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01 - hromosvod" sheetId="2" r:id="rId2"/>
    <sheet name="02 - střecha III etapa" sheetId="3" r:id="rId3"/>
  </sheets>
  <definedNames>
    <definedName name="_xlnm.Print_Area" localSheetId="0">'Rekapitulace stavby'!$D$4:$AO$76,'Rekapitulace stavby'!$C$82:$AQ$97</definedName>
    <definedName name="_xlnm.Print_Titles" localSheetId="0">'Rekapitulace stavby'!$92:$92</definedName>
    <definedName name="_xlnm._FilterDatabase" localSheetId="1" hidden="1">'01 - hromosvod'!$C$115:$K$158</definedName>
    <definedName name="_xlnm.Print_Area" localSheetId="1">'01 - hromosvod'!$C$4:$J$76,'01 - hromosvod'!$C$82:$J$97,'01 - hromosvod'!$C$103:$K$158</definedName>
    <definedName name="_xlnm.Print_Titles" localSheetId="1">'01 - hromosvod'!$115:$115</definedName>
    <definedName name="_xlnm._FilterDatabase" localSheetId="2" hidden="1">'02 - střecha III etapa'!$C$129:$K$431</definedName>
    <definedName name="_xlnm.Print_Area" localSheetId="2">'02 - střecha III etapa'!$C$4:$J$76,'02 - střecha III etapa'!$C$82:$J$111,'02 - střecha III etapa'!$C$117:$K$431</definedName>
    <definedName name="_xlnm.Print_Titles" localSheetId="2">'02 - střecha III etapa'!$129:$129</definedName>
  </definedNames>
  <calcPr/>
</workbook>
</file>

<file path=xl/calcChain.xml><?xml version="1.0" encoding="utf-8"?>
<calcChain xmlns="http://schemas.openxmlformats.org/spreadsheetml/2006/main">
  <c i="3" l="1" r="J37"/>
  <c r="J36"/>
  <c i="1" r="AY96"/>
  <c i="3" r="J35"/>
  <c i="1" r="AX96"/>
  <c i="3" r="BI430"/>
  <c r="BH430"/>
  <c r="BG430"/>
  <c r="BF430"/>
  <c r="T430"/>
  <c r="T429"/>
  <c r="R430"/>
  <c r="R429"/>
  <c r="P430"/>
  <c r="P429"/>
  <c r="BI427"/>
  <c r="BH427"/>
  <c r="BG427"/>
  <c r="BF427"/>
  <c r="T427"/>
  <c r="T426"/>
  <c r="T425"/>
  <c r="R427"/>
  <c r="R426"/>
  <c r="R425"/>
  <c r="P427"/>
  <c r="P426"/>
  <c r="P425"/>
  <c r="BI423"/>
  <c r="BH423"/>
  <c r="BG423"/>
  <c r="BF423"/>
  <c r="T423"/>
  <c r="R423"/>
  <c r="P423"/>
  <c r="BI417"/>
  <c r="BH417"/>
  <c r="BG417"/>
  <c r="BF417"/>
  <c r="T417"/>
  <c r="R417"/>
  <c r="P417"/>
  <c r="BI414"/>
  <c r="BH414"/>
  <c r="BG414"/>
  <c r="BF414"/>
  <c r="T414"/>
  <c r="R414"/>
  <c r="P414"/>
  <c r="BI410"/>
  <c r="BH410"/>
  <c r="BG410"/>
  <c r="BF410"/>
  <c r="T410"/>
  <c r="R410"/>
  <c r="P410"/>
  <c r="BI407"/>
  <c r="BH407"/>
  <c r="BG407"/>
  <c r="BF407"/>
  <c r="T407"/>
  <c r="R407"/>
  <c r="P407"/>
  <c r="BI405"/>
  <c r="BH405"/>
  <c r="BG405"/>
  <c r="BF405"/>
  <c r="T405"/>
  <c r="R405"/>
  <c r="P405"/>
  <c r="BI403"/>
  <c r="BH403"/>
  <c r="BG403"/>
  <c r="BF403"/>
  <c r="T403"/>
  <c r="R403"/>
  <c r="P403"/>
  <c r="BI400"/>
  <c r="BH400"/>
  <c r="BG400"/>
  <c r="BF400"/>
  <c r="T400"/>
  <c r="R400"/>
  <c r="P400"/>
  <c r="BI398"/>
  <c r="BH398"/>
  <c r="BG398"/>
  <c r="BF398"/>
  <c r="T398"/>
  <c r="R398"/>
  <c r="P398"/>
  <c r="BI394"/>
  <c r="BH394"/>
  <c r="BG394"/>
  <c r="BF394"/>
  <c r="T394"/>
  <c r="R394"/>
  <c r="P394"/>
  <c r="BI391"/>
  <c r="BH391"/>
  <c r="BG391"/>
  <c r="BF391"/>
  <c r="T391"/>
  <c r="R391"/>
  <c r="P391"/>
  <c r="BI388"/>
  <c r="BH388"/>
  <c r="BG388"/>
  <c r="BF388"/>
  <c r="T388"/>
  <c r="R388"/>
  <c r="P388"/>
  <c r="BI383"/>
  <c r="BH383"/>
  <c r="BG383"/>
  <c r="BF383"/>
  <c r="T383"/>
  <c r="R383"/>
  <c r="P383"/>
  <c r="BI380"/>
  <c r="BH380"/>
  <c r="BG380"/>
  <c r="BF380"/>
  <c r="T380"/>
  <c r="R380"/>
  <c r="P380"/>
  <c r="BI377"/>
  <c r="BH377"/>
  <c r="BG377"/>
  <c r="BF377"/>
  <c r="T377"/>
  <c r="R377"/>
  <c r="P377"/>
  <c r="BI373"/>
  <c r="BH373"/>
  <c r="BG373"/>
  <c r="BF373"/>
  <c r="T373"/>
  <c r="R373"/>
  <c r="P373"/>
  <c r="BI370"/>
  <c r="BH370"/>
  <c r="BG370"/>
  <c r="BF370"/>
  <c r="T370"/>
  <c r="R370"/>
  <c r="P370"/>
  <c r="BI368"/>
  <c r="BH368"/>
  <c r="BG368"/>
  <c r="BF368"/>
  <c r="T368"/>
  <c r="R368"/>
  <c r="P368"/>
  <c r="BI366"/>
  <c r="BH366"/>
  <c r="BG366"/>
  <c r="BF366"/>
  <c r="T366"/>
  <c r="R366"/>
  <c r="P366"/>
  <c r="BI363"/>
  <c r="BH363"/>
  <c r="BG363"/>
  <c r="BF363"/>
  <c r="T363"/>
  <c r="R363"/>
  <c r="P363"/>
  <c r="BI360"/>
  <c r="BH360"/>
  <c r="BG360"/>
  <c r="BF360"/>
  <c r="T360"/>
  <c r="R360"/>
  <c r="P360"/>
  <c r="BI356"/>
  <c r="BH356"/>
  <c r="BG356"/>
  <c r="BF356"/>
  <c r="T356"/>
  <c r="R356"/>
  <c r="P356"/>
  <c r="BI353"/>
  <c r="BH353"/>
  <c r="BG353"/>
  <c r="BF353"/>
  <c r="T353"/>
  <c r="R353"/>
  <c r="P353"/>
  <c r="BI351"/>
  <c r="BH351"/>
  <c r="BG351"/>
  <c r="BF351"/>
  <c r="T351"/>
  <c r="R351"/>
  <c r="P351"/>
  <c r="BI347"/>
  <c r="BH347"/>
  <c r="BG347"/>
  <c r="BF347"/>
  <c r="T347"/>
  <c r="R347"/>
  <c r="P347"/>
  <c r="BI344"/>
  <c r="BH344"/>
  <c r="BG344"/>
  <c r="BF344"/>
  <c r="T344"/>
  <c r="R344"/>
  <c r="P344"/>
  <c r="BI339"/>
  <c r="BH339"/>
  <c r="BG339"/>
  <c r="BF339"/>
  <c r="T339"/>
  <c r="R339"/>
  <c r="P339"/>
  <c r="BI336"/>
  <c r="BH336"/>
  <c r="BG336"/>
  <c r="BF336"/>
  <c r="T336"/>
  <c r="R336"/>
  <c r="P336"/>
  <c r="BI334"/>
  <c r="BH334"/>
  <c r="BG334"/>
  <c r="BF334"/>
  <c r="T334"/>
  <c r="R334"/>
  <c r="P334"/>
  <c r="BI329"/>
  <c r="BH329"/>
  <c r="BG329"/>
  <c r="BF329"/>
  <c r="T329"/>
  <c r="R329"/>
  <c r="P329"/>
  <c r="BI324"/>
  <c r="BH324"/>
  <c r="BG324"/>
  <c r="BF324"/>
  <c r="T324"/>
  <c r="R324"/>
  <c r="P324"/>
  <c r="BI321"/>
  <c r="BH321"/>
  <c r="BG321"/>
  <c r="BF321"/>
  <c r="T321"/>
  <c r="R321"/>
  <c r="P321"/>
  <c r="BI318"/>
  <c r="BH318"/>
  <c r="BG318"/>
  <c r="BF318"/>
  <c r="T318"/>
  <c r="R318"/>
  <c r="P318"/>
  <c r="BI316"/>
  <c r="BH316"/>
  <c r="BG316"/>
  <c r="BF316"/>
  <c r="T316"/>
  <c r="R316"/>
  <c r="P316"/>
  <c r="BI314"/>
  <c r="BH314"/>
  <c r="BG314"/>
  <c r="BF314"/>
  <c r="T314"/>
  <c r="R314"/>
  <c r="P314"/>
  <c r="BI312"/>
  <c r="BH312"/>
  <c r="BG312"/>
  <c r="BF312"/>
  <c r="T312"/>
  <c r="R312"/>
  <c r="P312"/>
  <c r="BI308"/>
  <c r="BH308"/>
  <c r="BG308"/>
  <c r="BF308"/>
  <c r="T308"/>
  <c r="R308"/>
  <c r="P308"/>
  <c r="BI303"/>
  <c r="BH303"/>
  <c r="BG303"/>
  <c r="BF303"/>
  <c r="T303"/>
  <c r="R303"/>
  <c r="P303"/>
  <c r="BI299"/>
  <c r="BH299"/>
  <c r="BG299"/>
  <c r="BF299"/>
  <c r="T299"/>
  <c r="R299"/>
  <c r="P299"/>
  <c r="BI294"/>
  <c r="BH294"/>
  <c r="BG294"/>
  <c r="BF294"/>
  <c r="T294"/>
  <c r="R294"/>
  <c r="P294"/>
  <c r="BI291"/>
  <c r="BH291"/>
  <c r="BG291"/>
  <c r="BF291"/>
  <c r="T291"/>
  <c r="R291"/>
  <c r="P291"/>
  <c r="BI284"/>
  <c r="BH284"/>
  <c r="BG284"/>
  <c r="BF284"/>
  <c r="T284"/>
  <c r="R284"/>
  <c r="P284"/>
  <c r="BI277"/>
  <c r="BH277"/>
  <c r="BG277"/>
  <c r="BF277"/>
  <c r="T277"/>
  <c r="R277"/>
  <c r="P277"/>
  <c r="BI269"/>
  <c r="BH269"/>
  <c r="BG269"/>
  <c r="BF269"/>
  <c r="T269"/>
  <c r="R269"/>
  <c r="P269"/>
  <c r="BI263"/>
  <c r="BH263"/>
  <c r="BG263"/>
  <c r="BF263"/>
  <c r="T263"/>
  <c r="R263"/>
  <c r="P263"/>
  <c r="BI259"/>
  <c r="BH259"/>
  <c r="BG259"/>
  <c r="BF259"/>
  <c r="T259"/>
  <c r="R259"/>
  <c r="P259"/>
  <c r="BI255"/>
  <c r="BH255"/>
  <c r="BG255"/>
  <c r="BF255"/>
  <c r="T255"/>
  <c r="R255"/>
  <c r="P255"/>
  <c r="BI251"/>
  <c r="BH251"/>
  <c r="BG251"/>
  <c r="BF251"/>
  <c r="T251"/>
  <c r="R251"/>
  <c r="P251"/>
  <c r="BI246"/>
  <c r="BH246"/>
  <c r="BG246"/>
  <c r="BF246"/>
  <c r="T246"/>
  <c r="R246"/>
  <c r="P246"/>
  <c r="BI244"/>
  <c r="BH244"/>
  <c r="BG244"/>
  <c r="BF244"/>
  <c r="T244"/>
  <c r="R244"/>
  <c r="P244"/>
  <c r="BI242"/>
  <c r="BH242"/>
  <c r="BG242"/>
  <c r="BF242"/>
  <c r="T242"/>
  <c r="R242"/>
  <c r="P242"/>
  <c r="BI239"/>
  <c r="BH239"/>
  <c r="BG239"/>
  <c r="BF239"/>
  <c r="T239"/>
  <c r="R239"/>
  <c r="P239"/>
  <c r="BI229"/>
  <c r="BH229"/>
  <c r="BG229"/>
  <c r="BF229"/>
  <c r="T229"/>
  <c r="R229"/>
  <c r="P229"/>
  <c r="BI227"/>
  <c r="BH227"/>
  <c r="BG227"/>
  <c r="BF227"/>
  <c r="T227"/>
  <c r="R227"/>
  <c r="P227"/>
  <c r="BI224"/>
  <c r="BH224"/>
  <c r="BG224"/>
  <c r="BF224"/>
  <c r="T224"/>
  <c r="R224"/>
  <c r="P224"/>
  <c r="BI221"/>
  <c r="BH221"/>
  <c r="BG221"/>
  <c r="BF221"/>
  <c r="T221"/>
  <c r="R221"/>
  <c r="P221"/>
  <c r="BI216"/>
  <c r="BH216"/>
  <c r="BG216"/>
  <c r="BF216"/>
  <c r="T216"/>
  <c r="R216"/>
  <c r="P216"/>
  <c r="BI213"/>
  <c r="BH213"/>
  <c r="BG213"/>
  <c r="BF213"/>
  <c r="T213"/>
  <c r="R213"/>
  <c r="P213"/>
  <c r="BI207"/>
  <c r="BH207"/>
  <c r="BG207"/>
  <c r="BF207"/>
  <c r="T207"/>
  <c r="R207"/>
  <c r="P207"/>
  <c r="BI203"/>
  <c r="BH203"/>
  <c r="BG203"/>
  <c r="BF203"/>
  <c r="T203"/>
  <c r="T202"/>
  <c r="R203"/>
  <c r="R202"/>
  <c r="P203"/>
  <c r="P202"/>
  <c r="BI200"/>
  <c r="BH200"/>
  <c r="BG200"/>
  <c r="BF200"/>
  <c r="T200"/>
  <c r="R200"/>
  <c r="P200"/>
  <c r="BI198"/>
  <c r="BH198"/>
  <c r="BG198"/>
  <c r="BF198"/>
  <c r="T198"/>
  <c r="R198"/>
  <c r="P198"/>
  <c r="BI195"/>
  <c r="BH195"/>
  <c r="BG195"/>
  <c r="BF195"/>
  <c r="T195"/>
  <c r="R195"/>
  <c r="P195"/>
  <c r="BI193"/>
  <c r="BH193"/>
  <c r="BG193"/>
  <c r="BF193"/>
  <c r="T193"/>
  <c r="R193"/>
  <c r="P193"/>
  <c r="BI189"/>
  <c r="BH189"/>
  <c r="BG189"/>
  <c r="BF189"/>
  <c r="T189"/>
  <c r="R189"/>
  <c r="P189"/>
  <c r="BI185"/>
  <c r="BH185"/>
  <c r="BG185"/>
  <c r="BF185"/>
  <c r="T185"/>
  <c r="R185"/>
  <c r="P185"/>
  <c r="BI182"/>
  <c r="BH182"/>
  <c r="BG182"/>
  <c r="BF182"/>
  <c r="T182"/>
  <c r="R182"/>
  <c r="P182"/>
  <c r="BI179"/>
  <c r="BH179"/>
  <c r="BG179"/>
  <c r="BF179"/>
  <c r="T179"/>
  <c r="R179"/>
  <c r="P179"/>
  <c r="BI174"/>
  <c r="BH174"/>
  <c r="BG174"/>
  <c r="BF174"/>
  <c r="T174"/>
  <c r="R174"/>
  <c r="P174"/>
  <c r="BI169"/>
  <c r="BH169"/>
  <c r="BG169"/>
  <c r="BF169"/>
  <c r="T169"/>
  <c r="R169"/>
  <c r="P169"/>
  <c r="BI167"/>
  <c r="BH167"/>
  <c r="BG167"/>
  <c r="BF167"/>
  <c r="T167"/>
  <c r="R167"/>
  <c r="P167"/>
  <c r="BI163"/>
  <c r="BH163"/>
  <c r="BG163"/>
  <c r="BF163"/>
  <c r="T163"/>
  <c r="R163"/>
  <c r="P163"/>
  <c r="BI159"/>
  <c r="BH159"/>
  <c r="BG159"/>
  <c r="BF159"/>
  <c r="T159"/>
  <c r="R159"/>
  <c r="P159"/>
  <c r="BI155"/>
  <c r="BH155"/>
  <c r="BG155"/>
  <c r="BF155"/>
  <c r="T155"/>
  <c r="R155"/>
  <c r="P155"/>
  <c r="BI153"/>
  <c r="BH153"/>
  <c r="BG153"/>
  <c r="BF153"/>
  <c r="T153"/>
  <c r="R153"/>
  <c r="P153"/>
  <c r="BI150"/>
  <c r="BH150"/>
  <c r="BG150"/>
  <c r="BF150"/>
  <c r="T150"/>
  <c r="R150"/>
  <c r="P150"/>
  <c r="BI147"/>
  <c r="BH147"/>
  <c r="BG147"/>
  <c r="BF147"/>
  <c r="T147"/>
  <c r="R147"/>
  <c r="P147"/>
  <c r="BI142"/>
  <c r="BH142"/>
  <c r="BG142"/>
  <c r="BF142"/>
  <c r="T142"/>
  <c r="T132"/>
  <c r="R142"/>
  <c r="R132"/>
  <c r="P142"/>
  <c r="P132"/>
  <c r="BI135"/>
  <c r="BH135"/>
  <c r="BG135"/>
  <c r="BF135"/>
  <c r="T135"/>
  <c r="R135"/>
  <c r="P135"/>
  <c r="BI133"/>
  <c r="BH133"/>
  <c r="BG133"/>
  <c r="BF133"/>
  <c r="T133"/>
  <c r="R133"/>
  <c r="P133"/>
  <c r="J127"/>
  <c r="F126"/>
  <c r="F124"/>
  <c r="E122"/>
  <c r="J92"/>
  <c r="F91"/>
  <c r="F89"/>
  <c r="E87"/>
  <c r="J21"/>
  <c r="E21"/>
  <c r="J126"/>
  <c r="J20"/>
  <c r="J18"/>
  <c r="E18"/>
  <c r="F127"/>
  <c r="J17"/>
  <c r="J12"/>
  <c r="J89"/>
  <c r="E7"/>
  <c r="E85"/>
  <c i="2" r="J37"/>
  <c r="J36"/>
  <c i="1" r="AY95"/>
  <c i="2" r="J35"/>
  <c i="1" r="AX95"/>
  <c i="2" r="BI157"/>
  <c r="BH157"/>
  <c r="BG157"/>
  <c r="BF157"/>
  <c r="T157"/>
  <c r="R157"/>
  <c r="P157"/>
  <c r="BI155"/>
  <c r="BH155"/>
  <c r="BG155"/>
  <c r="BF155"/>
  <c r="T155"/>
  <c r="R155"/>
  <c r="P155"/>
  <c r="BI153"/>
  <c r="BH153"/>
  <c r="BG153"/>
  <c r="BF153"/>
  <c r="T153"/>
  <c r="R153"/>
  <c r="P153"/>
  <c r="BI151"/>
  <c r="BH151"/>
  <c r="BG151"/>
  <c r="BF151"/>
  <c r="T151"/>
  <c r="R151"/>
  <c r="P151"/>
  <c r="BI149"/>
  <c r="BH149"/>
  <c r="BG149"/>
  <c r="BF149"/>
  <c r="T149"/>
  <c r="R149"/>
  <c r="P149"/>
  <c r="BI147"/>
  <c r="BH147"/>
  <c r="BG147"/>
  <c r="BF147"/>
  <c r="T147"/>
  <c r="R147"/>
  <c r="P147"/>
  <c r="BI145"/>
  <c r="BH145"/>
  <c r="BG145"/>
  <c r="BF145"/>
  <c r="T145"/>
  <c r="R145"/>
  <c r="P145"/>
  <c r="BI143"/>
  <c r="BH143"/>
  <c r="BG143"/>
  <c r="BF143"/>
  <c r="T143"/>
  <c r="R143"/>
  <c r="P143"/>
  <c r="BI141"/>
  <c r="BH141"/>
  <c r="BG141"/>
  <c r="BF141"/>
  <c r="T141"/>
  <c r="R141"/>
  <c r="P141"/>
  <c r="BI139"/>
  <c r="BH139"/>
  <c r="BG139"/>
  <c r="BF139"/>
  <c r="T139"/>
  <c r="R139"/>
  <c r="P139"/>
  <c r="BI137"/>
  <c r="BH137"/>
  <c r="BG137"/>
  <c r="BF137"/>
  <c r="T137"/>
  <c r="R137"/>
  <c r="P137"/>
  <c r="BI135"/>
  <c r="BH135"/>
  <c r="BG135"/>
  <c r="BF135"/>
  <c r="T135"/>
  <c r="R135"/>
  <c r="P135"/>
  <c r="BI133"/>
  <c r="BH133"/>
  <c r="BG133"/>
  <c r="BF133"/>
  <c r="T133"/>
  <c r="R133"/>
  <c r="P133"/>
  <c r="BI131"/>
  <c r="BH131"/>
  <c r="BG131"/>
  <c r="BF131"/>
  <c r="T131"/>
  <c r="R131"/>
  <c r="P131"/>
  <c r="BI129"/>
  <c r="BH129"/>
  <c r="BG129"/>
  <c r="BF129"/>
  <c r="T129"/>
  <c r="R129"/>
  <c r="P129"/>
  <c r="BI127"/>
  <c r="BH127"/>
  <c r="BG127"/>
  <c r="BF127"/>
  <c r="T127"/>
  <c r="R127"/>
  <c r="P127"/>
  <c r="BI125"/>
  <c r="BH125"/>
  <c r="BG125"/>
  <c r="BF125"/>
  <c r="T125"/>
  <c r="R125"/>
  <c r="P125"/>
  <c r="BI123"/>
  <c r="BH123"/>
  <c r="BG123"/>
  <c r="BF123"/>
  <c r="T123"/>
  <c r="R123"/>
  <c r="P123"/>
  <c r="BI121"/>
  <c r="BH121"/>
  <c r="BG121"/>
  <c r="BF121"/>
  <c r="T121"/>
  <c r="R121"/>
  <c r="P121"/>
  <c r="BI119"/>
  <c r="BH119"/>
  <c r="BG119"/>
  <c r="BF119"/>
  <c r="T119"/>
  <c r="R119"/>
  <c r="P119"/>
  <c r="BI117"/>
  <c r="BH117"/>
  <c r="BG117"/>
  <c r="BF117"/>
  <c r="T117"/>
  <c r="R117"/>
  <c r="P117"/>
  <c r="F110"/>
  <c r="E108"/>
  <c r="F89"/>
  <c r="E87"/>
  <c r="J24"/>
  <c r="E24"/>
  <c r="J113"/>
  <c r="J23"/>
  <c r="J21"/>
  <c r="E21"/>
  <c r="J112"/>
  <c r="J20"/>
  <c r="J18"/>
  <c r="E18"/>
  <c r="F92"/>
  <c r="J17"/>
  <c r="J15"/>
  <c r="E15"/>
  <c r="F112"/>
  <c r="J14"/>
  <c r="J12"/>
  <c r="J89"/>
  <c r="E7"/>
  <c r="E85"/>
  <c i="1" r="L90"/>
  <c r="AM90"/>
  <c r="AM89"/>
  <c r="L89"/>
  <c r="AM87"/>
  <c r="L87"/>
  <c r="L85"/>
  <c r="L84"/>
  <c i="2" r="J143"/>
  <c r="J133"/>
  <c r="J125"/>
  <c r="BK147"/>
  <c r="BK129"/>
  <c r="BK149"/>
  <c r="BK131"/>
  <c r="BK119"/>
  <c r="BK153"/>
  <c r="J139"/>
  <c r="J119"/>
  <c i="3" r="BK427"/>
  <c r="J398"/>
  <c r="J360"/>
  <c r="BK344"/>
  <c r="J318"/>
  <c r="BK263"/>
  <c r="J246"/>
  <c r="J224"/>
  <c r="J198"/>
  <c r="BK185"/>
  <c r="J150"/>
  <c r="BK405"/>
  <c r="J373"/>
  <c r="BK356"/>
  <c r="BK321"/>
  <c r="BK303"/>
  <c r="BK269"/>
  <c r="J221"/>
  <c r="J189"/>
  <c r="J169"/>
  <c r="BK147"/>
  <c r="BK430"/>
  <c r="J414"/>
  <c r="BK394"/>
  <c r="BK377"/>
  <c r="J356"/>
  <c r="BK336"/>
  <c r="BK284"/>
  <c r="J227"/>
  <c r="BK193"/>
  <c r="BK167"/>
  <c r="J423"/>
  <c r="BK391"/>
  <c r="J377"/>
  <c r="J347"/>
  <c r="BK316"/>
  <c r="J303"/>
  <c r="J269"/>
  <c r="BK242"/>
  <c r="BK213"/>
  <c r="BK159"/>
  <c r="J147"/>
  <c i="2" r="J153"/>
  <c r="J131"/>
  <c r="J151"/>
  <c r="J137"/>
  <c r="J121"/>
  <c r="BK139"/>
  <c r="BK121"/>
  <c r="J155"/>
  <c r="BK143"/>
  <c r="J117"/>
  <c i="3" r="BK414"/>
  <c r="J394"/>
  <c r="BK347"/>
  <c r="J336"/>
  <c r="J277"/>
  <c r="BK251"/>
  <c r="BK229"/>
  <c r="J203"/>
  <c r="BK189"/>
  <c r="J159"/>
  <c r="BK407"/>
  <c r="J383"/>
  <c r="BK366"/>
  <c r="J334"/>
  <c r="J314"/>
  <c r="J294"/>
  <c r="J244"/>
  <c r="BK203"/>
  <c r="J179"/>
  <c r="J167"/>
  <c r="BK142"/>
  <c r="J430"/>
  <c r="BK410"/>
  <c r="J391"/>
  <c r="J370"/>
  <c r="J351"/>
  <c r="J329"/>
  <c r="J251"/>
  <c r="BK198"/>
  <c r="BK163"/>
  <c r="J417"/>
  <c r="J400"/>
  <c r="BK368"/>
  <c r="J321"/>
  <c r="BK312"/>
  <c r="BK291"/>
  <c r="BK246"/>
  <c r="J239"/>
  <c r="J195"/>
  <c r="BK155"/>
  <c r="J142"/>
  <c i="2" r="J141"/>
  <c r="J127"/>
  <c r="J149"/>
  <c r="BK135"/>
  <c r="BK123"/>
  <c r="J147"/>
  <c r="BK137"/>
  <c r="BK117"/>
  <c r="BK151"/>
  <c r="J129"/>
  <c i="1" r="AS94"/>
  <c i="3" r="BK373"/>
  <c r="BK334"/>
  <c r="J291"/>
  <c r="J255"/>
  <c r="BK239"/>
  <c r="J200"/>
  <c r="J193"/>
  <c r="BK174"/>
  <c r="BK417"/>
  <c r="BK400"/>
  <c r="J368"/>
  <c r="J344"/>
  <c r="BK324"/>
  <c r="J299"/>
  <c r="BK259"/>
  <c r="J213"/>
  <c r="BK182"/>
  <c r="BK153"/>
  <c r="J133"/>
  <c r="BK423"/>
  <c r="BK398"/>
  <c r="BK380"/>
  <c r="BK360"/>
  <c r="J339"/>
  <c r="J316"/>
  <c r="BK255"/>
  <c r="BK207"/>
  <c r="BK169"/>
  <c r="BK133"/>
  <c r="J407"/>
  <c r="BK388"/>
  <c r="BK351"/>
  <c r="BK318"/>
  <c r="BK308"/>
  <c r="J284"/>
  <c r="BK244"/>
  <c r="BK224"/>
  <c r="J207"/>
  <c r="BK150"/>
  <c i="2" r="BK155"/>
  <c r="J135"/>
  <c r="J157"/>
  <c r="BK145"/>
  <c r="BK125"/>
  <c r="BK141"/>
  <c r="BK133"/>
  <c r="J123"/>
  <c r="BK157"/>
  <c r="J145"/>
  <c r="BK127"/>
  <c i="3" r="BK403"/>
  <c r="J388"/>
  <c r="J363"/>
  <c r="BK339"/>
  <c r="BK299"/>
  <c r="J259"/>
  <c r="J242"/>
  <c r="J216"/>
  <c r="BK195"/>
  <c r="J182"/>
  <c r="J135"/>
  <c r="J403"/>
  <c r="BK370"/>
  <c r="J353"/>
  <c r="BK329"/>
  <c r="J312"/>
  <c r="BK277"/>
  <c r="BK227"/>
  <c r="BK200"/>
  <c r="J174"/>
  <c r="J163"/>
  <c r="BK135"/>
  <c r="J427"/>
  <c r="J405"/>
  <c r="BK383"/>
  <c r="BK363"/>
  <c r="BK353"/>
  <c r="J308"/>
  <c r="J229"/>
  <c r="BK221"/>
  <c r="J185"/>
  <c r="J155"/>
  <c r="J410"/>
  <c r="J380"/>
  <c r="J366"/>
  <c r="J324"/>
  <c r="BK314"/>
  <c r="BK294"/>
  <c r="J263"/>
  <c r="BK216"/>
  <c r="BK179"/>
  <c r="J153"/>
  <c l="1" r="T146"/>
  <c r="T131"/>
  <c r="R158"/>
  <c r="P192"/>
  <c r="BK206"/>
  <c r="BK338"/>
  <c r="J338"/>
  <c r="J105"/>
  <c r="BK379"/>
  <c r="J379"/>
  <c r="J106"/>
  <c r="R416"/>
  <c i="2" r="R116"/>
  <c i="3" r="P146"/>
  <c r="P131"/>
  <c r="P158"/>
  <c r="R192"/>
  <c r="T206"/>
  <c r="P338"/>
  <c r="P379"/>
  <c r="BK416"/>
  <c r="J416"/>
  <c r="J107"/>
  <c i="2" r="BK116"/>
  <c r="J116"/>
  <c r="T116"/>
  <c i="3" r="BK146"/>
  <c r="J146"/>
  <c r="J99"/>
  <c r="BK158"/>
  <c r="J158"/>
  <c r="J100"/>
  <c r="BK192"/>
  <c r="J192"/>
  <c r="J101"/>
  <c r="P206"/>
  <c r="T338"/>
  <c r="R379"/>
  <c r="T416"/>
  <c i="2" r="P116"/>
  <c i="1" r="AU95"/>
  <c i="3" r="R146"/>
  <c r="R131"/>
  <c r="R130"/>
  <c r="T158"/>
  <c r="T192"/>
  <c r="R206"/>
  <c r="R205"/>
  <c r="R338"/>
  <c r="T379"/>
  <c r="P416"/>
  <c r="BK429"/>
  <c r="J429"/>
  <c r="J110"/>
  <c r="BK132"/>
  <c r="J132"/>
  <c r="J98"/>
  <c r="BK202"/>
  <c r="J202"/>
  <c r="J102"/>
  <c r="BK426"/>
  <c r="J426"/>
  <c r="J109"/>
  <c i="2" r="J96"/>
  <c i="3" r="J91"/>
  <c r="E120"/>
  <c r="BE135"/>
  <c r="BE167"/>
  <c r="BE189"/>
  <c r="BE198"/>
  <c r="BE224"/>
  <c r="BE255"/>
  <c r="BE277"/>
  <c r="BE329"/>
  <c r="BE334"/>
  <c r="BE336"/>
  <c r="BE356"/>
  <c r="BE370"/>
  <c r="BE394"/>
  <c r="BE403"/>
  <c r="BE407"/>
  <c r="J124"/>
  <c r="BE147"/>
  <c r="BE150"/>
  <c r="BE153"/>
  <c r="BE159"/>
  <c r="BE174"/>
  <c r="BE182"/>
  <c r="BE185"/>
  <c r="BE200"/>
  <c r="BE213"/>
  <c r="BE216"/>
  <c r="BE239"/>
  <c r="BE259"/>
  <c r="BE263"/>
  <c r="BE294"/>
  <c r="BE299"/>
  <c r="BE363"/>
  <c r="BE373"/>
  <c r="BE391"/>
  <c r="BE400"/>
  <c r="BE405"/>
  <c r="BE414"/>
  <c r="BE427"/>
  <c r="BE430"/>
  <c r="BE155"/>
  <c r="BE169"/>
  <c r="BE193"/>
  <c r="BE195"/>
  <c r="BE221"/>
  <c r="BE229"/>
  <c r="BE246"/>
  <c r="BE251"/>
  <c r="BE284"/>
  <c r="BE291"/>
  <c r="BE316"/>
  <c r="BE318"/>
  <c r="BE339"/>
  <c r="BE347"/>
  <c r="BE360"/>
  <c r="BE380"/>
  <c r="BE423"/>
  <c r="F92"/>
  <c r="BE133"/>
  <c r="BE142"/>
  <c r="BE163"/>
  <c r="BE179"/>
  <c r="BE203"/>
  <c r="BE207"/>
  <c r="BE227"/>
  <c r="BE242"/>
  <c r="BE244"/>
  <c r="BE269"/>
  <c r="BE303"/>
  <c r="BE308"/>
  <c r="BE312"/>
  <c r="BE314"/>
  <c r="BE321"/>
  <c r="BE324"/>
  <c r="BE344"/>
  <c r="BE351"/>
  <c r="BE353"/>
  <c r="BE366"/>
  <c r="BE368"/>
  <c r="BE377"/>
  <c r="BE383"/>
  <c r="BE388"/>
  <c r="BE398"/>
  <c r="BE410"/>
  <c r="BE417"/>
  <c i="2" r="F91"/>
  <c r="E106"/>
  <c r="J110"/>
  <c r="BE119"/>
  <c r="BE121"/>
  <c r="BE125"/>
  <c r="BE129"/>
  <c r="BE131"/>
  <c r="BE133"/>
  <c r="BE135"/>
  <c r="BE137"/>
  <c r="BE139"/>
  <c r="BE145"/>
  <c r="J91"/>
  <c r="F113"/>
  <c r="BE123"/>
  <c r="BE127"/>
  <c r="BE143"/>
  <c r="BE151"/>
  <c r="BE155"/>
  <c r="BE157"/>
  <c r="J92"/>
  <c r="BE117"/>
  <c r="BE141"/>
  <c r="BE147"/>
  <c r="BE153"/>
  <c r="BE149"/>
  <c r="F36"/>
  <c i="1" r="BC95"/>
  <c i="3" r="F34"/>
  <c i="1" r="BA96"/>
  <c i="3" r="F36"/>
  <c i="1" r="BC96"/>
  <c i="2" r="J34"/>
  <c i="1" r="AW95"/>
  <c i="3" r="J34"/>
  <c i="1" r="AW96"/>
  <c i="2" r="J30"/>
  <c r="F37"/>
  <c i="1" r="BD95"/>
  <c i="2" r="F35"/>
  <c i="1" r="BB95"/>
  <c i="3" r="F35"/>
  <c i="1" r="BB96"/>
  <c i="2" r="F34"/>
  <c i="1" r="BA95"/>
  <c i="3" r="F37"/>
  <c i="1" r="BD96"/>
  <c i="3" l="1" r="P205"/>
  <c r="P130"/>
  <c i="1" r="AU96"/>
  <c i="3" r="T205"/>
  <c r="T130"/>
  <c r="BK205"/>
  <c r="J205"/>
  <c r="J103"/>
  <c i="1" r="AG95"/>
  <c i="3" r="BK131"/>
  <c r="J131"/>
  <c r="J97"/>
  <c r="J206"/>
  <c r="J104"/>
  <c r="BK425"/>
  <c r="J425"/>
  <c r="J108"/>
  <c i="1" r="BD94"/>
  <c r="W33"/>
  <c r="BA94"/>
  <c r="W30"/>
  <c r="BB94"/>
  <c r="AX94"/>
  <c i="3" r="F33"/>
  <c i="1" r="AZ96"/>
  <c i="2" r="J33"/>
  <c i="1" r="AV95"/>
  <c r="AT95"/>
  <c r="AN95"/>
  <c i="3" r="J33"/>
  <c i="1" r="AV96"/>
  <c r="AT96"/>
  <c i="2" r="F33"/>
  <c i="1" r="AZ95"/>
  <c r="BC94"/>
  <c r="W32"/>
  <c r="AU94"/>
  <c i="3" l="1" r="BK130"/>
  <c r="J130"/>
  <c r="J96"/>
  <c i="2" r="J39"/>
  <c i="1" r="W31"/>
  <c r="AW94"/>
  <c r="AK30"/>
  <c r="AY94"/>
  <c r="AZ94"/>
  <c r="AV94"/>
  <c r="AK29"/>
  <c i="3" l="1" r="J30"/>
  <c i="1" r="AG96"/>
  <c r="AG94"/>
  <c r="AK26"/>
  <c r="AK35"/>
  <c r="W29"/>
  <c r="AT94"/>
  <c r="AN94"/>
  <c i="3" l="1" r="J39"/>
  <c i="1" r="AN96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<sst xmlns="http://schemas.openxmlformats.org/spreadsheetml/2006/main">
  <si>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</si>
  <si>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</si>
  <si>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</si>
  <si>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</si>
  <si>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</si>
  <si>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{046375c1-a2e3-43cc-9cdd-c794deb38c6f}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</si>
  <si>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</si>
  <si>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</si>
  <si>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</si>
  <si>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</si>
  <si>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</si>
  <si>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</si>
  <si>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</si>
  <si>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</si>
  <si>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20220517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</si>
  <si>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</si>
  <si>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</si>
  <si>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střechy sladovny III etapa R1</t>
  </si>
  <si>
    <t>KSO:</t>
  </si>
  <si>
    <t>CC-CZ:</t>
  </si>
  <si>
    <t>Místo:</t>
  </si>
  <si>
    <t>Šluknov</t>
  </si>
  <si>
    <t>Datum:</t>
  </si>
  <si>
    <t>15. 12. 2022</t>
  </si>
  <si>
    <t>Zadavatel:</t>
  </si>
  <si>
    <t>IČ:</t>
  </si>
  <si>
    <t>Město Šluknov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</si>
  <si>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</si>
  <si>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</si>
  <si>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</si>
  <si>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</si>
  <si>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</si>
  <si>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</si>
  <si>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</si>
  <si>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J. Nešněra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</si>
  <si>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</si>
  <si>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</si>
  <si>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</si>
  <si>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</si>
  <si>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</si>
  <si>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</si>
  <si>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</si>
  <si>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</si>
  <si>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</si>
  <si>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</si>
  <si>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</si>
  <si>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</si>
  <si>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</si>
  <si>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</si>
  <si>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</si>
  <si>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</si>
  <si>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</si>
  <si>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</si>
  <si>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</si>
  <si>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</si>
  <si>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</si>
  <si>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</si>
  <si>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</si>
  <si>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</si>
  <si>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</si>
  <si>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</si>
  <si>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</si>
  <si>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</si>
  <si>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</si>
  <si>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</si>
  <si>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</si>
  <si>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</si>
  <si>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</si>
  <si>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</si>
  <si>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</si>
  <si>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</si>
  <si>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</si>
  <si>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</si>
  <si>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</si>
  <si>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</si>
  <si>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</si>
  <si>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</si>
  <si>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</si>
  <si>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</si>
  <si>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</si>
  <si>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</si>
  <si>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</si>
  <si>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hromosvod</t>
  </si>
  <si>
    <t>STA</t>
  </si>
  <si>
    <t>1</t>
  </si>
  <si>
    <t>{3cc82ad7-b5b9-420e-9a8a-5aa7dbaf30a4}</t>
  </si>
  <si>
    <t>2</t>
  </si>
  <si>
    <t>02</t>
  </si>
  <si>
    <t>střecha III etapa</t>
  </si>
  <si>
    <t>{6f7bfc88-82cf-46ba-891c-8601750af6f2}</t>
  </si>
  <si>
    <t>KRYCÍ LIST SOUPISU PRACÍ</t>
  </si>
  <si>
    <t>Objekt:</t>
  </si>
  <si>
    <t>01 - hromosvod</t>
  </si>
  <si>
    <t>REKAPITULACE ČLENĚNÍ SOUPISU PRACÍ</t>
  </si>
  <si>
    <t>Kód dílu - Popis</t>
  </si>
  <si>
    <t>Cena celkem [CZK]</t>
  </si>
  <si>
    <t>Náklady ze soupisu prací</t>
  </si>
  <si>
    <t>-1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</si>
  <si>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</si>
  <si>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</si>
  <si>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</si>
  <si>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</si>
  <si>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</si>
  <si>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</si>
  <si>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</si>
  <si>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</si>
  <si>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</si>
  <si>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</si>
  <si>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</si>
  <si>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</si>
  <si>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</si>
  <si>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K</t>
  </si>
  <si>
    <t>Pol1</t>
  </si>
  <si>
    <t>jímací vedení AlMgSi D8</t>
  </si>
  <si>
    <t>m</t>
  </si>
  <si>
    <t>4</t>
  </si>
  <si>
    <t>ROZPOCET</t>
  </si>
  <si>
    <t>PP</t>
  </si>
  <si>
    <t>Pol2</t>
  </si>
  <si>
    <t>PV na hřeben</t>
  </si>
  <si>
    <t>ks</t>
  </si>
  <si>
    <t>3</t>
  </si>
  <si>
    <t>Pol3</t>
  </si>
  <si>
    <t>PV do plochy střechy</t>
  </si>
  <si>
    <t>6</t>
  </si>
  <si>
    <t>Pol4</t>
  </si>
  <si>
    <t>svorka SuB/Al</t>
  </si>
  <si>
    <t>8</t>
  </si>
  <si>
    <t>5</t>
  </si>
  <si>
    <t>Pol5</t>
  </si>
  <si>
    <t>svorka SO</t>
  </si>
  <si>
    <t>10</t>
  </si>
  <si>
    <t>Pol6</t>
  </si>
  <si>
    <t>PV Snap 36</t>
  </si>
  <si>
    <t>12</t>
  </si>
  <si>
    <t>7</t>
  </si>
  <si>
    <t>Pol7</t>
  </si>
  <si>
    <t>podložka</t>
  </si>
  <si>
    <t>14</t>
  </si>
  <si>
    <t>Pol8</t>
  </si>
  <si>
    <t>svorka ZS</t>
  </si>
  <si>
    <t>16</t>
  </si>
  <si>
    <t>9</t>
  </si>
  <si>
    <t>Pol9</t>
  </si>
  <si>
    <t>zaváděcí tyč nerez 16/1500</t>
  </si>
  <si>
    <t>18</t>
  </si>
  <si>
    <t>Pol10</t>
  </si>
  <si>
    <t>podpěra ZAT</t>
  </si>
  <si>
    <t>20</t>
  </si>
  <si>
    <t>11</t>
  </si>
  <si>
    <t>Pol11</t>
  </si>
  <si>
    <t>svorka 16/8 zemní</t>
  </si>
  <si>
    <t>22</t>
  </si>
  <si>
    <t>Pol12</t>
  </si>
  <si>
    <t>izolace Petrolat</t>
  </si>
  <si>
    <t>24</t>
  </si>
  <si>
    <t>13</t>
  </si>
  <si>
    <t>Pol14</t>
  </si>
  <si>
    <t>drát FeZn D10</t>
  </si>
  <si>
    <t>28</t>
  </si>
  <si>
    <t>Pol15</t>
  </si>
  <si>
    <t>svorka 8-10/8-10 zemní</t>
  </si>
  <si>
    <t>30</t>
  </si>
  <si>
    <t>Pol16</t>
  </si>
  <si>
    <t>svorka na okap.svody</t>
  </si>
  <si>
    <t>32</t>
  </si>
  <si>
    <t>Pol17</t>
  </si>
  <si>
    <t>zemní litinová šachta se ZS</t>
  </si>
  <si>
    <t>34</t>
  </si>
  <si>
    <t>17</t>
  </si>
  <si>
    <t>Pol18</t>
  </si>
  <si>
    <t>svorka ZS nerez</t>
  </si>
  <si>
    <t>36</t>
  </si>
  <si>
    <t>Pol19</t>
  </si>
  <si>
    <t>PV vedení CUI</t>
  </si>
  <si>
    <t>38</t>
  </si>
  <si>
    <t>19</t>
  </si>
  <si>
    <t>Pol20</t>
  </si>
  <si>
    <t>vedení CUI 5m</t>
  </si>
  <si>
    <t>40</t>
  </si>
  <si>
    <t>Pol21</t>
  </si>
  <si>
    <t>spojka AlMg Si vedení</t>
  </si>
  <si>
    <t>42</t>
  </si>
  <si>
    <t>pol23</t>
  </si>
  <si>
    <t>revize hromosvodu</t>
  </si>
  <si>
    <t>soubor</t>
  </si>
  <si>
    <t>-181252941</t>
  </si>
  <si>
    <t>02 - střecha III etapa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</si>
  <si>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</si>
  <si>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HSV - Práce a dodávky HSV</t>
  </si>
  <si>
    <t xml:space="preserve">    3 - Svislé a kompletní konstrukce</t>
  </si>
  <si>
    <t xml:space="preserve">    4 - Vodorovné konstrukce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</si>
  <si>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</si>
  <si>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</si>
  <si>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</si>
  <si>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</si>
  <si>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</si>
  <si>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</si>
  <si>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</si>
  <si>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</si>
  <si>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>VRN - Vedlejší rozpočtové náklady</t>
  </si>
  <si>
    <t xml:space="preserve">    VRN3 - Zařízení staveniště</t>
  </si>
  <si>
    <t xml:space="preserve">    VRN7 - Provozní vlivy</t>
  </si>
  <si>
    <t>HSV</t>
  </si>
  <si>
    <t>Práce a dodávky HSV</t>
  </si>
  <si>
    <t>Svislé a kompletní konstrukce</t>
  </si>
  <si>
    <t>311234061</t>
  </si>
  <si>
    <t>Zdivo jednovrstvé z cihel děrovaných přes P10 do P15 na maltu M5 tl 300 mm</t>
  </si>
  <si>
    <t>m2</t>
  </si>
  <si>
    <t>CS ÚRS 2022 01</t>
  </si>
  <si>
    <t>1111192726</t>
  </si>
  <si>
    <t>Zdivo jednovrstvé z cihel děrovaných nebroušených klasických spojených na pero a drážku na maltu M5, pevnost cihel přes P10 do P15, tl. zdiva 300 mm</t>
  </si>
  <si>
    <t>311234081</t>
  </si>
  <si>
    <t>Zdivo jednovrstvé z cihel děrovaných do P10 na maltu M5 tl 380 mm</t>
  </si>
  <si>
    <t>972344963</t>
  </si>
  <si>
    <t>Zdivo jednovrstvé z cihel děrovaných nebroušených klasických spojených na pero a drážku na maltu M5, pevnost cihel do P10, tl. zdiva 380 mm</t>
  </si>
  <si>
    <t>VV</t>
  </si>
  <si>
    <t>0,6*0,96</t>
  </si>
  <si>
    <t>0,25*0,96</t>
  </si>
  <si>
    <t>7*0,96</t>
  </si>
  <si>
    <t>1,3*0,96</t>
  </si>
  <si>
    <t>Součet</t>
  </si>
  <si>
    <t>317235811</t>
  </si>
  <si>
    <t>Doplnění zdiva hlavních a kordónových říms cihlami pálenými na maltu</t>
  </si>
  <si>
    <t>m3</t>
  </si>
  <si>
    <t>1893479378</t>
  </si>
  <si>
    <t xml:space="preserve">Doplnění zdiva hlavních a kordonových říms  s dodáním hmot, cihlami pálenými na maltu</t>
  </si>
  <si>
    <t>0,65*0,45*15</t>
  </si>
  <si>
    <t>Vodorovné konstrukce</t>
  </si>
  <si>
    <t>413321515</t>
  </si>
  <si>
    <t>Nosníky ze ŽB tř. C 20/25</t>
  </si>
  <si>
    <t>-487525134</t>
  </si>
  <si>
    <t xml:space="preserve">Nosníky z betonu železového (bez výztuže)  včetně stěnových i jeřábových drah, volných trámů, průvlaků, rámových příčlí, ztužidel, konzol, vodorovných táhel apod., tyčových konstrukcí tř. C 20/25</t>
  </si>
  <si>
    <t>2*0,35*0,25</t>
  </si>
  <si>
    <t>413351121</t>
  </si>
  <si>
    <t>Zřízení bednění nosníků a průvlaků bez podpěrné kce výšky přes 100 cm</t>
  </si>
  <si>
    <t>-1899141349</t>
  </si>
  <si>
    <t>Bednění nosníků a průvlaků - bez podpěrné konstrukce výška nosníku po spodní líc stropní desky přes 100 cm zřízení</t>
  </si>
  <si>
    <t>(0,35+0,25*2)*2</t>
  </si>
  <si>
    <t>413351122</t>
  </si>
  <si>
    <t>Odstranění bednění nosníků a průvlaků bez podpěrné kce výšky přes 100 cm</t>
  </si>
  <si>
    <t>264190049</t>
  </si>
  <si>
    <t>Bednění nosníků a průvlaků - bez podpěrné konstrukce výška nosníku po spodní líc stropní desky přes 100 cm odstranění</t>
  </si>
  <si>
    <t>413361821</t>
  </si>
  <si>
    <t>Výztuž nosníků, volných trámů nebo průvlaků volných trámů betonářskou ocelí 10 505</t>
  </si>
  <si>
    <t>t</t>
  </si>
  <si>
    <t>1324091132</t>
  </si>
  <si>
    <t xml:space="preserve">Výztuž nosníků  včetně stěnových i jeřábových drah, volných trámů, průvlaků, rámových příčlí, ztužidel, konzol, vodorovných táhel apod. tyčových konstrukcí lemujících nebo vyztužujících stropní a podobné střešní konstrukce z betonářské oceli 10 505 (R) nebo BSt 500</t>
  </si>
  <si>
    <t>0,175*0,08</t>
  </si>
  <si>
    <t>Ostatní konstrukce a práce, bourání</t>
  </si>
  <si>
    <t>941211111</t>
  </si>
  <si>
    <t>Montáž lešení řadového rámového lehkého zatížení do 200 kg/m2 š do 0,9 m v do 10 m</t>
  </si>
  <si>
    <t>-906806995</t>
  </si>
  <si>
    <t xml:space="preserve">Montáž lešení řadového rámového lehkého pracovního s podlahami  s provozním zatížením tř. 3 do 200 kg/m2 šířky tř. SW06 přes 0,6 do 0,9 m, výšky do 10 m</t>
  </si>
  <si>
    <t>(11+5+6)*6</t>
  </si>
  <si>
    <t>941211211</t>
  </si>
  <si>
    <t>Příplatek k lešení řadovému rámovému lehkému š 0,9 m v do 25 m za první a ZKD den použití</t>
  </si>
  <si>
    <t>-1268370916</t>
  </si>
  <si>
    <t xml:space="preserve">Montáž lešení řadového rámového lehkého pracovního s podlahami  s provozním zatížením tř. 3 do 200 kg/m2 Příplatek za první a každý další den použití lešení k ceně -1111 nebo -1112</t>
  </si>
  <si>
    <t>132</t>
  </si>
  <si>
    <t>132*120 'Přepočtené koeficientem množství</t>
  </si>
  <si>
    <t>941211811</t>
  </si>
  <si>
    <t>Demontáž lešení řadového rámového lehkého zatížení do 200 kg/m2 š do 0,9 m v do 10 m</t>
  </si>
  <si>
    <t>-2075777391</t>
  </si>
  <si>
    <t xml:space="preserve">Demontáž lešení řadového rámového lehkého pracovního  s provozním zatížením tř. 3 do 200 kg/m2 šířky tř. SW06 přes 0,6 do 0,9 m, výšky do 10 m</t>
  </si>
  <si>
    <t>985221023</t>
  </si>
  <si>
    <t>Postupné rozebírání cihelného zdiva pro další použití přes 3 m3</t>
  </si>
  <si>
    <t>396832358</t>
  </si>
  <si>
    <t>Postupné rozebírání zdiva pro další použití cihelného, objemu přes 3 m3</t>
  </si>
  <si>
    <t>16,69</t>
  </si>
  <si>
    <t>-4,978</t>
  </si>
  <si>
    <t>985331111</t>
  </si>
  <si>
    <t>Dodatečné vlepování betonářské výztuže D 8 mm do cementové aktivované malty včetně vyvrtání otvoru</t>
  </si>
  <si>
    <t>1494326667</t>
  </si>
  <si>
    <t>Dodatečné vlepování betonářské výztuže včetně vyvrtání a vyčištění otvoru cementovou aktivovanou maltou průměr výztuže 8 mm</t>
  </si>
  <si>
    <t>(18+28,7+12+8)*2*2*3*0,2"římsy</t>
  </si>
  <si>
    <t>-20,568"I.et</t>
  </si>
  <si>
    <t>M</t>
  </si>
  <si>
    <t>54879254</t>
  </si>
  <si>
    <t>výztuž šroubovitého tvaru nerezová pro sanaci trhlin D 6mm</t>
  </si>
  <si>
    <t>-1745579661</t>
  </si>
  <si>
    <t>139,512*3</t>
  </si>
  <si>
    <t>985331113</t>
  </si>
  <si>
    <t>Dodatečné vlepování betonářské výztuže D 12 mm do cementové aktivované malty včetně vyvrtání otvoru</t>
  </si>
  <si>
    <t>1565608032</t>
  </si>
  <si>
    <t>Dodatečné vlepování betonářské výztuže včetně vyvrtání a vyčištění otvoru cementovou aktivovanou maltou průměr výztuže 12 mm</t>
  </si>
  <si>
    <t>6*2*0,2"základ</t>
  </si>
  <si>
    <t>13021013</t>
  </si>
  <si>
    <t>tyč ocelová žebírková jakost BSt 500S výztuž do betonu D 12mm</t>
  </si>
  <si>
    <t>-860177824</t>
  </si>
  <si>
    <t>P</t>
  </si>
  <si>
    <t>Poznámka k položce:_x000d_
Hmotnost: 0,89 kg/m</t>
  </si>
  <si>
    <t>6*2*0,85*0,002</t>
  </si>
  <si>
    <t>985331117</t>
  </si>
  <si>
    <t>Dodatečné vlepování betonářské výztuže D 20 mm do cementové aktivované malty včetně vyvrtání otvoru</t>
  </si>
  <si>
    <t>-1871078102</t>
  </si>
  <si>
    <t>Dodatečné vlepování betonářské výztuže včetně vyvrtání a vyčištění otvoru cementovou aktivovanou maltou průměr výztuže 20 mm</t>
  </si>
  <si>
    <t>4*0,2*2"věnec</t>
  </si>
  <si>
    <t>997</t>
  </si>
  <si>
    <t>Přesun sutě</t>
  </si>
  <si>
    <t>997013501</t>
  </si>
  <si>
    <t>Odvoz suti a vybouraných hmot na skládku nebo meziskládku do 1 km se složením</t>
  </si>
  <si>
    <t>-622869016</t>
  </si>
  <si>
    <t xml:space="preserve">Odvoz suti a vybouraných hmot na skládku nebo meziskládku  se složením, na vzdálenost do 1 km</t>
  </si>
  <si>
    <t>997013509</t>
  </si>
  <si>
    <t xml:space="preserve">Odvoz suti a vybouraných hmot na skládku nebo meziskládku  se složením, na vzdálenost Příplatek k ceně za každý další i započatý 1 km přes 1 km</t>
  </si>
  <si>
    <t>1623522522</t>
  </si>
  <si>
    <t>44,747*30 'Přepočtené koeficientem množství</t>
  </si>
  <si>
    <t>997013631</t>
  </si>
  <si>
    <t>Poplatek za uložení na skládce (skládkovné) stavebního odpadu směsného kód odpadu 17 09 04</t>
  </si>
  <si>
    <t>882790620</t>
  </si>
  <si>
    <t>Poplatek za uložení stavebního odpadu na skládce (skládkovné) směsného stavebního a demoličního zatříděného do Katalogu odpadů pod kódem 17 09 04</t>
  </si>
  <si>
    <t>997013821</t>
  </si>
  <si>
    <t>Poplatek za uložení na skládce (skládkovné) stavebního odpadu s obsahem azbestu kód odpadu 17 06 05</t>
  </si>
  <si>
    <t>1715117548</t>
  </si>
  <si>
    <t>Poplatek za uložení stavebního odpadu na skládce (skládkovné) ze stavebních materiálů obsahujících azbest zatříděných do Katalogu odpadů pod kódem 17 06 05</t>
  </si>
  <si>
    <t>998</t>
  </si>
  <si>
    <t>Přesun hmot</t>
  </si>
  <si>
    <t>998011001</t>
  </si>
  <si>
    <t>Přesun hmot pro budovy zděné v do 6 m</t>
  </si>
  <si>
    <t>674608368</t>
  </si>
  <si>
    <t xml:space="preserve">Přesun hmot pro budovy občanské výstavby, bydlení, výrobu a služby  s nosnou svislou konstrukcí zděnou z cihel, tvárnic nebo kamene vodorovná dopravní vzdálenost do 100 m pro budovy výšky do 6 m</t>
  </si>
  <si>
    <t>PSV</t>
  </si>
  <si>
    <t>Práce a dodávky PSV</t>
  </si>
  <si>
    <t>762</t>
  </si>
  <si>
    <t>Konstrukce tesařské</t>
  </si>
  <si>
    <t>762083111</t>
  </si>
  <si>
    <t>Impregnace řeziva proti dřevokaznému hmyzu a houbám máčením třída ohrožení 1 a 2</t>
  </si>
  <si>
    <t>501938320</t>
  </si>
  <si>
    <t xml:space="preserve">Práce společné pro tesařské konstrukce  impregnace řeziva máčením proti dřevokaznému hmyzu a houbám, třída ohrožení 1 a 2 (dřevo v interiéru)</t>
  </si>
  <si>
    <t>298*0,2*0,2</t>
  </si>
  <si>
    <t>40*0,2*0,25</t>
  </si>
  <si>
    <t>2,1</t>
  </si>
  <si>
    <t>23</t>
  </si>
  <si>
    <t>7620831R</t>
  </si>
  <si>
    <t>Očištění trámů po požáru</t>
  </si>
  <si>
    <t>-490021033</t>
  </si>
  <si>
    <t>8,65*4+4,27*5+3,5"12</t>
  </si>
  <si>
    <t>762085103</t>
  </si>
  <si>
    <t>Montáž kotevních želez, příložek, patek nebo táhel</t>
  </si>
  <si>
    <t>kus</t>
  </si>
  <si>
    <t>409719191</t>
  </si>
  <si>
    <t xml:space="preserve">Práce společné pro tesařské konstrukce  montáž ocelových spojovacích prostředků (materiál ve specifikaci) kotevních želez příložek, patek, táhel</t>
  </si>
  <si>
    <t>90</t>
  </si>
  <si>
    <t>-14-22</t>
  </si>
  <si>
    <t>25</t>
  </si>
  <si>
    <t>31197006</t>
  </si>
  <si>
    <t>tyč závitová Pz 4.6 M16</t>
  </si>
  <si>
    <t>-1197067741</t>
  </si>
  <si>
    <t>54*0,3</t>
  </si>
  <si>
    <t>26</t>
  </si>
  <si>
    <t>31111008</t>
  </si>
  <si>
    <t>matice přesná šestihranná Pz DIN 934-8 M16</t>
  </si>
  <si>
    <t>100 kus</t>
  </si>
  <si>
    <t>1747458399</t>
  </si>
  <si>
    <t>0,54</t>
  </si>
  <si>
    <t>27</t>
  </si>
  <si>
    <t>31120008</t>
  </si>
  <si>
    <t>podložka DIN 125-A ZB D 16mm</t>
  </si>
  <si>
    <t>-680176928</t>
  </si>
  <si>
    <t>762086R</t>
  </si>
  <si>
    <t>úprava trámů česáním</t>
  </si>
  <si>
    <t>989101880</t>
  </si>
  <si>
    <t>Poznámka k položce:_x000d_
viditelné části krovu - mimo krokve</t>
  </si>
  <si>
    <t>(2*2+4)*0,62"06</t>
  </si>
  <si>
    <t>(3,34+2+2,2)*0,78"03</t>
  </si>
  <si>
    <t>(4,1+6)*0,72"04</t>
  </si>
  <si>
    <t>(8,85+3)*0,72"07</t>
  </si>
  <si>
    <t>6*(0,66+0,78)"08</t>
  </si>
  <si>
    <t>5*0,8"09</t>
  </si>
  <si>
    <t>29</t>
  </si>
  <si>
    <t>762311002</t>
  </si>
  <si>
    <t>Celodřevěný plátový spoj s šikmými čely tříkolíkový plochy do 224 cm2</t>
  </si>
  <si>
    <t>461899689</t>
  </si>
  <si>
    <t>Celodřevěný plátový spoj s šikmými čely tříkolíkový, průřezové plochy přes 120 do 224 cm2</t>
  </si>
  <si>
    <t>7"01</t>
  </si>
  <si>
    <t>762331933</t>
  </si>
  <si>
    <t>Vyřezání části střešní vazby průřezové plochy řeziva do 288 cm2 délky do 8 m</t>
  </si>
  <si>
    <t>-1751970834</t>
  </si>
  <si>
    <t xml:space="preserve">Vázané konstrukce krovů  vyřezání části střešní vazby průřezové plochy řeziva přes 224 do 288 cm2, délky vyřezané části krovového prvku přes 5 do 8 m</t>
  </si>
  <si>
    <t>31</t>
  </si>
  <si>
    <t>762331941</t>
  </si>
  <si>
    <t>Vyřezání části střešní vazby průřezové plochy řeziva do 450 cm2 délky do 3 m</t>
  </si>
  <si>
    <t>-246208249</t>
  </si>
  <si>
    <t xml:space="preserve">Vázané konstrukce krovů  vyřezání části střešní vazby průřezové plochy řeziva přes 288 do 450 cm2, délky vyřezané části krovového prvku do 3 m</t>
  </si>
  <si>
    <t>762332133</t>
  </si>
  <si>
    <t>Montáž vázaných kcí krovů pravidelných z hraněného řeziva průřezové plochy do 288 cm2</t>
  </si>
  <si>
    <t>924380219</t>
  </si>
  <si>
    <t xml:space="preserve">Montáž vázaných konstrukcí krovů  střech pultových, sedlových, valbových, stanových čtvercového nebo obdélníkového půdorysu, z řeziva hraněného průřezové plochy přes 224 do 288 cm2</t>
  </si>
  <si>
    <t>(4*4+0,9*8+1,6*8+2,5*8)/Cos(15)"krokve 16/14</t>
  </si>
  <si>
    <t>4*4"poz 18/13</t>
  </si>
  <si>
    <t>33</t>
  </si>
  <si>
    <t>60512135</t>
  </si>
  <si>
    <t>hranol stavební řezivo průřezu do 288cm2 do dl 6m</t>
  </si>
  <si>
    <t>-1490863455</t>
  </si>
  <si>
    <t>74*0,16*0,14*1,1</t>
  </si>
  <si>
    <t>1,823*1,05 'Přepočtené koeficientem množství</t>
  </si>
  <si>
    <t>762332134</t>
  </si>
  <si>
    <t>Montáž vázaných kcí krovů pravidelných z hraněného řeziva průřezové plochy do 450 cm2</t>
  </si>
  <si>
    <t>-1366389712</t>
  </si>
  <si>
    <t xml:space="preserve">Montáž vázaných konstrukcí krovů  střech pultových, sedlových, valbových, stanových čtvercového nebo obdélníkového půdorysu, z řeziva hraněného průřezové plochy přes 288 do 450 cm2</t>
  </si>
  <si>
    <t>0,6"sl 17/17</t>
  </si>
  <si>
    <t>35</t>
  </si>
  <si>
    <t>60512140</t>
  </si>
  <si>
    <t>hranol stavební řezivo průřezu do 450cm2 do dl 6m</t>
  </si>
  <si>
    <t>-1557348106</t>
  </si>
  <si>
    <t>0,6*0,17*0,17</t>
  </si>
  <si>
    <t>0,017*1,05 'Přepočtené koeficientem množství</t>
  </si>
  <si>
    <t>762332923</t>
  </si>
  <si>
    <t>Doplnění části střešní vazby z hranolů průřezové plochy do 288 cm2 včetně materiálu</t>
  </si>
  <si>
    <t>-1781830764</t>
  </si>
  <si>
    <t xml:space="preserve">Vázané konstrukce krovů  doplnění části střešní vazby z hranolů, nebo hranolků (materiál v ceně), průřezové plochy přes 224 do 288 cm2</t>
  </si>
  <si>
    <t>8*8"05</t>
  </si>
  <si>
    <t>28*8+2"05</t>
  </si>
  <si>
    <t>2*2+4"06</t>
  </si>
  <si>
    <t>37</t>
  </si>
  <si>
    <t>762332924</t>
  </si>
  <si>
    <t>Doplnění části střešní vazby z hranolů průřezové plochy do 450 cm2 včetně materiálu</t>
  </si>
  <si>
    <t>-2031076034</t>
  </si>
  <si>
    <t xml:space="preserve">Vázané konstrukce krovů  doplnění části střešní vazby z hranolů, nebo hranolků (materiál v ceně), průřezové plochy přes 288 do 450 cm2</t>
  </si>
  <si>
    <t>3,34+2+2,2"03</t>
  </si>
  <si>
    <t>4,1+6"04</t>
  </si>
  <si>
    <t>8,85+3"07</t>
  </si>
  <si>
    <t>6"08</t>
  </si>
  <si>
    <t>5"09</t>
  </si>
  <si>
    <t>762341036</t>
  </si>
  <si>
    <t>Bednění střech rovných z desek OSB tl 22 mm na sraz šroubovaných na rošt</t>
  </si>
  <si>
    <t>1675070899</t>
  </si>
  <si>
    <t>Bednění a laťování bednění střech rovných sklonu do 60° s vyřezáním otvorů z dřevoštěpkových desek OSB šroubovaných na rošt na sraz, tloušťky desky 22 mm</t>
  </si>
  <si>
    <t>(5,67*5,6)/Cos(15)*2"věž</t>
  </si>
  <si>
    <t>6,6*2</t>
  </si>
  <si>
    <t>(2,73*1,225)/Cos(45)*2"krček</t>
  </si>
  <si>
    <t>3*2</t>
  </si>
  <si>
    <t>39</t>
  </si>
  <si>
    <t>762341811</t>
  </si>
  <si>
    <t>Demontáž bednění střech z prken</t>
  </si>
  <si>
    <t>-1122235746</t>
  </si>
  <si>
    <t xml:space="preserve">Demontáž bednění a laťování  bednění střech rovných, obloukových, sklonu do 60° se všemi nadstřešními konstrukcemi z prken hrubých, hoblovaných tl. do 32 mm</t>
  </si>
  <si>
    <t>728,434</t>
  </si>
  <si>
    <t>8,5*7,2/Cos(45)</t>
  </si>
  <si>
    <t>-99,808"I.et</t>
  </si>
  <si>
    <t>-178"provizorní zastřešení</t>
  </si>
  <si>
    <t>762342211</t>
  </si>
  <si>
    <t>Montáž laťování na střechách jednoduchých sklonu do 60° osové vzdálenosti do 150 mm</t>
  </si>
  <si>
    <t>-239409141</t>
  </si>
  <si>
    <t>Bednění a laťování montáž laťování střech jednoduchých sklonu do 60° při osové vzdálenosti latí do 150 mm</t>
  </si>
  <si>
    <t>561</t>
  </si>
  <si>
    <t>41</t>
  </si>
  <si>
    <t>60514114</t>
  </si>
  <si>
    <t>řezivo jehličnaté latě střešní impregnované dl 4 m</t>
  </si>
  <si>
    <t>-1406408108</t>
  </si>
  <si>
    <t>řezivo jehličnaté lať impregnovaná dl 4 m</t>
  </si>
  <si>
    <t>561*6*0,04*0,06*1,1</t>
  </si>
  <si>
    <t>8,886*1,05 'Přepočtené koeficientem množství</t>
  </si>
  <si>
    <t>762342441</t>
  </si>
  <si>
    <t>Montáž lišt trojúhelníkových nebo kontralatí na střechách sklonu do 60°</t>
  </si>
  <si>
    <t>-692468648</t>
  </si>
  <si>
    <t>Bednění a laťování montáž lišt trojúhelníkových nebo kontralatí</t>
  </si>
  <si>
    <t>480</t>
  </si>
  <si>
    <t>43</t>
  </si>
  <si>
    <t>1123919033</t>
  </si>
  <si>
    <t>480*0,04*0,06*1,05</t>
  </si>
  <si>
    <t>1,21*1,05 'Přepočtené koeficientem množství</t>
  </si>
  <si>
    <t>44</t>
  </si>
  <si>
    <t>762342813</t>
  </si>
  <si>
    <t>Demontáž laťování střech z latí osové vzdálenosti přes 0,50 m</t>
  </si>
  <si>
    <t>-849305924</t>
  </si>
  <si>
    <t xml:space="preserve">Demontáž bednění a laťování  laťování střech sklonu do 60° se všemi nadstřešními konstrukcemi, z latí průřezové plochy do 25 cm2 při osové vzdálenosti přes 0,50 m</t>
  </si>
  <si>
    <t>547,292</t>
  </si>
  <si>
    <t>45</t>
  </si>
  <si>
    <t>7623535R1</t>
  </si>
  <si>
    <t>Atypická konstrukce volského oka vč. zaslepení a kontralatí</t>
  </si>
  <si>
    <t>145702849</t>
  </si>
  <si>
    <t>46</t>
  </si>
  <si>
    <t>7623535R2</t>
  </si>
  <si>
    <t>Atypická konstrukce napoleonského klobouku vč. zaslepení a kontralatí</t>
  </si>
  <si>
    <t>-755211665</t>
  </si>
  <si>
    <t>47</t>
  </si>
  <si>
    <t>7623535R3</t>
  </si>
  <si>
    <t>Atypická konstrukce spojovacího krčku vč. opláštění stěn</t>
  </si>
  <si>
    <t>78601100</t>
  </si>
  <si>
    <t>48</t>
  </si>
  <si>
    <t>762382011</t>
  </si>
  <si>
    <t>Heverování a podepření tesařských konstrukcí krovů, prázdná vazba do 9 m</t>
  </si>
  <si>
    <t>619550915</t>
  </si>
  <si>
    <t>Heverování a podepření tesařských konstrukcí krovů prázdná vazba, rozpětí do 9 m</t>
  </si>
  <si>
    <t>26"v místě podepření V1</t>
  </si>
  <si>
    <t>49</t>
  </si>
  <si>
    <t>-1704626406</t>
  </si>
  <si>
    <t>(20,55+5,33+1*7*6)*0,16*0,2*1,05"podkladní hranoly</t>
  </si>
  <si>
    <t>50</t>
  </si>
  <si>
    <t>762395000</t>
  </si>
  <si>
    <t>Spojovací prostředky pro montáž krovu, bednění, laťování, světlíky, klíny</t>
  </si>
  <si>
    <t>1411678448</t>
  </si>
  <si>
    <t xml:space="preserve">Spojovací prostředky krovů, bednění a laťování, nadstřešních konstrukcí  svory, prkna, hřebíky, pásová ocel, vruty</t>
  </si>
  <si>
    <t>-5,3</t>
  </si>
  <si>
    <t>51</t>
  </si>
  <si>
    <t>762821951</t>
  </si>
  <si>
    <t>Vyřezání části stropního trámu průřezové plochy řeziva přes 450 cm2 délky do 3 m</t>
  </si>
  <si>
    <t>1312579485</t>
  </si>
  <si>
    <t xml:space="preserve">Nosná konstrukce stropů  vyřezání části stropního trámu průřezové plochy přes 450 cm2, délky vyřezané části trámu přes 1 do 3 m</t>
  </si>
  <si>
    <t>1,5*19"10</t>
  </si>
  <si>
    <t>5,8*5+4,5"11</t>
  </si>
  <si>
    <t>52</t>
  </si>
  <si>
    <t>762822925</t>
  </si>
  <si>
    <t>Doplnění části stropního trámu z hranolů průřezové plochy do 600 cm2 včetně materiálu</t>
  </si>
  <si>
    <t>-1642858054</t>
  </si>
  <si>
    <t xml:space="preserve">Nosná konstrukce stropů  doplnění části stropního trámu z hranolů, nebo hranolků (materiál v ceně), průřezové plochy přes 450 do 600 cm2</t>
  </si>
  <si>
    <t>53</t>
  </si>
  <si>
    <t>998762102</t>
  </si>
  <si>
    <t>Přesun hmot tonážní pro kce tesařské v objektech v do 12 m</t>
  </si>
  <si>
    <t>976217681</t>
  </si>
  <si>
    <t xml:space="preserve">Přesun hmot pro konstrukce tesařské  stanovený z hmotnosti přesunovaného materiálu vodorovná dopravní vzdálenost do 50 m v objektech výšky přes 6 do 12 m</t>
  </si>
  <si>
    <t>764</t>
  </si>
  <si>
    <t>Konstrukce klempířské</t>
  </si>
  <si>
    <t>54</t>
  </si>
  <si>
    <t>764001841</t>
  </si>
  <si>
    <t>Demontáž krytiny ze šablon do suti</t>
  </si>
  <si>
    <t>-1151518891</t>
  </si>
  <si>
    <t>Demontáž klempířských konstrukcí krytiny ze šablon do suti</t>
  </si>
  <si>
    <t>150</t>
  </si>
  <si>
    <t>-70,937"I.et</t>
  </si>
  <si>
    <t>55</t>
  </si>
  <si>
    <t>764002414</t>
  </si>
  <si>
    <t>Montáž strukturované oddělovací rohože jakkékoliv rš</t>
  </si>
  <si>
    <t>316793257</t>
  </si>
  <si>
    <t>Montáž strukturované oddělovací rohože jakékoli rš</t>
  </si>
  <si>
    <t>47,200*2</t>
  </si>
  <si>
    <t>56</t>
  </si>
  <si>
    <t>28329223</t>
  </si>
  <si>
    <t>fólie strukturovaná pod plechovou krytinu š 1,5m</t>
  </si>
  <si>
    <t>950299245</t>
  </si>
  <si>
    <t>fólie difuzně propustné s nakašírovanou strukturovanou rohoží pod hladkou plechovou krytinu</t>
  </si>
  <si>
    <t>94,4</t>
  </si>
  <si>
    <t>94,4*1,15 'Přepočtené koeficientem množství</t>
  </si>
  <si>
    <t>57</t>
  </si>
  <si>
    <t>764004861</t>
  </si>
  <si>
    <t>Demontáž svodu do suti</t>
  </si>
  <si>
    <t>1645295496</t>
  </si>
  <si>
    <t>Demontáž klempířských konstrukcí svodu do suti</t>
  </si>
  <si>
    <t>58</t>
  </si>
  <si>
    <t>764141411</t>
  </si>
  <si>
    <t>Krytina střechy rovné drážkováním ze svitků z TiZn předzvětralého plechu rš 670 mm sklonu do 30°</t>
  </si>
  <si>
    <t>-335501187</t>
  </si>
  <si>
    <t>Krytina ze svitků nebo tabulí z titanzinkového předzvětralého plechu s úpravou u okapů, prostupů a výčnělků střechy rovné drážkováním ze svitků rš 670 mm, sklon střechy do 30°</t>
  </si>
  <si>
    <t>47,2</t>
  </si>
  <si>
    <t>59</t>
  </si>
  <si>
    <t>764242404</t>
  </si>
  <si>
    <t>Oplechování štítu závětrnou lištou z TiZn předzvětralého plechu rš 330 mm</t>
  </si>
  <si>
    <t>-894624658</t>
  </si>
  <si>
    <t>Oplechování střešních prvků z titanzinkového předzvětralého plechu štítu závětrnou lištou rš 330 mm</t>
  </si>
  <si>
    <t>5*2</t>
  </si>
  <si>
    <t>60</t>
  </si>
  <si>
    <t>764242433</t>
  </si>
  <si>
    <t>Oplechování rovné okapové hrany z TiZn předzvětralého plechu rš 250 mm</t>
  </si>
  <si>
    <t>-1607361644</t>
  </si>
  <si>
    <t>Oplechování střešních prvků z titanzinkového předzvětralého plechu okapu okapovým plechem střechy rovné rš 250 mm</t>
  </si>
  <si>
    <t>16,45+40,9+2,11+7+21,9+0,5+5,7*4</t>
  </si>
  <si>
    <t>61</t>
  </si>
  <si>
    <t>764242435</t>
  </si>
  <si>
    <t>Oplechování rovné okapové hrany z TiZn předzvětralého plechu rš 400 mm</t>
  </si>
  <si>
    <t>1105408007</t>
  </si>
  <si>
    <t>Oplechování střešních prvků z titanzinkového předzvětralého plechu okapu okapovým plechem střechy rovné rš 400 mm</t>
  </si>
  <si>
    <t>1,8+6,5*5+4,6*3</t>
  </si>
  <si>
    <t>62</t>
  </si>
  <si>
    <t>764242437</t>
  </si>
  <si>
    <t>Oplechování rovné okapové hrany z TiZn předzvětralého plechu rš 670 mm</t>
  </si>
  <si>
    <t>-1925870723</t>
  </si>
  <si>
    <t>Oplechování střešních prvků z titanzinkového předzvětralého plechu okapu okapovým plechem střechy rovné rš 670 mm</t>
  </si>
  <si>
    <t>63</t>
  </si>
  <si>
    <t>764242454</t>
  </si>
  <si>
    <t>Oplechování oblé okapové hrany z TiZn předzvětralého plechu rš 330 mm</t>
  </si>
  <si>
    <t>93084125</t>
  </si>
  <si>
    <t>Oplechování střešních prvků z titanzinkového předzvětralého plechu okapu okapovým plechem střechy oblé ze segmentů rš 330 mm</t>
  </si>
  <si>
    <t>64</t>
  </si>
  <si>
    <t>764541405</t>
  </si>
  <si>
    <t>Žlab podokapní půlkruhový z TiZn předzvětralého plechu rš 330 mm</t>
  </si>
  <si>
    <t>-570554814</t>
  </si>
  <si>
    <t>Žlab podokapní z titanzinkového předzvětralého plechu včetně háků a čel půlkruhový rš 330 mm</t>
  </si>
  <si>
    <t>16,33+28,3+12+0,5</t>
  </si>
  <si>
    <t>65</t>
  </si>
  <si>
    <t>764548423</t>
  </si>
  <si>
    <t>Svody kruhové včetně objímek, kolen, odskoků z TiZn předzvětralého plechu průměru 100 mm</t>
  </si>
  <si>
    <t>1539499074</t>
  </si>
  <si>
    <t>Svod z titanzinkového předzvětralého plechu včetně objímek, kolen a odskoků kruhový, průměru 100 mm</t>
  </si>
  <si>
    <t>3,9*2+6+12,3*2</t>
  </si>
  <si>
    <t>66</t>
  </si>
  <si>
    <t>998764102</t>
  </si>
  <si>
    <t>Přesun hmot tonážní pro konstrukce klempířské v objektech v do 12 m</t>
  </si>
  <si>
    <t>-906117977</t>
  </si>
  <si>
    <t>Přesun hmot pro konstrukce klempířské stanovený z hmotnosti přesunovaného materiálu vodorovná dopravní vzdálenost do 50 m v objektech výšky přes 6 do 12 m</t>
  </si>
  <si>
    <t>765</t>
  </si>
  <si>
    <t>Krytina skládaná</t>
  </si>
  <si>
    <t>67</t>
  </si>
  <si>
    <t>765111823</t>
  </si>
  <si>
    <t>Demontáž krytiny keramické hladké sklonu do 30° na sucho k dalšímu použití</t>
  </si>
  <si>
    <t>1807969396</t>
  </si>
  <si>
    <t xml:space="preserve">Demontáž krytiny keramické  hladké (bobrovky), sklonu do 30° na sucho k dalšímu použití</t>
  </si>
  <si>
    <t>1,25*7"napojení střechy</t>
  </si>
  <si>
    <t>68</t>
  </si>
  <si>
    <t>765114021</t>
  </si>
  <si>
    <t>Krytina keramická bobrovka režná šupinové krytí sklonu do 30° na sucho</t>
  </si>
  <si>
    <t>-573036995</t>
  </si>
  <si>
    <t>Krytina keramická hladká bobrovka sklonu střechy do 30° na sucho šupinové krytí režná</t>
  </si>
  <si>
    <t>374/Cos(45)</t>
  </si>
  <si>
    <t>31/Cos(15)</t>
  </si>
  <si>
    <t>69</t>
  </si>
  <si>
    <t>765114211</t>
  </si>
  <si>
    <t>Krytina keramická bobrovka nárožní hrana z hřebenáčů režných na sucho s větracím pásem kovovým</t>
  </si>
  <si>
    <t>160076108</t>
  </si>
  <si>
    <t>Krytina keramická hladká bobrovka sklonu střechy do 30° nárožní hrana na sucho s větracím pásem kovovým, z hřebenáčů režných</t>
  </si>
  <si>
    <t>8,15/Cos(45)</t>
  </si>
  <si>
    <t>70</t>
  </si>
  <si>
    <t>765114311</t>
  </si>
  <si>
    <t>Krytina keramická bobrovka hřeben z hřebenáčů režných na sucho s větracím pásem kovovým</t>
  </si>
  <si>
    <t>-1775813722</t>
  </si>
  <si>
    <t>Krytina keramická hladká bobrovka sklonu střechy do 30° hřeben na sucho s větracím pásem kovovým, z hřebenáčů režných</t>
  </si>
  <si>
    <t>10,43+21,94</t>
  </si>
  <si>
    <t>71</t>
  </si>
  <si>
    <t>765115401</t>
  </si>
  <si>
    <t>Montáž protisněhového háku pro keramickou krytinu</t>
  </si>
  <si>
    <t>-1067033083</t>
  </si>
  <si>
    <t xml:space="preserve">Montáž střešních doplňků krytiny keramické  protisněhové zábrany háku</t>
  </si>
  <si>
    <t>528*2</t>
  </si>
  <si>
    <t>72</t>
  </si>
  <si>
    <t>59660241</t>
  </si>
  <si>
    <t>hák protisněhový C-380</t>
  </si>
  <si>
    <t>-1287397559</t>
  </si>
  <si>
    <t>hák protisněhový na tašky keramické hladké krytiny</t>
  </si>
  <si>
    <t>73</t>
  </si>
  <si>
    <t>765131801</t>
  </si>
  <si>
    <t>Demontáž vláknocementové skládané krytiny sklonu do 30° do suti</t>
  </si>
  <si>
    <t>401970851</t>
  </si>
  <si>
    <t xml:space="preserve">Demontáž vláknocementové krytiny skládané  sklonu do 30° do suti</t>
  </si>
  <si>
    <t>11*12,45/Cos(45)</t>
  </si>
  <si>
    <t>74</t>
  </si>
  <si>
    <t>765131841</t>
  </si>
  <si>
    <t>Příplatek k cenám demontáže skládané vláknocementové krytiny za sklon přes 30°</t>
  </si>
  <si>
    <t>-90991439</t>
  </si>
  <si>
    <t xml:space="preserve">Demontáž vláknocementové krytiny skládané  Příplatek k cenám za sklon přes 30° demontáže krytiny</t>
  </si>
  <si>
    <t>75</t>
  </si>
  <si>
    <t>765191011</t>
  </si>
  <si>
    <t>Montáž pojistné hydroizolační fólie kladené ve sklonu do 30° volně na krokve</t>
  </si>
  <si>
    <t>-725078618</t>
  </si>
  <si>
    <t>Montáž pojistné hydroizolační nebo parotěsné fólie kladené ve sklonu přes 20° volně na krokve</t>
  </si>
  <si>
    <t>76</t>
  </si>
  <si>
    <t>59244084</t>
  </si>
  <si>
    <t>fólie difúzně otevřená doplňková hydroizolační vrstva se dvěma lepicími pruhy - 1 m2</t>
  </si>
  <si>
    <t>CS ÚRS 2020 01</t>
  </si>
  <si>
    <t>-234145178</t>
  </si>
  <si>
    <t>fólie kontaktní difuzně propustná pro doplňkovou hydroizolační vrstvu, monolitická třívrstvá PES/PP 150-160g/m2, integrovaná samolepící páska</t>
  </si>
  <si>
    <t>561*1,1 'Přepočtené koeficientem množství</t>
  </si>
  <si>
    <t>77</t>
  </si>
  <si>
    <t>765191911</t>
  </si>
  <si>
    <t>Demontáž pojistné hydroizolační fólie kladené ve sklonu přes 30°</t>
  </si>
  <si>
    <t>739538921</t>
  </si>
  <si>
    <t xml:space="preserve">Demontáž pojistné hydroizolační fólie  kladené ve sklonu přes 30°</t>
  </si>
  <si>
    <t>78</t>
  </si>
  <si>
    <t>998765102</t>
  </si>
  <si>
    <t>Přesun hmot tonážní pro krytiny skládané v objektech v do 12 m</t>
  </si>
  <si>
    <t>868426678</t>
  </si>
  <si>
    <t>Přesun hmot pro krytiny skládané stanovený z hmotnosti přesunovaného materiálu vodorovná dopravní vzdálenost do 50 m na objektech výšky přes 6 do 12 m</t>
  </si>
  <si>
    <t>766</t>
  </si>
  <si>
    <t>Konstrukce truhlářské</t>
  </si>
  <si>
    <t>79</t>
  </si>
  <si>
    <t>766621001</t>
  </si>
  <si>
    <t>Montáž dřevěných oken plochy přes 1 m2 pevných výšky do 1,5 m s rámem do dřevěné konstrukce</t>
  </si>
  <si>
    <t>-2077244157</t>
  </si>
  <si>
    <t>Montáž oken dřevěných včetně montáže rámu plochy přes 1 m2 pevných do dřevěné konstrukce, výšky do 1,5 m</t>
  </si>
  <si>
    <t>0,69*10</t>
  </si>
  <si>
    <t>0,51*5*2</t>
  </si>
  <si>
    <t>0,58*6</t>
  </si>
  <si>
    <t>80</t>
  </si>
  <si>
    <t>556R</t>
  </si>
  <si>
    <t>dřevěná žaluzie se síťkou</t>
  </si>
  <si>
    <t>312166982</t>
  </si>
  <si>
    <t>VRN</t>
  </si>
  <si>
    <t>Vedlejší rozpočtové náklady</t>
  </si>
  <si>
    <t>VRN3</t>
  </si>
  <si>
    <t>Zařízení staveniště</t>
  </si>
  <si>
    <t>81</t>
  </si>
  <si>
    <t>032903000</t>
  </si>
  <si>
    <t>Náklady na provoz a údržbu vybavení staveniště</t>
  </si>
  <si>
    <t>1024</t>
  </si>
  <si>
    <t>777143828</t>
  </si>
  <si>
    <t>VRN7</t>
  </si>
  <si>
    <t>Provozní vlivy</t>
  </si>
  <si>
    <t>82</t>
  </si>
  <si>
    <t>072103011</t>
  </si>
  <si>
    <t>Zajištění DIO komunikace II. a III. třídy</t>
  </si>
  <si>
    <t>19511579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</si>
</sst>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7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37" fillId="0" borderId="0" xfId="0" applyFont="1" applyAlignment="1" applyProtection="1">
      <alignment vertical="center" wrapText="1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="1" customFormat="1" ht="24.96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="1" customFormat="1" ht="36.96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="1" customFormat="1" ht="18.48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="1" customFormat="1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="1" customFormat="1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="1" customFormat="1" ht="18.48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="1" customFormat="1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="1" customFormat="1" ht="18.48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="1" customFormat="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="1" customFormat="1" ht="12" customHeight="1">
      <c r="B22" s="20"/>
      <c r="C22" s="21"/>
      <c r="D22" s="31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="1" customFormat="1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="1" customFormat="1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="2" customFormat="1" ht="25.92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="2" customFormat="1" ht="6.96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="2" customFormat="1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0.20999999999999999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 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 2)</f>
        <v>0</v>
      </c>
      <c r="AL29" s="46"/>
      <c r="AM29" s="46"/>
      <c r="AN29" s="46"/>
      <c r="AO29" s="46"/>
      <c r="AP29" s="46"/>
      <c r="AQ29" s="46"/>
      <c r="AR29" s="49"/>
      <c r="BE29" s="50"/>
    </row>
    <row r="30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0.14999999999999999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 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 2)</f>
        <v>0</v>
      </c>
      <c r="AL30" s="46"/>
      <c r="AM30" s="46"/>
      <c r="AN30" s="46"/>
      <c r="AO30" s="46"/>
      <c r="AP30" s="46"/>
      <c r="AQ30" s="46"/>
      <c r="AR30" s="49"/>
      <c r="BE30" s="50"/>
    </row>
    <row r="31" hidden="1" s="3" customFormat="1" ht="14.4" customHeight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0.20999999999999999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 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hidden="1" s="3" customFormat="1" ht="14.4" customHeight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0.14999999999999999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 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hidden="1" s="3" customFormat="1" ht="14.4" customHeight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 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="2" customFormat="1" ht="6.96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="2" customFormat="1" ht="25.92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="2" customFormat="1" ht="6.96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="2" customFormat="1" ht="14.4" customHeight="1">
      <c r="B49" s="58"/>
      <c r="C49" s="59"/>
      <c r="D49" s="60" t="s">
        <v>49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50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="2" customFormat="1">
      <c r="A60" s="37"/>
      <c r="B60" s="38"/>
      <c r="C60" s="39"/>
      <c r="D60" s="63" t="s">
        <v>51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52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51</v>
      </c>
      <c r="AI60" s="41"/>
      <c r="AJ60" s="41"/>
      <c r="AK60" s="41"/>
      <c r="AL60" s="41"/>
      <c r="AM60" s="63" t="s">
        <v>52</v>
      </c>
      <c r="AN60" s="41"/>
      <c r="AO60" s="41"/>
      <c r="AP60" s="39"/>
      <c r="AQ60" s="39"/>
      <c r="AR60" s="43"/>
      <c r="BE60" s="37"/>
    </row>
    <row r="6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="2" customFormat="1">
      <c r="A64" s="37"/>
      <c r="B64" s="38"/>
      <c r="C64" s="39"/>
      <c r="D64" s="60" t="s">
        <v>53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54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="2" customFormat="1">
      <c r="A75" s="37"/>
      <c r="B75" s="38"/>
      <c r="C75" s="39"/>
      <c r="D75" s="63" t="s">
        <v>51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52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51</v>
      </c>
      <c r="AI75" s="41"/>
      <c r="AJ75" s="41"/>
      <c r="AK75" s="41"/>
      <c r="AL75" s="41"/>
      <c r="AM75" s="63" t="s">
        <v>52</v>
      </c>
      <c r="AN75" s="41"/>
      <c r="AO75" s="41"/>
      <c r="AP75" s="39"/>
      <c r="AQ75" s="39"/>
      <c r="AR75" s="43"/>
      <c r="BE75" s="37"/>
    </row>
    <row r="76" s="2" customForma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="2" customFormat="1" ht="6.96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="2" customFormat="1" ht="6.96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="2" customFormat="1" ht="24.96" customHeight="1">
      <c r="A82" s="37"/>
      <c r="B82" s="38"/>
      <c r="C82" s="22" t="s">
        <v>55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20220517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="5" customFormat="1" ht="36.96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Oprava střechy sladovny III etapa R1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="2" customFormat="1" ht="6.96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Šluknov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 "","",AN8)</f>
        <v>15. 12. 2022</v>
      </c>
      <c r="AN87" s="78"/>
      <c r="AO87" s="39"/>
      <c r="AP87" s="39"/>
      <c r="AQ87" s="39"/>
      <c r="AR87" s="43"/>
      <c r="B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 "","",E11)</f>
        <v>Město Šluknov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56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 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>J. Nešněra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="2" customFormat="1" ht="29.28" customHeight="1">
      <c r="A92" s="37"/>
      <c r="B92" s="38"/>
      <c r="C92" s="92" t="s">
        <v>57</v>
      </c>
      <c r="D92" s="93"/>
      <c r="E92" s="93"/>
      <c r="F92" s="93"/>
      <c r="G92" s="93"/>
      <c r="H92" s="94"/>
      <c r="I92" s="95" t="s">
        <v>58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59</v>
      </c>
      <c r="AH92" s="93"/>
      <c r="AI92" s="93"/>
      <c r="AJ92" s="93"/>
      <c r="AK92" s="93"/>
      <c r="AL92" s="93"/>
      <c r="AM92" s="93"/>
      <c r="AN92" s="95" t="s">
        <v>60</v>
      </c>
      <c r="AO92" s="93"/>
      <c r="AP92" s="97"/>
      <c r="AQ92" s="98" t="s">
        <v>61</v>
      </c>
      <c r="AR92" s="43"/>
      <c r="AS92" s="99" t="s">
        <v>62</v>
      </c>
      <c r="AT92" s="100" t="s">
        <v>63</v>
      </c>
      <c r="AU92" s="100" t="s">
        <v>64</v>
      </c>
      <c r="AV92" s="100" t="s">
        <v>65</v>
      </c>
      <c r="AW92" s="100" t="s">
        <v>66</v>
      </c>
      <c r="AX92" s="100" t="s">
        <v>67</v>
      </c>
      <c r="AY92" s="100" t="s">
        <v>68</v>
      </c>
      <c r="AZ92" s="100" t="s">
        <v>69</v>
      </c>
      <c r="BA92" s="100" t="s">
        <v>70</v>
      </c>
      <c r="BB92" s="100" t="s">
        <v>71</v>
      </c>
      <c r="BC92" s="100" t="s">
        <v>72</v>
      </c>
      <c r="BD92" s="101" t="s">
        <v>73</v>
      </c>
      <c r="BE92" s="37"/>
    </row>
    <row r="93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="6" customFormat="1" ht="32.4" customHeight="1">
      <c r="A94" s="6"/>
      <c r="B94" s="105"/>
      <c r="C94" s="106" t="s">
        <v>74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ROUND(SUM(AG95:AG96),2)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ROUND(SUM(AS95:AS96),2)</f>
        <v>0</v>
      </c>
      <c r="AT94" s="113">
        <f>ROUND(SUM(AV94:AW94),2)</f>
        <v>0</v>
      </c>
      <c r="AU94" s="114">
        <f>ROUND(SUM(AU95:AU96),5)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ROUND(SUM(AZ95:AZ96),2)</f>
        <v>0</v>
      </c>
      <c r="BA94" s="113">
        <f>ROUND(SUM(BA95:BA96),2)</f>
        <v>0</v>
      </c>
      <c r="BB94" s="113">
        <f>ROUND(SUM(BB95:BB96),2)</f>
        <v>0</v>
      </c>
      <c r="BC94" s="113">
        <f>ROUND(SUM(BC95:BC96),2)</f>
        <v>0</v>
      </c>
      <c r="BD94" s="115">
        <f>ROUND(SUM(BD95:BD96),2)</f>
        <v>0</v>
      </c>
      <c r="BE94" s="6"/>
      <c r="BS94" s="116" t="s">
        <v>75</v>
      </c>
      <c r="BT94" s="116" t="s">
        <v>76</v>
      </c>
      <c r="BU94" s="117" t="s">
        <v>77</v>
      </c>
      <c r="BV94" s="116" t="s">
        <v>78</v>
      </c>
      <c r="BW94" s="116" t="s">
        <v>5</v>
      </c>
      <c r="BX94" s="116" t="s">
        <v>79</v>
      </c>
      <c r="CL94" s="116" t="s">
        <v>1</v>
      </c>
    </row>
    <row r="95" s="7" customFormat="1" ht="16.5" customHeight="1">
      <c r="A95" s="118" t="s">
        <v>80</v>
      </c>
      <c r="B95" s="119"/>
      <c r="C95" s="120"/>
      <c r="D95" s="121" t="s">
        <v>81</v>
      </c>
      <c r="E95" s="121"/>
      <c r="F95" s="121"/>
      <c r="G95" s="121"/>
      <c r="H95" s="121"/>
      <c r="I95" s="122"/>
      <c r="J95" s="121" t="s">
        <v>82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'01 - hromosvod'!J30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83</v>
      </c>
      <c r="AR95" s="125"/>
      <c r="AS95" s="126">
        <v>0</v>
      </c>
      <c r="AT95" s="127">
        <f>ROUND(SUM(AV95:AW95),2)</f>
        <v>0</v>
      </c>
      <c r="AU95" s="128">
        <f>'01 - hromosvod'!P116</f>
        <v>0</v>
      </c>
      <c r="AV95" s="127">
        <f>'01 - hromosvod'!J33</f>
        <v>0</v>
      </c>
      <c r="AW95" s="127">
        <f>'01 - hromosvod'!J34</f>
        <v>0</v>
      </c>
      <c r="AX95" s="127">
        <f>'01 - hromosvod'!J35</f>
        <v>0</v>
      </c>
      <c r="AY95" s="127">
        <f>'01 - hromosvod'!J36</f>
        <v>0</v>
      </c>
      <c r="AZ95" s="127">
        <f>'01 - hromosvod'!F33</f>
        <v>0</v>
      </c>
      <c r="BA95" s="127">
        <f>'01 - hromosvod'!F34</f>
        <v>0</v>
      </c>
      <c r="BB95" s="127">
        <f>'01 - hromosvod'!F35</f>
        <v>0</v>
      </c>
      <c r="BC95" s="127">
        <f>'01 - hromosvod'!F36</f>
        <v>0</v>
      </c>
      <c r="BD95" s="129">
        <f>'01 - hromosvod'!F37</f>
        <v>0</v>
      </c>
      <c r="BE95" s="7"/>
      <c r="BT95" s="130" t="s">
        <v>84</v>
      </c>
      <c r="BV95" s="130" t="s">
        <v>78</v>
      </c>
      <c r="BW95" s="130" t="s">
        <v>85</v>
      </c>
      <c r="BX95" s="130" t="s">
        <v>5</v>
      </c>
      <c r="CL95" s="130" t="s">
        <v>1</v>
      </c>
      <c r="CM95" s="130" t="s">
        <v>86</v>
      </c>
    </row>
    <row r="96" s="7" customFormat="1" ht="16.5" customHeight="1">
      <c r="A96" s="118" t="s">
        <v>80</v>
      </c>
      <c r="B96" s="119"/>
      <c r="C96" s="120"/>
      <c r="D96" s="121" t="s">
        <v>87</v>
      </c>
      <c r="E96" s="121"/>
      <c r="F96" s="121"/>
      <c r="G96" s="121"/>
      <c r="H96" s="121"/>
      <c r="I96" s="122"/>
      <c r="J96" s="121" t="s">
        <v>88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'02 - střecha III etapa'!J30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83</v>
      </c>
      <c r="AR96" s="125"/>
      <c r="AS96" s="131">
        <v>0</v>
      </c>
      <c r="AT96" s="132">
        <f>ROUND(SUM(AV96:AW96),2)</f>
        <v>0</v>
      </c>
      <c r="AU96" s="133">
        <f>'02 - střecha III etapa'!P130</f>
        <v>0</v>
      </c>
      <c r="AV96" s="132">
        <f>'02 - střecha III etapa'!J33</f>
        <v>0</v>
      </c>
      <c r="AW96" s="132">
        <f>'02 - střecha III etapa'!J34</f>
        <v>0</v>
      </c>
      <c r="AX96" s="132">
        <f>'02 - střecha III etapa'!J35</f>
        <v>0</v>
      </c>
      <c r="AY96" s="132">
        <f>'02 - střecha III etapa'!J36</f>
        <v>0</v>
      </c>
      <c r="AZ96" s="132">
        <f>'02 - střecha III etapa'!F33</f>
        <v>0</v>
      </c>
      <c r="BA96" s="132">
        <f>'02 - střecha III etapa'!F34</f>
        <v>0</v>
      </c>
      <c r="BB96" s="132">
        <f>'02 - střecha III etapa'!F35</f>
        <v>0</v>
      </c>
      <c r="BC96" s="132">
        <f>'02 - střecha III etapa'!F36</f>
        <v>0</v>
      </c>
      <c r="BD96" s="134">
        <f>'02 - střecha III etapa'!F37</f>
        <v>0</v>
      </c>
      <c r="BE96" s="7"/>
      <c r="BT96" s="130" t="s">
        <v>84</v>
      </c>
      <c r="BV96" s="130" t="s">
        <v>78</v>
      </c>
      <c r="BW96" s="130" t="s">
        <v>89</v>
      </c>
      <c r="BX96" s="130" t="s">
        <v>5</v>
      </c>
      <c r="CL96" s="130" t="s">
        <v>1</v>
      </c>
      <c r="CM96" s="130" t="s">
        <v>86</v>
      </c>
    </row>
    <row r="97" s="2" customFormat="1" ht="30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="2" customFormat="1" ht="6.96" customHeight="1">
      <c r="A98" s="37"/>
      <c r="B98" s="65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43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</sheetData>
  <sheetProtection sheet="1" formatColumns="0" formatRows="0" objects="1" scenarios="1" spinCount="100000" saltValue="x00eb5jqYCdlloHoP3WCZONFLA+9tu0rH4BNkrS5QUpLC4I0+xMTkUtth19m6k1xMPH1RLn6Jk9md909Qpj3LQ==" hashValue="ErurT8uoXLMlXiafMSsBpWP6EQZ+c73mXNamsry77tk71Ce6oXKZeTqG1LITuk+DuR29IU6Mpi19DdIPegP+nQ==" algorithmName="SHA-512" password="CC35"/>
  <mergeCells count="46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01 - hromosvod'!C2" display="/"/>
    <hyperlink ref="A96" location="'02 - střecha III etapa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85</v>
      </c>
    </row>
    <row r="3" s="1" customFormat="1" ht="6.96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="1" customFormat="1" ht="24.96" customHeight="1">
      <c r="B4" s="19"/>
      <c r="D4" s="137" t="s">
        <v>90</v>
      </c>
      <c r="L4" s="19"/>
      <c r="M4" s="138" t="s">
        <v>10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39" t="s">
        <v>16</v>
      </c>
      <c r="L6" s="19"/>
    </row>
    <row r="7" s="1" customFormat="1" ht="16.5" customHeight="1">
      <c r="B7" s="19"/>
      <c r="E7" s="140" t="str">
        <f>'Rekapitulace stavby'!K6</f>
        <v>Oprava střechy sladovny III etapa R1</v>
      </c>
      <c r="F7" s="139"/>
      <c r="G7" s="139"/>
      <c r="H7" s="139"/>
      <c r="L7" s="19"/>
    </row>
    <row r="8" s="2" customFormat="1" ht="12" customHeight="1">
      <c r="A8" s="37"/>
      <c r="B8" s="43"/>
      <c r="C8" s="37"/>
      <c r="D8" s="139" t="s">
        <v>91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1" t="s">
        <v>92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9" t="s">
        <v>20</v>
      </c>
      <c r="E12" s="37"/>
      <c r="F12" s="142" t="s">
        <v>31</v>
      </c>
      <c r="G12" s="37"/>
      <c r="H12" s="37"/>
      <c r="I12" s="139" t="s">
        <v>22</v>
      </c>
      <c r="J12" s="143" t="str">
        <f>'Rekapitulace stavby'!AN8</f>
        <v>15. 12. 2022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2" t="str">
        <f>IF('Rekapitulace stavby'!E11="","",'Rekapitulace stavby'!E11)</f>
        <v>Město Šluknov</v>
      </c>
      <c r="F15" s="37"/>
      <c r="G15" s="37"/>
      <c r="H15" s="37"/>
      <c r="I15" s="139" t="s">
        <v>27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27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2" t="str">
        <f>IF('Rekapitulace stavby'!E20="","",'Rekapitulace stavby'!E20)</f>
        <v>J. Nešněra</v>
      </c>
      <c r="F24" s="37"/>
      <c r="G24" s="37"/>
      <c r="H24" s="37"/>
      <c r="I24" s="139" t="s">
        <v>27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3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49" t="s">
        <v>36</v>
      </c>
      <c r="E30" s="37"/>
      <c r="F30" s="37"/>
      <c r="G30" s="37"/>
      <c r="H30" s="37"/>
      <c r="I30" s="37"/>
      <c r="J30" s="150">
        <f>ROUND(J116,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1" t="s">
        <v>38</v>
      </c>
      <c r="G32" s="37"/>
      <c r="H32" s="37"/>
      <c r="I32" s="151" t="s">
        <v>37</v>
      </c>
      <c r="J32" s="151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2" t="s">
        <v>40</v>
      </c>
      <c r="E33" s="139" t="s">
        <v>41</v>
      </c>
      <c r="F33" s="153">
        <f>ROUND((SUM(BE116:BE158)),  2)</f>
        <v>0</v>
      </c>
      <c r="G33" s="37"/>
      <c r="H33" s="37"/>
      <c r="I33" s="154">
        <v>0.20999999999999999</v>
      </c>
      <c r="J33" s="153">
        <f>ROUND(((SUM(BE116:BE158))*I33),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39" t="s">
        <v>42</v>
      </c>
      <c r="F34" s="153">
        <f>ROUND((SUM(BF116:BF158)),  2)</f>
        <v>0</v>
      </c>
      <c r="G34" s="37"/>
      <c r="H34" s="37"/>
      <c r="I34" s="154">
        <v>0.14999999999999999</v>
      </c>
      <c r="J34" s="153">
        <f>ROUND(((SUM(BF116:BF158))*I34),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9" t="s">
        <v>43</v>
      </c>
      <c r="F35" s="153">
        <f>ROUND((SUM(BG116:BG158)),  2)</f>
        <v>0</v>
      </c>
      <c r="G35" s="37"/>
      <c r="H35" s="37"/>
      <c r="I35" s="154">
        <v>0.20999999999999999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39" t="s">
        <v>44</v>
      </c>
      <c r="F36" s="153">
        <f>ROUND((SUM(BH116:BH158)),  2)</f>
        <v>0</v>
      </c>
      <c r="G36" s="37"/>
      <c r="H36" s="37"/>
      <c r="I36" s="154">
        <v>0.14999999999999999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39" t="s">
        <v>45</v>
      </c>
      <c r="F37" s="153">
        <f>ROUND((SUM(BI116:BI158)),  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2"/>
      <c r="D50" s="162" t="s">
        <v>49</v>
      </c>
      <c r="E50" s="163"/>
      <c r="F50" s="163"/>
      <c r="G50" s="162" t="s">
        <v>50</v>
      </c>
      <c r="H50" s="163"/>
      <c r="I50" s="163"/>
      <c r="J50" s="163"/>
      <c r="K50" s="163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64" t="s">
        <v>51</v>
      </c>
      <c r="E61" s="165"/>
      <c r="F61" s="166" t="s">
        <v>52</v>
      </c>
      <c r="G61" s="164" t="s">
        <v>51</v>
      </c>
      <c r="H61" s="165"/>
      <c r="I61" s="165"/>
      <c r="J61" s="167" t="s">
        <v>52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62" t="s">
        <v>53</v>
      </c>
      <c r="E65" s="168"/>
      <c r="F65" s="168"/>
      <c r="G65" s="162" t="s">
        <v>54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64" t="s">
        <v>51</v>
      </c>
      <c r="E76" s="165"/>
      <c r="F76" s="166" t="s">
        <v>52</v>
      </c>
      <c r="G76" s="164" t="s">
        <v>51</v>
      </c>
      <c r="H76" s="165"/>
      <c r="I76" s="165"/>
      <c r="J76" s="167" t="s">
        <v>52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93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73" t="str">
        <f>E7</f>
        <v>Oprava střechy sladovny III etapa R1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91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01 - hromosvod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15. 12. 2022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Šluknov</v>
      </c>
      <c r="G91" s="39"/>
      <c r="H91" s="39"/>
      <c r="I91" s="31" t="s">
        <v>30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J. Nešněra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74" t="s">
        <v>94</v>
      </c>
      <c r="D94" s="175"/>
      <c r="E94" s="175"/>
      <c r="F94" s="175"/>
      <c r="G94" s="175"/>
      <c r="H94" s="175"/>
      <c r="I94" s="175"/>
      <c r="J94" s="176" t="s">
        <v>95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77" t="s">
        <v>96</v>
      </c>
      <c r="D96" s="39"/>
      <c r="E96" s="39"/>
      <c r="F96" s="39"/>
      <c r="G96" s="39"/>
      <c r="H96" s="39"/>
      <c r="I96" s="39"/>
      <c r="J96" s="109">
        <f>J116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97</v>
      </c>
    </row>
    <row r="97" s="2" customFormat="1" ht="21.84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62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="2" customFormat="1" ht="6.96" customHeight="1">
      <c r="A98" s="37"/>
      <c r="B98" s="65"/>
      <c r="C98" s="66"/>
      <c r="D98" s="66"/>
      <c r="E98" s="66"/>
      <c r="F98" s="66"/>
      <c r="G98" s="66"/>
      <c r="H98" s="66"/>
      <c r="I98" s="66"/>
      <c r="J98" s="66"/>
      <c r="K98" s="66"/>
      <c r="L98" s="62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102" s="2" customFormat="1" ht="6.96" customHeight="1">
      <c r="A102" s="37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="2" customFormat="1" ht="24.96" customHeight="1">
      <c r="A103" s="37"/>
      <c r="B103" s="38"/>
      <c r="C103" s="22" t="s">
        <v>98</v>
      </c>
      <c r="D103" s="39"/>
      <c r="E103" s="39"/>
      <c r="F103" s="39"/>
      <c r="G103" s="39"/>
      <c r="H103" s="39"/>
      <c r="I103" s="39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="2" customFormat="1" ht="6.96" customHeight="1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="2" customFormat="1" ht="12" customHeight="1">
      <c r="A105" s="37"/>
      <c r="B105" s="38"/>
      <c r="C105" s="31" t="s">
        <v>16</v>
      </c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="2" customFormat="1" ht="16.5" customHeight="1">
      <c r="A106" s="37"/>
      <c r="B106" s="38"/>
      <c r="C106" s="39"/>
      <c r="D106" s="39"/>
      <c r="E106" s="173" t="str">
        <f>E7</f>
        <v>Oprava střechy sladovny III etapa R1</v>
      </c>
      <c r="F106" s="31"/>
      <c r="G106" s="31"/>
      <c r="H106" s="31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="2" customFormat="1" ht="12" customHeight="1">
      <c r="A107" s="37"/>
      <c r="B107" s="38"/>
      <c r="C107" s="31" t="s">
        <v>91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16.5" customHeight="1">
      <c r="A108" s="37"/>
      <c r="B108" s="38"/>
      <c r="C108" s="39"/>
      <c r="D108" s="39"/>
      <c r="E108" s="75" t="str">
        <f>E9</f>
        <v>01 - hromosvod</v>
      </c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="2" customFormat="1" ht="6.96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12" customHeight="1">
      <c r="A110" s="37"/>
      <c r="B110" s="38"/>
      <c r="C110" s="31" t="s">
        <v>20</v>
      </c>
      <c r="D110" s="39"/>
      <c r="E110" s="39"/>
      <c r="F110" s="26" t="str">
        <f>F12</f>
        <v xml:space="preserve"> </v>
      </c>
      <c r="G110" s="39"/>
      <c r="H110" s="39"/>
      <c r="I110" s="31" t="s">
        <v>22</v>
      </c>
      <c r="J110" s="78" t="str">
        <f>IF(J12="","",J12)</f>
        <v>15. 12. 2022</v>
      </c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6.96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5.15" customHeight="1">
      <c r="A112" s="37"/>
      <c r="B112" s="38"/>
      <c r="C112" s="31" t="s">
        <v>24</v>
      </c>
      <c r="D112" s="39"/>
      <c r="E112" s="39"/>
      <c r="F112" s="26" t="str">
        <f>E15</f>
        <v>Město Šluknov</v>
      </c>
      <c r="G112" s="39"/>
      <c r="H112" s="39"/>
      <c r="I112" s="31" t="s">
        <v>30</v>
      </c>
      <c r="J112" s="35" t="str">
        <f>E21</f>
        <v xml:space="preserve"> </v>
      </c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5.15" customHeight="1">
      <c r="A113" s="37"/>
      <c r="B113" s="38"/>
      <c r="C113" s="31" t="s">
        <v>28</v>
      </c>
      <c r="D113" s="39"/>
      <c r="E113" s="39"/>
      <c r="F113" s="26" t="str">
        <f>IF(E18="","",E18)</f>
        <v>Vyplň údaj</v>
      </c>
      <c r="G113" s="39"/>
      <c r="H113" s="39"/>
      <c r="I113" s="31" t="s">
        <v>33</v>
      </c>
      <c r="J113" s="35" t="str">
        <f>E24</f>
        <v>J. Nešněra</v>
      </c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0.32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9" customFormat="1" ht="29.28" customHeight="1">
      <c r="A115" s="178"/>
      <c r="B115" s="179"/>
      <c r="C115" s="180" t="s">
        <v>99</v>
      </c>
      <c r="D115" s="181" t="s">
        <v>61</v>
      </c>
      <c r="E115" s="181" t="s">
        <v>57</v>
      </c>
      <c r="F115" s="181" t="s">
        <v>58</v>
      </c>
      <c r="G115" s="181" t="s">
        <v>100</v>
      </c>
      <c r="H115" s="181" t="s">
        <v>101</v>
      </c>
      <c r="I115" s="181" t="s">
        <v>102</v>
      </c>
      <c r="J115" s="181" t="s">
        <v>95</v>
      </c>
      <c r="K115" s="182" t="s">
        <v>103</v>
      </c>
      <c r="L115" s="183"/>
      <c r="M115" s="99" t="s">
        <v>1</v>
      </c>
      <c r="N115" s="100" t="s">
        <v>40</v>
      </c>
      <c r="O115" s="100" t="s">
        <v>104</v>
      </c>
      <c r="P115" s="100" t="s">
        <v>105</v>
      </c>
      <c r="Q115" s="100" t="s">
        <v>106</v>
      </c>
      <c r="R115" s="100" t="s">
        <v>107</v>
      </c>
      <c r="S115" s="100" t="s">
        <v>108</v>
      </c>
      <c r="T115" s="101" t="s">
        <v>109</v>
      </c>
      <c r="U115" s="178"/>
      <c r="V115" s="178"/>
      <c r="W115" s="178"/>
      <c r="X115" s="178"/>
      <c r="Y115" s="178"/>
      <c r="Z115" s="178"/>
      <c r="AA115" s="178"/>
      <c r="AB115" s="178"/>
      <c r="AC115" s="178"/>
      <c r="AD115" s="178"/>
      <c r="AE115" s="178"/>
    </row>
    <row r="116" s="2" customFormat="1" ht="22.8" customHeight="1">
      <c r="A116" s="37"/>
      <c r="B116" s="38"/>
      <c r="C116" s="106" t="s">
        <v>110</v>
      </c>
      <c r="D116" s="39"/>
      <c r="E116" s="39"/>
      <c r="F116" s="39"/>
      <c r="G116" s="39"/>
      <c r="H116" s="39"/>
      <c r="I116" s="39"/>
      <c r="J116" s="184">
        <f>BK116</f>
        <v>0</v>
      </c>
      <c r="K116" s="39"/>
      <c r="L116" s="43"/>
      <c r="M116" s="102"/>
      <c r="N116" s="185"/>
      <c r="O116" s="103"/>
      <c r="P116" s="186">
        <f>SUM(P117:P158)</f>
        <v>0</v>
      </c>
      <c r="Q116" s="103"/>
      <c r="R116" s="186">
        <f>SUM(R117:R158)</f>
        <v>0</v>
      </c>
      <c r="S116" s="103"/>
      <c r="T116" s="187">
        <f>SUM(T117:T158)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T116" s="16" t="s">
        <v>75</v>
      </c>
      <c r="AU116" s="16" t="s">
        <v>97</v>
      </c>
      <c r="BK116" s="188">
        <f>SUM(BK117:BK158)</f>
        <v>0</v>
      </c>
    </row>
    <row r="117" s="2" customFormat="1" ht="16.5" customHeight="1">
      <c r="A117" s="37"/>
      <c r="B117" s="38"/>
      <c r="C117" s="189" t="s">
        <v>84</v>
      </c>
      <c r="D117" s="189" t="s">
        <v>111</v>
      </c>
      <c r="E117" s="190" t="s">
        <v>112</v>
      </c>
      <c r="F117" s="191" t="s">
        <v>113</v>
      </c>
      <c r="G117" s="192" t="s">
        <v>114</v>
      </c>
      <c r="H117" s="193">
        <v>400</v>
      </c>
      <c r="I117" s="194"/>
      <c r="J117" s="195">
        <f>ROUND(I117*H117,2)</f>
        <v>0</v>
      </c>
      <c r="K117" s="191" t="s">
        <v>1</v>
      </c>
      <c r="L117" s="43"/>
      <c r="M117" s="196" t="s">
        <v>1</v>
      </c>
      <c r="N117" s="197" t="s">
        <v>41</v>
      </c>
      <c r="O117" s="90"/>
      <c r="P117" s="198">
        <f>O117*H117</f>
        <v>0</v>
      </c>
      <c r="Q117" s="198">
        <v>0</v>
      </c>
      <c r="R117" s="198">
        <f>Q117*H117</f>
        <v>0</v>
      </c>
      <c r="S117" s="198">
        <v>0</v>
      </c>
      <c r="T117" s="199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200" t="s">
        <v>115</v>
      </c>
      <c r="AT117" s="200" t="s">
        <v>111</v>
      </c>
      <c r="AU117" s="200" t="s">
        <v>76</v>
      </c>
      <c r="AY117" s="16" t="s">
        <v>116</v>
      </c>
      <c r="BE117" s="201">
        <f>IF(N117="základní",J117,0)</f>
        <v>0</v>
      </c>
      <c r="BF117" s="201">
        <f>IF(N117="snížená",J117,0)</f>
        <v>0</v>
      </c>
      <c r="BG117" s="201">
        <f>IF(N117="zákl. přenesená",J117,0)</f>
        <v>0</v>
      </c>
      <c r="BH117" s="201">
        <f>IF(N117="sníž. přenesená",J117,0)</f>
        <v>0</v>
      </c>
      <c r="BI117" s="201">
        <f>IF(N117="nulová",J117,0)</f>
        <v>0</v>
      </c>
      <c r="BJ117" s="16" t="s">
        <v>84</v>
      </c>
      <c r="BK117" s="201">
        <f>ROUND(I117*H117,2)</f>
        <v>0</v>
      </c>
      <c r="BL117" s="16" t="s">
        <v>115</v>
      </c>
      <c r="BM117" s="200" t="s">
        <v>86</v>
      </c>
    </row>
    <row r="118" s="2" customFormat="1">
      <c r="A118" s="37"/>
      <c r="B118" s="38"/>
      <c r="C118" s="39"/>
      <c r="D118" s="202" t="s">
        <v>117</v>
      </c>
      <c r="E118" s="39"/>
      <c r="F118" s="203" t="s">
        <v>113</v>
      </c>
      <c r="G118" s="39"/>
      <c r="H118" s="39"/>
      <c r="I118" s="204"/>
      <c r="J118" s="39"/>
      <c r="K118" s="39"/>
      <c r="L118" s="43"/>
      <c r="M118" s="205"/>
      <c r="N118" s="206"/>
      <c r="O118" s="90"/>
      <c r="P118" s="90"/>
      <c r="Q118" s="90"/>
      <c r="R118" s="90"/>
      <c r="S118" s="90"/>
      <c r="T118" s="91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6" t="s">
        <v>117</v>
      </c>
      <c r="AU118" s="16" t="s">
        <v>76</v>
      </c>
    </row>
    <row r="119" s="2" customFormat="1" ht="16.5" customHeight="1">
      <c r="A119" s="37"/>
      <c r="B119" s="38"/>
      <c r="C119" s="189" t="s">
        <v>86</v>
      </c>
      <c r="D119" s="189" t="s">
        <v>111</v>
      </c>
      <c r="E119" s="190" t="s">
        <v>118</v>
      </c>
      <c r="F119" s="191" t="s">
        <v>119</v>
      </c>
      <c r="G119" s="192" t="s">
        <v>120</v>
      </c>
      <c r="H119" s="193">
        <v>85</v>
      </c>
      <c r="I119" s="194"/>
      <c r="J119" s="195">
        <f>ROUND(I119*H119,2)</f>
        <v>0</v>
      </c>
      <c r="K119" s="191" t="s">
        <v>1</v>
      </c>
      <c r="L119" s="43"/>
      <c r="M119" s="196" t="s">
        <v>1</v>
      </c>
      <c r="N119" s="197" t="s">
        <v>41</v>
      </c>
      <c r="O119" s="90"/>
      <c r="P119" s="198">
        <f>O119*H119</f>
        <v>0</v>
      </c>
      <c r="Q119" s="198">
        <v>0</v>
      </c>
      <c r="R119" s="198">
        <f>Q119*H119</f>
        <v>0</v>
      </c>
      <c r="S119" s="198">
        <v>0</v>
      </c>
      <c r="T119" s="199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200" t="s">
        <v>115</v>
      </c>
      <c r="AT119" s="200" t="s">
        <v>111</v>
      </c>
      <c r="AU119" s="200" t="s">
        <v>76</v>
      </c>
      <c r="AY119" s="16" t="s">
        <v>116</v>
      </c>
      <c r="BE119" s="201">
        <f>IF(N119="základní",J119,0)</f>
        <v>0</v>
      </c>
      <c r="BF119" s="201">
        <f>IF(N119="snížená",J119,0)</f>
        <v>0</v>
      </c>
      <c r="BG119" s="201">
        <f>IF(N119="zákl. přenesená",J119,0)</f>
        <v>0</v>
      </c>
      <c r="BH119" s="201">
        <f>IF(N119="sníž. přenesená",J119,0)</f>
        <v>0</v>
      </c>
      <c r="BI119" s="201">
        <f>IF(N119="nulová",J119,0)</f>
        <v>0</v>
      </c>
      <c r="BJ119" s="16" t="s">
        <v>84</v>
      </c>
      <c r="BK119" s="201">
        <f>ROUND(I119*H119,2)</f>
        <v>0</v>
      </c>
      <c r="BL119" s="16" t="s">
        <v>115</v>
      </c>
      <c r="BM119" s="200" t="s">
        <v>115</v>
      </c>
    </row>
    <row r="120" s="2" customFormat="1">
      <c r="A120" s="37"/>
      <c r="B120" s="38"/>
      <c r="C120" s="39"/>
      <c r="D120" s="202" t="s">
        <v>117</v>
      </c>
      <c r="E120" s="39"/>
      <c r="F120" s="203" t="s">
        <v>119</v>
      </c>
      <c r="G120" s="39"/>
      <c r="H120" s="39"/>
      <c r="I120" s="204"/>
      <c r="J120" s="39"/>
      <c r="K120" s="39"/>
      <c r="L120" s="43"/>
      <c r="M120" s="205"/>
      <c r="N120" s="206"/>
      <c r="O120" s="90"/>
      <c r="P120" s="90"/>
      <c r="Q120" s="90"/>
      <c r="R120" s="90"/>
      <c r="S120" s="90"/>
      <c r="T120" s="91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117</v>
      </c>
      <c r="AU120" s="16" t="s">
        <v>76</v>
      </c>
    </row>
    <row r="121" s="2" customFormat="1" ht="16.5" customHeight="1">
      <c r="A121" s="37"/>
      <c r="B121" s="38"/>
      <c r="C121" s="189" t="s">
        <v>121</v>
      </c>
      <c r="D121" s="189" t="s">
        <v>111</v>
      </c>
      <c r="E121" s="190" t="s">
        <v>122</v>
      </c>
      <c r="F121" s="191" t="s">
        <v>123</v>
      </c>
      <c r="G121" s="192" t="s">
        <v>120</v>
      </c>
      <c r="H121" s="193">
        <v>75</v>
      </c>
      <c r="I121" s="194"/>
      <c r="J121" s="195">
        <f>ROUND(I121*H121,2)</f>
        <v>0</v>
      </c>
      <c r="K121" s="191" t="s">
        <v>1</v>
      </c>
      <c r="L121" s="43"/>
      <c r="M121" s="196" t="s">
        <v>1</v>
      </c>
      <c r="N121" s="197" t="s">
        <v>41</v>
      </c>
      <c r="O121" s="90"/>
      <c r="P121" s="198">
        <f>O121*H121</f>
        <v>0</v>
      </c>
      <c r="Q121" s="198">
        <v>0</v>
      </c>
      <c r="R121" s="198">
        <f>Q121*H121</f>
        <v>0</v>
      </c>
      <c r="S121" s="198">
        <v>0</v>
      </c>
      <c r="T121" s="199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200" t="s">
        <v>115</v>
      </c>
      <c r="AT121" s="200" t="s">
        <v>111</v>
      </c>
      <c r="AU121" s="200" t="s">
        <v>76</v>
      </c>
      <c r="AY121" s="16" t="s">
        <v>116</v>
      </c>
      <c r="BE121" s="201">
        <f>IF(N121="základní",J121,0)</f>
        <v>0</v>
      </c>
      <c r="BF121" s="201">
        <f>IF(N121="snížená",J121,0)</f>
        <v>0</v>
      </c>
      <c r="BG121" s="201">
        <f>IF(N121="zákl. přenesená",J121,0)</f>
        <v>0</v>
      </c>
      <c r="BH121" s="201">
        <f>IF(N121="sníž. přenesená",J121,0)</f>
        <v>0</v>
      </c>
      <c r="BI121" s="201">
        <f>IF(N121="nulová",J121,0)</f>
        <v>0</v>
      </c>
      <c r="BJ121" s="16" t="s">
        <v>84</v>
      </c>
      <c r="BK121" s="201">
        <f>ROUND(I121*H121,2)</f>
        <v>0</v>
      </c>
      <c r="BL121" s="16" t="s">
        <v>115</v>
      </c>
      <c r="BM121" s="200" t="s">
        <v>124</v>
      </c>
    </row>
    <row r="122" s="2" customFormat="1">
      <c r="A122" s="37"/>
      <c r="B122" s="38"/>
      <c r="C122" s="39"/>
      <c r="D122" s="202" t="s">
        <v>117</v>
      </c>
      <c r="E122" s="39"/>
      <c r="F122" s="203" t="s">
        <v>123</v>
      </c>
      <c r="G122" s="39"/>
      <c r="H122" s="39"/>
      <c r="I122" s="204"/>
      <c r="J122" s="39"/>
      <c r="K122" s="39"/>
      <c r="L122" s="43"/>
      <c r="M122" s="205"/>
      <c r="N122" s="206"/>
      <c r="O122" s="90"/>
      <c r="P122" s="90"/>
      <c r="Q122" s="90"/>
      <c r="R122" s="90"/>
      <c r="S122" s="90"/>
      <c r="T122" s="91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117</v>
      </c>
      <c r="AU122" s="16" t="s">
        <v>76</v>
      </c>
    </row>
    <row r="123" s="2" customFormat="1" ht="16.5" customHeight="1">
      <c r="A123" s="37"/>
      <c r="B123" s="38"/>
      <c r="C123" s="189" t="s">
        <v>115</v>
      </c>
      <c r="D123" s="189" t="s">
        <v>111</v>
      </c>
      <c r="E123" s="190" t="s">
        <v>125</v>
      </c>
      <c r="F123" s="191" t="s">
        <v>126</v>
      </c>
      <c r="G123" s="192" t="s">
        <v>120</v>
      </c>
      <c r="H123" s="193">
        <v>40</v>
      </c>
      <c r="I123" s="194"/>
      <c r="J123" s="195">
        <f>ROUND(I123*H123,2)</f>
        <v>0</v>
      </c>
      <c r="K123" s="191" t="s">
        <v>1</v>
      </c>
      <c r="L123" s="43"/>
      <c r="M123" s="196" t="s">
        <v>1</v>
      </c>
      <c r="N123" s="197" t="s">
        <v>41</v>
      </c>
      <c r="O123" s="90"/>
      <c r="P123" s="198">
        <f>O123*H123</f>
        <v>0</v>
      </c>
      <c r="Q123" s="198">
        <v>0</v>
      </c>
      <c r="R123" s="198">
        <f>Q123*H123</f>
        <v>0</v>
      </c>
      <c r="S123" s="198">
        <v>0</v>
      </c>
      <c r="T123" s="199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00" t="s">
        <v>115</v>
      </c>
      <c r="AT123" s="200" t="s">
        <v>111</v>
      </c>
      <c r="AU123" s="200" t="s">
        <v>76</v>
      </c>
      <c r="AY123" s="16" t="s">
        <v>116</v>
      </c>
      <c r="BE123" s="201">
        <f>IF(N123="základní",J123,0)</f>
        <v>0</v>
      </c>
      <c r="BF123" s="201">
        <f>IF(N123="snížená",J123,0)</f>
        <v>0</v>
      </c>
      <c r="BG123" s="201">
        <f>IF(N123="zákl. přenesená",J123,0)</f>
        <v>0</v>
      </c>
      <c r="BH123" s="201">
        <f>IF(N123="sníž. přenesená",J123,0)</f>
        <v>0</v>
      </c>
      <c r="BI123" s="201">
        <f>IF(N123="nulová",J123,0)</f>
        <v>0</v>
      </c>
      <c r="BJ123" s="16" t="s">
        <v>84</v>
      </c>
      <c r="BK123" s="201">
        <f>ROUND(I123*H123,2)</f>
        <v>0</v>
      </c>
      <c r="BL123" s="16" t="s">
        <v>115</v>
      </c>
      <c r="BM123" s="200" t="s">
        <v>127</v>
      </c>
    </row>
    <row r="124" s="2" customFormat="1">
      <c r="A124" s="37"/>
      <c r="B124" s="38"/>
      <c r="C124" s="39"/>
      <c r="D124" s="202" t="s">
        <v>117</v>
      </c>
      <c r="E124" s="39"/>
      <c r="F124" s="203" t="s">
        <v>126</v>
      </c>
      <c r="G124" s="39"/>
      <c r="H124" s="39"/>
      <c r="I124" s="204"/>
      <c r="J124" s="39"/>
      <c r="K124" s="39"/>
      <c r="L124" s="43"/>
      <c r="M124" s="205"/>
      <c r="N124" s="206"/>
      <c r="O124" s="90"/>
      <c r="P124" s="90"/>
      <c r="Q124" s="90"/>
      <c r="R124" s="90"/>
      <c r="S124" s="90"/>
      <c r="T124" s="91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117</v>
      </c>
      <c r="AU124" s="16" t="s">
        <v>76</v>
      </c>
    </row>
    <row r="125" s="2" customFormat="1" ht="16.5" customHeight="1">
      <c r="A125" s="37"/>
      <c r="B125" s="38"/>
      <c r="C125" s="189" t="s">
        <v>128</v>
      </c>
      <c r="D125" s="189" t="s">
        <v>111</v>
      </c>
      <c r="E125" s="190" t="s">
        <v>129</v>
      </c>
      <c r="F125" s="191" t="s">
        <v>130</v>
      </c>
      <c r="G125" s="192" t="s">
        <v>120</v>
      </c>
      <c r="H125" s="193">
        <v>13</v>
      </c>
      <c r="I125" s="194"/>
      <c r="J125" s="195">
        <f>ROUND(I125*H125,2)</f>
        <v>0</v>
      </c>
      <c r="K125" s="191" t="s">
        <v>1</v>
      </c>
      <c r="L125" s="43"/>
      <c r="M125" s="196" t="s">
        <v>1</v>
      </c>
      <c r="N125" s="197" t="s">
        <v>41</v>
      </c>
      <c r="O125" s="90"/>
      <c r="P125" s="198">
        <f>O125*H125</f>
        <v>0</v>
      </c>
      <c r="Q125" s="198">
        <v>0</v>
      </c>
      <c r="R125" s="198">
        <f>Q125*H125</f>
        <v>0</v>
      </c>
      <c r="S125" s="198">
        <v>0</v>
      </c>
      <c r="T125" s="199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00" t="s">
        <v>115</v>
      </c>
      <c r="AT125" s="200" t="s">
        <v>111</v>
      </c>
      <c r="AU125" s="200" t="s">
        <v>76</v>
      </c>
      <c r="AY125" s="16" t="s">
        <v>116</v>
      </c>
      <c r="BE125" s="201">
        <f>IF(N125="základní",J125,0)</f>
        <v>0</v>
      </c>
      <c r="BF125" s="201">
        <f>IF(N125="snížená",J125,0)</f>
        <v>0</v>
      </c>
      <c r="BG125" s="201">
        <f>IF(N125="zákl. přenesená",J125,0)</f>
        <v>0</v>
      </c>
      <c r="BH125" s="201">
        <f>IF(N125="sníž. přenesená",J125,0)</f>
        <v>0</v>
      </c>
      <c r="BI125" s="201">
        <f>IF(N125="nulová",J125,0)</f>
        <v>0</v>
      </c>
      <c r="BJ125" s="16" t="s">
        <v>84</v>
      </c>
      <c r="BK125" s="201">
        <f>ROUND(I125*H125,2)</f>
        <v>0</v>
      </c>
      <c r="BL125" s="16" t="s">
        <v>115</v>
      </c>
      <c r="BM125" s="200" t="s">
        <v>131</v>
      </c>
    </row>
    <row r="126" s="2" customFormat="1">
      <c r="A126" s="37"/>
      <c r="B126" s="38"/>
      <c r="C126" s="39"/>
      <c r="D126" s="202" t="s">
        <v>117</v>
      </c>
      <c r="E126" s="39"/>
      <c r="F126" s="203" t="s">
        <v>130</v>
      </c>
      <c r="G126" s="39"/>
      <c r="H126" s="39"/>
      <c r="I126" s="204"/>
      <c r="J126" s="39"/>
      <c r="K126" s="39"/>
      <c r="L126" s="43"/>
      <c r="M126" s="205"/>
      <c r="N126" s="206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117</v>
      </c>
      <c r="AU126" s="16" t="s">
        <v>76</v>
      </c>
    </row>
    <row r="127" s="2" customFormat="1" ht="16.5" customHeight="1">
      <c r="A127" s="37"/>
      <c r="B127" s="38"/>
      <c r="C127" s="189" t="s">
        <v>124</v>
      </c>
      <c r="D127" s="189" t="s">
        <v>111</v>
      </c>
      <c r="E127" s="190" t="s">
        <v>132</v>
      </c>
      <c r="F127" s="191" t="s">
        <v>133</v>
      </c>
      <c r="G127" s="192" t="s">
        <v>120</v>
      </c>
      <c r="H127" s="193">
        <v>50</v>
      </c>
      <c r="I127" s="194"/>
      <c r="J127" s="195">
        <f>ROUND(I127*H127,2)</f>
        <v>0</v>
      </c>
      <c r="K127" s="191" t="s">
        <v>1</v>
      </c>
      <c r="L127" s="43"/>
      <c r="M127" s="196" t="s">
        <v>1</v>
      </c>
      <c r="N127" s="197" t="s">
        <v>41</v>
      </c>
      <c r="O127" s="90"/>
      <c r="P127" s="198">
        <f>O127*H127</f>
        <v>0</v>
      </c>
      <c r="Q127" s="198">
        <v>0</v>
      </c>
      <c r="R127" s="198">
        <f>Q127*H127</f>
        <v>0</v>
      </c>
      <c r="S127" s="198">
        <v>0</v>
      </c>
      <c r="T127" s="19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00" t="s">
        <v>115</v>
      </c>
      <c r="AT127" s="200" t="s">
        <v>111</v>
      </c>
      <c r="AU127" s="200" t="s">
        <v>76</v>
      </c>
      <c r="AY127" s="16" t="s">
        <v>116</v>
      </c>
      <c r="BE127" s="201">
        <f>IF(N127="základní",J127,0)</f>
        <v>0</v>
      </c>
      <c r="BF127" s="201">
        <f>IF(N127="snížená",J127,0)</f>
        <v>0</v>
      </c>
      <c r="BG127" s="201">
        <f>IF(N127="zákl. přenesená",J127,0)</f>
        <v>0</v>
      </c>
      <c r="BH127" s="201">
        <f>IF(N127="sníž. přenesená",J127,0)</f>
        <v>0</v>
      </c>
      <c r="BI127" s="201">
        <f>IF(N127="nulová",J127,0)</f>
        <v>0</v>
      </c>
      <c r="BJ127" s="16" t="s">
        <v>84</v>
      </c>
      <c r="BK127" s="201">
        <f>ROUND(I127*H127,2)</f>
        <v>0</v>
      </c>
      <c r="BL127" s="16" t="s">
        <v>115</v>
      </c>
      <c r="BM127" s="200" t="s">
        <v>134</v>
      </c>
    </row>
    <row r="128" s="2" customFormat="1">
      <c r="A128" s="37"/>
      <c r="B128" s="38"/>
      <c r="C128" s="39"/>
      <c r="D128" s="202" t="s">
        <v>117</v>
      </c>
      <c r="E128" s="39"/>
      <c r="F128" s="203" t="s">
        <v>133</v>
      </c>
      <c r="G128" s="39"/>
      <c r="H128" s="39"/>
      <c r="I128" s="204"/>
      <c r="J128" s="39"/>
      <c r="K128" s="39"/>
      <c r="L128" s="43"/>
      <c r="M128" s="205"/>
      <c r="N128" s="206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117</v>
      </c>
      <c r="AU128" s="16" t="s">
        <v>76</v>
      </c>
    </row>
    <row r="129" s="2" customFormat="1" ht="16.5" customHeight="1">
      <c r="A129" s="37"/>
      <c r="B129" s="38"/>
      <c r="C129" s="189" t="s">
        <v>135</v>
      </c>
      <c r="D129" s="189" t="s">
        <v>111</v>
      </c>
      <c r="E129" s="190" t="s">
        <v>136</v>
      </c>
      <c r="F129" s="191" t="s">
        <v>137</v>
      </c>
      <c r="G129" s="192" t="s">
        <v>120</v>
      </c>
      <c r="H129" s="193">
        <v>50</v>
      </c>
      <c r="I129" s="194"/>
      <c r="J129" s="195">
        <f>ROUND(I129*H129,2)</f>
        <v>0</v>
      </c>
      <c r="K129" s="191" t="s">
        <v>1</v>
      </c>
      <c r="L129" s="43"/>
      <c r="M129" s="196" t="s">
        <v>1</v>
      </c>
      <c r="N129" s="197" t="s">
        <v>41</v>
      </c>
      <c r="O129" s="90"/>
      <c r="P129" s="198">
        <f>O129*H129</f>
        <v>0</v>
      </c>
      <c r="Q129" s="198">
        <v>0</v>
      </c>
      <c r="R129" s="198">
        <f>Q129*H129</f>
        <v>0</v>
      </c>
      <c r="S129" s="198">
        <v>0</v>
      </c>
      <c r="T129" s="19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00" t="s">
        <v>115</v>
      </c>
      <c r="AT129" s="200" t="s">
        <v>111</v>
      </c>
      <c r="AU129" s="200" t="s">
        <v>76</v>
      </c>
      <c r="AY129" s="16" t="s">
        <v>116</v>
      </c>
      <c r="BE129" s="201">
        <f>IF(N129="základní",J129,0)</f>
        <v>0</v>
      </c>
      <c r="BF129" s="201">
        <f>IF(N129="snížená",J129,0)</f>
        <v>0</v>
      </c>
      <c r="BG129" s="201">
        <f>IF(N129="zákl. přenesená",J129,0)</f>
        <v>0</v>
      </c>
      <c r="BH129" s="201">
        <f>IF(N129="sníž. přenesená",J129,0)</f>
        <v>0</v>
      </c>
      <c r="BI129" s="201">
        <f>IF(N129="nulová",J129,0)</f>
        <v>0</v>
      </c>
      <c r="BJ129" s="16" t="s">
        <v>84</v>
      </c>
      <c r="BK129" s="201">
        <f>ROUND(I129*H129,2)</f>
        <v>0</v>
      </c>
      <c r="BL129" s="16" t="s">
        <v>115</v>
      </c>
      <c r="BM129" s="200" t="s">
        <v>138</v>
      </c>
    </row>
    <row r="130" s="2" customFormat="1">
      <c r="A130" s="37"/>
      <c r="B130" s="38"/>
      <c r="C130" s="39"/>
      <c r="D130" s="202" t="s">
        <v>117</v>
      </c>
      <c r="E130" s="39"/>
      <c r="F130" s="203" t="s">
        <v>137</v>
      </c>
      <c r="G130" s="39"/>
      <c r="H130" s="39"/>
      <c r="I130" s="204"/>
      <c r="J130" s="39"/>
      <c r="K130" s="39"/>
      <c r="L130" s="43"/>
      <c r="M130" s="205"/>
      <c r="N130" s="206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117</v>
      </c>
      <c r="AU130" s="16" t="s">
        <v>76</v>
      </c>
    </row>
    <row r="131" s="2" customFormat="1" ht="16.5" customHeight="1">
      <c r="A131" s="37"/>
      <c r="B131" s="38"/>
      <c r="C131" s="189" t="s">
        <v>127</v>
      </c>
      <c r="D131" s="189" t="s">
        <v>111</v>
      </c>
      <c r="E131" s="190" t="s">
        <v>139</v>
      </c>
      <c r="F131" s="191" t="s">
        <v>140</v>
      </c>
      <c r="G131" s="192" t="s">
        <v>120</v>
      </c>
      <c r="H131" s="193">
        <v>12</v>
      </c>
      <c r="I131" s="194"/>
      <c r="J131" s="195">
        <f>ROUND(I131*H131,2)</f>
        <v>0</v>
      </c>
      <c r="K131" s="191" t="s">
        <v>1</v>
      </c>
      <c r="L131" s="43"/>
      <c r="M131" s="196" t="s">
        <v>1</v>
      </c>
      <c r="N131" s="197" t="s">
        <v>41</v>
      </c>
      <c r="O131" s="90"/>
      <c r="P131" s="198">
        <f>O131*H131</f>
        <v>0</v>
      </c>
      <c r="Q131" s="198">
        <v>0</v>
      </c>
      <c r="R131" s="198">
        <f>Q131*H131</f>
        <v>0</v>
      </c>
      <c r="S131" s="198">
        <v>0</v>
      </c>
      <c r="T131" s="19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00" t="s">
        <v>115</v>
      </c>
      <c r="AT131" s="200" t="s">
        <v>111</v>
      </c>
      <c r="AU131" s="200" t="s">
        <v>76</v>
      </c>
      <c r="AY131" s="16" t="s">
        <v>116</v>
      </c>
      <c r="BE131" s="201">
        <f>IF(N131="základní",J131,0)</f>
        <v>0</v>
      </c>
      <c r="BF131" s="201">
        <f>IF(N131="snížená",J131,0)</f>
        <v>0</v>
      </c>
      <c r="BG131" s="201">
        <f>IF(N131="zákl. přenesená",J131,0)</f>
        <v>0</v>
      </c>
      <c r="BH131" s="201">
        <f>IF(N131="sníž. přenesená",J131,0)</f>
        <v>0</v>
      </c>
      <c r="BI131" s="201">
        <f>IF(N131="nulová",J131,0)</f>
        <v>0</v>
      </c>
      <c r="BJ131" s="16" t="s">
        <v>84</v>
      </c>
      <c r="BK131" s="201">
        <f>ROUND(I131*H131,2)</f>
        <v>0</v>
      </c>
      <c r="BL131" s="16" t="s">
        <v>115</v>
      </c>
      <c r="BM131" s="200" t="s">
        <v>141</v>
      </c>
    </row>
    <row r="132" s="2" customFormat="1">
      <c r="A132" s="37"/>
      <c r="B132" s="38"/>
      <c r="C132" s="39"/>
      <c r="D132" s="202" t="s">
        <v>117</v>
      </c>
      <c r="E132" s="39"/>
      <c r="F132" s="203" t="s">
        <v>140</v>
      </c>
      <c r="G132" s="39"/>
      <c r="H132" s="39"/>
      <c r="I132" s="204"/>
      <c r="J132" s="39"/>
      <c r="K132" s="39"/>
      <c r="L132" s="43"/>
      <c r="M132" s="205"/>
      <c r="N132" s="206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117</v>
      </c>
      <c r="AU132" s="16" t="s">
        <v>76</v>
      </c>
    </row>
    <row r="133" s="2" customFormat="1" ht="16.5" customHeight="1">
      <c r="A133" s="37"/>
      <c r="B133" s="38"/>
      <c r="C133" s="189" t="s">
        <v>142</v>
      </c>
      <c r="D133" s="189" t="s">
        <v>111</v>
      </c>
      <c r="E133" s="190" t="s">
        <v>143</v>
      </c>
      <c r="F133" s="191" t="s">
        <v>144</v>
      </c>
      <c r="G133" s="192" t="s">
        <v>120</v>
      </c>
      <c r="H133" s="193">
        <v>11</v>
      </c>
      <c r="I133" s="194"/>
      <c r="J133" s="195">
        <f>ROUND(I133*H133,2)</f>
        <v>0</v>
      </c>
      <c r="K133" s="191" t="s">
        <v>1</v>
      </c>
      <c r="L133" s="43"/>
      <c r="M133" s="196" t="s">
        <v>1</v>
      </c>
      <c r="N133" s="197" t="s">
        <v>41</v>
      </c>
      <c r="O133" s="90"/>
      <c r="P133" s="198">
        <f>O133*H133</f>
        <v>0</v>
      </c>
      <c r="Q133" s="198">
        <v>0</v>
      </c>
      <c r="R133" s="198">
        <f>Q133*H133</f>
        <v>0</v>
      </c>
      <c r="S133" s="198">
        <v>0</v>
      </c>
      <c r="T133" s="19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00" t="s">
        <v>115</v>
      </c>
      <c r="AT133" s="200" t="s">
        <v>111</v>
      </c>
      <c r="AU133" s="200" t="s">
        <v>76</v>
      </c>
      <c r="AY133" s="16" t="s">
        <v>116</v>
      </c>
      <c r="BE133" s="201">
        <f>IF(N133="základní",J133,0)</f>
        <v>0</v>
      </c>
      <c r="BF133" s="201">
        <f>IF(N133="snížená",J133,0)</f>
        <v>0</v>
      </c>
      <c r="BG133" s="201">
        <f>IF(N133="zákl. přenesená",J133,0)</f>
        <v>0</v>
      </c>
      <c r="BH133" s="201">
        <f>IF(N133="sníž. přenesená",J133,0)</f>
        <v>0</v>
      </c>
      <c r="BI133" s="201">
        <f>IF(N133="nulová",J133,0)</f>
        <v>0</v>
      </c>
      <c r="BJ133" s="16" t="s">
        <v>84</v>
      </c>
      <c r="BK133" s="201">
        <f>ROUND(I133*H133,2)</f>
        <v>0</v>
      </c>
      <c r="BL133" s="16" t="s">
        <v>115</v>
      </c>
      <c r="BM133" s="200" t="s">
        <v>145</v>
      </c>
    </row>
    <row r="134" s="2" customFormat="1">
      <c r="A134" s="37"/>
      <c r="B134" s="38"/>
      <c r="C134" s="39"/>
      <c r="D134" s="202" t="s">
        <v>117</v>
      </c>
      <c r="E134" s="39"/>
      <c r="F134" s="203" t="s">
        <v>144</v>
      </c>
      <c r="G134" s="39"/>
      <c r="H134" s="39"/>
      <c r="I134" s="204"/>
      <c r="J134" s="39"/>
      <c r="K134" s="39"/>
      <c r="L134" s="43"/>
      <c r="M134" s="205"/>
      <c r="N134" s="206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117</v>
      </c>
      <c r="AU134" s="16" t="s">
        <v>76</v>
      </c>
    </row>
    <row r="135" s="2" customFormat="1" ht="16.5" customHeight="1">
      <c r="A135" s="37"/>
      <c r="B135" s="38"/>
      <c r="C135" s="189" t="s">
        <v>131</v>
      </c>
      <c r="D135" s="189" t="s">
        <v>111</v>
      </c>
      <c r="E135" s="190" t="s">
        <v>146</v>
      </c>
      <c r="F135" s="191" t="s">
        <v>147</v>
      </c>
      <c r="G135" s="192" t="s">
        <v>120</v>
      </c>
      <c r="H135" s="193">
        <v>22</v>
      </c>
      <c r="I135" s="194"/>
      <c r="J135" s="195">
        <f>ROUND(I135*H135,2)</f>
        <v>0</v>
      </c>
      <c r="K135" s="191" t="s">
        <v>1</v>
      </c>
      <c r="L135" s="43"/>
      <c r="M135" s="196" t="s">
        <v>1</v>
      </c>
      <c r="N135" s="197" t="s">
        <v>41</v>
      </c>
      <c r="O135" s="90"/>
      <c r="P135" s="198">
        <f>O135*H135</f>
        <v>0</v>
      </c>
      <c r="Q135" s="198">
        <v>0</v>
      </c>
      <c r="R135" s="198">
        <f>Q135*H135</f>
        <v>0</v>
      </c>
      <c r="S135" s="198">
        <v>0</v>
      </c>
      <c r="T135" s="19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00" t="s">
        <v>115</v>
      </c>
      <c r="AT135" s="200" t="s">
        <v>111</v>
      </c>
      <c r="AU135" s="200" t="s">
        <v>76</v>
      </c>
      <c r="AY135" s="16" t="s">
        <v>116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16" t="s">
        <v>84</v>
      </c>
      <c r="BK135" s="201">
        <f>ROUND(I135*H135,2)</f>
        <v>0</v>
      </c>
      <c r="BL135" s="16" t="s">
        <v>115</v>
      </c>
      <c r="BM135" s="200" t="s">
        <v>148</v>
      </c>
    </row>
    <row r="136" s="2" customFormat="1">
      <c r="A136" s="37"/>
      <c r="B136" s="38"/>
      <c r="C136" s="39"/>
      <c r="D136" s="202" t="s">
        <v>117</v>
      </c>
      <c r="E136" s="39"/>
      <c r="F136" s="203" t="s">
        <v>147</v>
      </c>
      <c r="G136" s="39"/>
      <c r="H136" s="39"/>
      <c r="I136" s="204"/>
      <c r="J136" s="39"/>
      <c r="K136" s="39"/>
      <c r="L136" s="43"/>
      <c r="M136" s="205"/>
      <c r="N136" s="206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117</v>
      </c>
      <c r="AU136" s="16" t="s">
        <v>76</v>
      </c>
    </row>
    <row r="137" s="2" customFormat="1" ht="16.5" customHeight="1">
      <c r="A137" s="37"/>
      <c r="B137" s="38"/>
      <c r="C137" s="189" t="s">
        <v>149</v>
      </c>
      <c r="D137" s="189" t="s">
        <v>111</v>
      </c>
      <c r="E137" s="190" t="s">
        <v>150</v>
      </c>
      <c r="F137" s="191" t="s">
        <v>151</v>
      </c>
      <c r="G137" s="192" t="s">
        <v>120</v>
      </c>
      <c r="H137" s="193">
        <v>13</v>
      </c>
      <c r="I137" s="194"/>
      <c r="J137" s="195">
        <f>ROUND(I137*H137,2)</f>
        <v>0</v>
      </c>
      <c r="K137" s="191" t="s">
        <v>1</v>
      </c>
      <c r="L137" s="43"/>
      <c r="M137" s="196" t="s">
        <v>1</v>
      </c>
      <c r="N137" s="197" t="s">
        <v>41</v>
      </c>
      <c r="O137" s="90"/>
      <c r="P137" s="198">
        <f>O137*H137</f>
        <v>0</v>
      </c>
      <c r="Q137" s="198">
        <v>0</v>
      </c>
      <c r="R137" s="198">
        <f>Q137*H137</f>
        <v>0</v>
      </c>
      <c r="S137" s="198">
        <v>0</v>
      </c>
      <c r="T137" s="19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00" t="s">
        <v>115</v>
      </c>
      <c r="AT137" s="200" t="s">
        <v>111</v>
      </c>
      <c r="AU137" s="200" t="s">
        <v>76</v>
      </c>
      <c r="AY137" s="16" t="s">
        <v>116</v>
      </c>
      <c r="BE137" s="201">
        <f>IF(N137="základní",J137,0)</f>
        <v>0</v>
      </c>
      <c r="BF137" s="201">
        <f>IF(N137="snížená",J137,0)</f>
        <v>0</v>
      </c>
      <c r="BG137" s="201">
        <f>IF(N137="zákl. přenesená",J137,0)</f>
        <v>0</v>
      </c>
      <c r="BH137" s="201">
        <f>IF(N137="sníž. přenesená",J137,0)</f>
        <v>0</v>
      </c>
      <c r="BI137" s="201">
        <f>IF(N137="nulová",J137,0)</f>
        <v>0</v>
      </c>
      <c r="BJ137" s="16" t="s">
        <v>84</v>
      </c>
      <c r="BK137" s="201">
        <f>ROUND(I137*H137,2)</f>
        <v>0</v>
      </c>
      <c r="BL137" s="16" t="s">
        <v>115</v>
      </c>
      <c r="BM137" s="200" t="s">
        <v>152</v>
      </c>
    </row>
    <row r="138" s="2" customFormat="1">
      <c r="A138" s="37"/>
      <c r="B138" s="38"/>
      <c r="C138" s="39"/>
      <c r="D138" s="202" t="s">
        <v>117</v>
      </c>
      <c r="E138" s="39"/>
      <c r="F138" s="203" t="s">
        <v>151</v>
      </c>
      <c r="G138" s="39"/>
      <c r="H138" s="39"/>
      <c r="I138" s="204"/>
      <c r="J138" s="39"/>
      <c r="K138" s="39"/>
      <c r="L138" s="43"/>
      <c r="M138" s="205"/>
      <c r="N138" s="206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117</v>
      </c>
      <c r="AU138" s="16" t="s">
        <v>76</v>
      </c>
    </row>
    <row r="139" s="2" customFormat="1" ht="16.5" customHeight="1">
      <c r="A139" s="37"/>
      <c r="B139" s="38"/>
      <c r="C139" s="189" t="s">
        <v>134</v>
      </c>
      <c r="D139" s="189" t="s">
        <v>111</v>
      </c>
      <c r="E139" s="190" t="s">
        <v>153</v>
      </c>
      <c r="F139" s="191" t="s">
        <v>154</v>
      </c>
      <c r="G139" s="192" t="s">
        <v>120</v>
      </c>
      <c r="H139" s="193">
        <v>3</v>
      </c>
      <c r="I139" s="194"/>
      <c r="J139" s="195">
        <f>ROUND(I139*H139,2)</f>
        <v>0</v>
      </c>
      <c r="K139" s="191" t="s">
        <v>1</v>
      </c>
      <c r="L139" s="43"/>
      <c r="M139" s="196" t="s">
        <v>1</v>
      </c>
      <c r="N139" s="197" t="s">
        <v>41</v>
      </c>
      <c r="O139" s="90"/>
      <c r="P139" s="198">
        <f>O139*H139</f>
        <v>0</v>
      </c>
      <c r="Q139" s="198">
        <v>0</v>
      </c>
      <c r="R139" s="198">
        <f>Q139*H139</f>
        <v>0</v>
      </c>
      <c r="S139" s="198">
        <v>0</v>
      </c>
      <c r="T139" s="19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00" t="s">
        <v>115</v>
      </c>
      <c r="AT139" s="200" t="s">
        <v>111</v>
      </c>
      <c r="AU139" s="200" t="s">
        <v>76</v>
      </c>
      <c r="AY139" s="16" t="s">
        <v>116</v>
      </c>
      <c r="BE139" s="201">
        <f>IF(N139="základní",J139,0)</f>
        <v>0</v>
      </c>
      <c r="BF139" s="201">
        <f>IF(N139="snížená",J139,0)</f>
        <v>0</v>
      </c>
      <c r="BG139" s="201">
        <f>IF(N139="zákl. přenesená",J139,0)</f>
        <v>0</v>
      </c>
      <c r="BH139" s="201">
        <f>IF(N139="sníž. přenesená",J139,0)</f>
        <v>0</v>
      </c>
      <c r="BI139" s="201">
        <f>IF(N139="nulová",J139,0)</f>
        <v>0</v>
      </c>
      <c r="BJ139" s="16" t="s">
        <v>84</v>
      </c>
      <c r="BK139" s="201">
        <f>ROUND(I139*H139,2)</f>
        <v>0</v>
      </c>
      <c r="BL139" s="16" t="s">
        <v>115</v>
      </c>
      <c r="BM139" s="200" t="s">
        <v>155</v>
      </c>
    </row>
    <row r="140" s="2" customFormat="1">
      <c r="A140" s="37"/>
      <c r="B140" s="38"/>
      <c r="C140" s="39"/>
      <c r="D140" s="202" t="s">
        <v>117</v>
      </c>
      <c r="E140" s="39"/>
      <c r="F140" s="203" t="s">
        <v>154</v>
      </c>
      <c r="G140" s="39"/>
      <c r="H140" s="39"/>
      <c r="I140" s="204"/>
      <c r="J140" s="39"/>
      <c r="K140" s="39"/>
      <c r="L140" s="43"/>
      <c r="M140" s="205"/>
      <c r="N140" s="206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117</v>
      </c>
      <c r="AU140" s="16" t="s">
        <v>76</v>
      </c>
    </row>
    <row r="141" s="2" customFormat="1" ht="16.5" customHeight="1">
      <c r="A141" s="37"/>
      <c r="B141" s="38"/>
      <c r="C141" s="189" t="s">
        <v>156</v>
      </c>
      <c r="D141" s="189" t="s">
        <v>111</v>
      </c>
      <c r="E141" s="190" t="s">
        <v>157</v>
      </c>
      <c r="F141" s="191" t="s">
        <v>158</v>
      </c>
      <c r="G141" s="192" t="s">
        <v>114</v>
      </c>
      <c r="H141" s="193">
        <v>40</v>
      </c>
      <c r="I141" s="194"/>
      <c r="J141" s="195">
        <f>ROUND(I141*H141,2)</f>
        <v>0</v>
      </c>
      <c r="K141" s="191" t="s">
        <v>1</v>
      </c>
      <c r="L141" s="43"/>
      <c r="M141" s="196" t="s">
        <v>1</v>
      </c>
      <c r="N141" s="197" t="s">
        <v>41</v>
      </c>
      <c r="O141" s="90"/>
      <c r="P141" s="198">
        <f>O141*H141</f>
        <v>0</v>
      </c>
      <c r="Q141" s="198">
        <v>0</v>
      </c>
      <c r="R141" s="198">
        <f>Q141*H141</f>
        <v>0</v>
      </c>
      <c r="S141" s="198">
        <v>0</v>
      </c>
      <c r="T141" s="19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00" t="s">
        <v>115</v>
      </c>
      <c r="AT141" s="200" t="s">
        <v>111</v>
      </c>
      <c r="AU141" s="200" t="s">
        <v>76</v>
      </c>
      <c r="AY141" s="16" t="s">
        <v>116</v>
      </c>
      <c r="BE141" s="201">
        <f>IF(N141="základní",J141,0)</f>
        <v>0</v>
      </c>
      <c r="BF141" s="201">
        <f>IF(N141="snížená",J141,0)</f>
        <v>0</v>
      </c>
      <c r="BG141" s="201">
        <f>IF(N141="zákl. přenesená",J141,0)</f>
        <v>0</v>
      </c>
      <c r="BH141" s="201">
        <f>IF(N141="sníž. přenesená",J141,0)</f>
        <v>0</v>
      </c>
      <c r="BI141" s="201">
        <f>IF(N141="nulová",J141,0)</f>
        <v>0</v>
      </c>
      <c r="BJ141" s="16" t="s">
        <v>84</v>
      </c>
      <c r="BK141" s="201">
        <f>ROUND(I141*H141,2)</f>
        <v>0</v>
      </c>
      <c r="BL141" s="16" t="s">
        <v>115</v>
      </c>
      <c r="BM141" s="200" t="s">
        <v>159</v>
      </c>
    </row>
    <row r="142" s="2" customFormat="1">
      <c r="A142" s="37"/>
      <c r="B142" s="38"/>
      <c r="C142" s="39"/>
      <c r="D142" s="202" t="s">
        <v>117</v>
      </c>
      <c r="E142" s="39"/>
      <c r="F142" s="203" t="s">
        <v>158</v>
      </c>
      <c r="G142" s="39"/>
      <c r="H142" s="39"/>
      <c r="I142" s="204"/>
      <c r="J142" s="39"/>
      <c r="K142" s="39"/>
      <c r="L142" s="43"/>
      <c r="M142" s="205"/>
      <c r="N142" s="206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117</v>
      </c>
      <c r="AU142" s="16" t="s">
        <v>76</v>
      </c>
    </row>
    <row r="143" s="2" customFormat="1" ht="16.5" customHeight="1">
      <c r="A143" s="37"/>
      <c r="B143" s="38"/>
      <c r="C143" s="189" t="s">
        <v>138</v>
      </c>
      <c r="D143" s="189" t="s">
        <v>111</v>
      </c>
      <c r="E143" s="190" t="s">
        <v>160</v>
      </c>
      <c r="F143" s="191" t="s">
        <v>161</v>
      </c>
      <c r="G143" s="192" t="s">
        <v>120</v>
      </c>
      <c r="H143" s="193">
        <v>19</v>
      </c>
      <c r="I143" s="194"/>
      <c r="J143" s="195">
        <f>ROUND(I143*H143,2)</f>
        <v>0</v>
      </c>
      <c r="K143" s="191" t="s">
        <v>1</v>
      </c>
      <c r="L143" s="43"/>
      <c r="M143" s="196" t="s">
        <v>1</v>
      </c>
      <c r="N143" s="197" t="s">
        <v>41</v>
      </c>
      <c r="O143" s="90"/>
      <c r="P143" s="198">
        <f>O143*H143</f>
        <v>0</v>
      </c>
      <c r="Q143" s="198">
        <v>0</v>
      </c>
      <c r="R143" s="198">
        <f>Q143*H143</f>
        <v>0</v>
      </c>
      <c r="S143" s="198">
        <v>0</v>
      </c>
      <c r="T143" s="19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00" t="s">
        <v>115</v>
      </c>
      <c r="AT143" s="200" t="s">
        <v>111</v>
      </c>
      <c r="AU143" s="200" t="s">
        <v>76</v>
      </c>
      <c r="AY143" s="16" t="s">
        <v>116</v>
      </c>
      <c r="BE143" s="201">
        <f>IF(N143="základní",J143,0)</f>
        <v>0</v>
      </c>
      <c r="BF143" s="201">
        <f>IF(N143="snížená",J143,0)</f>
        <v>0</v>
      </c>
      <c r="BG143" s="201">
        <f>IF(N143="zákl. přenesená",J143,0)</f>
        <v>0</v>
      </c>
      <c r="BH143" s="201">
        <f>IF(N143="sníž. přenesená",J143,0)</f>
        <v>0</v>
      </c>
      <c r="BI143" s="201">
        <f>IF(N143="nulová",J143,0)</f>
        <v>0</v>
      </c>
      <c r="BJ143" s="16" t="s">
        <v>84</v>
      </c>
      <c r="BK143" s="201">
        <f>ROUND(I143*H143,2)</f>
        <v>0</v>
      </c>
      <c r="BL143" s="16" t="s">
        <v>115</v>
      </c>
      <c r="BM143" s="200" t="s">
        <v>162</v>
      </c>
    </row>
    <row r="144" s="2" customFormat="1">
      <c r="A144" s="37"/>
      <c r="B144" s="38"/>
      <c r="C144" s="39"/>
      <c r="D144" s="202" t="s">
        <v>117</v>
      </c>
      <c r="E144" s="39"/>
      <c r="F144" s="203" t="s">
        <v>161</v>
      </c>
      <c r="G144" s="39"/>
      <c r="H144" s="39"/>
      <c r="I144" s="204"/>
      <c r="J144" s="39"/>
      <c r="K144" s="39"/>
      <c r="L144" s="43"/>
      <c r="M144" s="205"/>
      <c r="N144" s="206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117</v>
      </c>
      <c r="AU144" s="16" t="s">
        <v>76</v>
      </c>
    </row>
    <row r="145" s="2" customFormat="1" ht="16.5" customHeight="1">
      <c r="A145" s="37"/>
      <c r="B145" s="38"/>
      <c r="C145" s="189" t="s">
        <v>8</v>
      </c>
      <c r="D145" s="189" t="s">
        <v>111</v>
      </c>
      <c r="E145" s="190" t="s">
        <v>163</v>
      </c>
      <c r="F145" s="191" t="s">
        <v>164</v>
      </c>
      <c r="G145" s="192" t="s">
        <v>120</v>
      </c>
      <c r="H145" s="193">
        <v>42</v>
      </c>
      <c r="I145" s="194"/>
      <c r="J145" s="195">
        <f>ROUND(I145*H145,2)</f>
        <v>0</v>
      </c>
      <c r="K145" s="191" t="s">
        <v>1</v>
      </c>
      <c r="L145" s="43"/>
      <c r="M145" s="196" t="s">
        <v>1</v>
      </c>
      <c r="N145" s="197" t="s">
        <v>41</v>
      </c>
      <c r="O145" s="90"/>
      <c r="P145" s="198">
        <f>O145*H145</f>
        <v>0</v>
      </c>
      <c r="Q145" s="198">
        <v>0</v>
      </c>
      <c r="R145" s="198">
        <f>Q145*H145</f>
        <v>0</v>
      </c>
      <c r="S145" s="198">
        <v>0</v>
      </c>
      <c r="T145" s="19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00" t="s">
        <v>115</v>
      </c>
      <c r="AT145" s="200" t="s">
        <v>111</v>
      </c>
      <c r="AU145" s="200" t="s">
        <v>76</v>
      </c>
      <c r="AY145" s="16" t="s">
        <v>116</v>
      </c>
      <c r="BE145" s="201">
        <f>IF(N145="základní",J145,0)</f>
        <v>0</v>
      </c>
      <c r="BF145" s="201">
        <f>IF(N145="snížená",J145,0)</f>
        <v>0</v>
      </c>
      <c r="BG145" s="201">
        <f>IF(N145="zákl. přenesená",J145,0)</f>
        <v>0</v>
      </c>
      <c r="BH145" s="201">
        <f>IF(N145="sníž. přenesená",J145,0)</f>
        <v>0</v>
      </c>
      <c r="BI145" s="201">
        <f>IF(N145="nulová",J145,0)</f>
        <v>0</v>
      </c>
      <c r="BJ145" s="16" t="s">
        <v>84</v>
      </c>
      <c r="BK145" s="201">
        <f>ROUND(I145*H145,2)</f>
        <v>0</v>
      </c>
      <c r="BL145" s="16" t="s">
        <v>115</v>
      </c>
      <c r="BM145" s="200" t="s">
        <v>165</v>
      </c>
    </row>
    <row r="146" s="2" customFormat="1">
      <c r="A146" s="37"/>
      <c r="B146" s="38"/>
      <c r="C146" s="39"/>
      <c r="D146" s="202" t="s">
        <v>117</v>
      </c>
      <c r="E146" s="39"/>
      <c r="F146" s="203" t="s">
        <v>164</v>
      </c>
      <c r="G146" s="39"/>
      <c r="H146" s="39"/>
      <c r="I146" s="204"/>
      <c r="J146" s="39"/>
      <c r="K146" s="39"/>
      <c r="L146" s="43"/>
      <c r="M146" s="205"/>
      <c r="N146" s="206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117</v>
      </c>
      <c r="AU146" s="16" t="s">
        <v>76</v>
      </c>
    </row>
    <row r="147" s="2" customFormat="1" ht="16.5" customHeight="1">
      <c r="A147" s="37"/>
      <c r="B147" s="38"/>
      <c r="C147" s="189" t="s">
        <v>141</v>
      </c>
      <c r="D147" s="189" t="s">
        <v>111</v>
      </c>
      <c r="E147" s="190" t="s">
        <v>166</v>
      </c>
      <c r="F147" s="191" t="s">
        <v>167</v>
      </c>
      <c r="G147" s="192" t="s">
        <v>120</v>
      </c>
      <c r="H147" s="193">
        <v>2</v>
      </c>
      <c r="I147" s="194"/>
      <c r="J147" s="195">
        <f>ROUND(I147*H147,2)</f>
        <v>0</v>
      </c>
      <c r="K147" s="191" t="s">
        <v>1</v>
      </c>
      <c r="L147" s="43"/>
      <c r="M147" s="196" t="s">
        <v>1</v>
      </c>
      <c r="N147" s="197" t="s">
        <v>41</v>
      </c>
      <c r="O147" s="90"/>
      <c r="P147" s="198">
        <f>O147*H147</f>
        <v>0</v>
      </c>
      <c r="Q147" s="198">
        <v>0</v>
      </c>
      <c r="R147" s="198">
        <f>Q147*H147</f>
        <v>0</v>
      </c>
      <c r="S147" s="198">
        <v>0</v>
      </c>
      <c r="T147" s="199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00" t="s">
        <v>115</v>
      </c>
      <c r="AT147" s="200" t="s">
        <v>111</v>
      </c>
      <c r="AU147" s="200" t="s">
        <v>76</v>
      </c>
      <c r="AY147" s="16" t="s">
        <v>116</v>
      </c>
      <c r="BE147" s="201">
        <f>IF(N147="základní",J147,0)</f>
        <v>0</v>
      </c>
      <c r="BF147" s="201">
        <f>IF(N147="snížená",J147,0)</f>
        <v>0</v>
      </c>
      <c r="BG147" s="201">
        <f>IF(N147="zákl. přenesená",J147,0)</f>
        <v>0</v>
      </c>
      <c r="BH147" s="201">
        <f>IF(N147="sníž. přenesená",J147,0)</f>
        <v>0</v>
      </c>
      <c r="BI147" s="201">
        <f>IF(N147="nulová",J147,0)</f>
        <v>0</v>
      </c>
      <c r="BJ147" s="16" t="s">
        <v>84</v>
      </c>
      <c r="BK147" s="201">
        <f>ROUND(I147*H147,2)</f>
        <v>0</v>
      </c>
      <c r="BL147" s="16" t="s">
        <v>115</v>
      </c>
      <c r="BM147" s="200" t="s">
        <v>168</v>
      </c>
    </row>
    <row r="148" s="2" customFormat="1">
      <c r="A148" s="37"/>
      <c r="B148" s="38"/>
      <c r="C148" s="39"/>
      <c r="D148" s="202" t="s">
        <v>117</v>
      </c>
      <c r="E148" s="39"/>
      <c r="F148" s="203" t="s">
        <v>167</v>
      </c>
      <c r="G148" s="39"/>
      <c r="H148" s="39"/>
      <c r="I148" s="204"/>
      <c r="J148" s="39"/>
      <c r="K148" s="39"/>
      <c r="L148" s="43"/>
      <c r="M148" s="205"/>
      <c r="N148" s="206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117</v>
      </c>
      <c r="AU148" s="16" t="s">
        <v>76</v>
      </c>
    </row>
    <row r="149" s="2" customFormat="1" ht="16.5" customHeight="1">
      <c r="A149" s="37"/>
      <c r="B149" s="38"/>
      <c r="C149" s="189" t="s">
        <v>169</v>
      </c>
      <c r="D149" s="189" t="s">
        <v>111</v>
      </c>
      <c r="E149" s="190" t="s">
        <v>170</v>
      </c>
      <c r="F149" s="191" t="s">
        <v>171</v>
      </c>
      <c r="G149" s="192" t="s">
        <v>120</v>
      </c>
      <c r="H149" s="193">
        <v>2</v>
      </c>
      <c r="I149" s="194"/>
      <c r="J149" s="195">
        <f>ROUND(I149*H149,2)</f>
        <v>0</v>
      </c>
      <c r="K149" s="191" t="s">
        <v>1</v>
      </c>
      <c r="L149" s="43"/>
      <c r="M149" s="196" t="s">
        <v>1</v>
      </c>
      <c r="N149" s="197" t="s">
        <v>41</v>
      </c>
      <c r="O149" s="90"/>
      <c r="P149" s="198">
        <f>O149*H149</f>
        <v>0</v>
      </c>
      <c r="Q149" s="198">
        <v>0</v>
      </c>
      <c r="R149" s="198">
        <f>Q149*H149</f>
        <v>0</v>
      </c>
      <c r="S149" s="198">
        <v>0</v>
      </c>
      <c r="T149" s="199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00" t="s">
        <v>115</v>
      </c>
      <c r="AT149" s="200" t="s">
        <v>111</v>
      </c>
      <c r="AU149" s="200" t="s">
        <v>76</v>
      </c>
      <c r="AY149" s="16" t="s">
        <v>116</v>
      </c>
      <c r="BE149" s="201">
        <f>IF(N149="základní",J149,0)</f>
        <v>0</v>
      </c>
      <c r="BF149" s="201">
        <f>IF(N149="snížená",J149,0)</f>
        <v>0</v>
      </c>
      <c r="BG149" s="201">
        <f>IF(N149="zákl. přenesená",J149,0)</f>
        <v>0</v>
      </c>
      <c r="BH149" s="201">
        <f>IF(N149="sníž. přenesená",J149,0)</f>
        <v>0</v>
      </c>
      <c r="BI149" s="201">
        <f>IF(N149="nulová",J149,0)</f>
        <v>0</v>
      </c>
      <c r="BJ149" s="16" t="s">
        <v>84</v>
      </c>
      <c r="BK149" s="201">
        <f>ROUND(I149*H149,2)</f>
        <v>0</v>
      </c>
      <c r="BL149" s="16" t="s">
        <v>115</v>
      </c>
      <c r="BM149" s="200" t="s">
        <v>172</v>
      </c>
    </row>
    <row r="150" s="2" customFormat="1">
      <c r="A150" s="37"/>
      <c r="B150" s="38"/>
      <c r="C150" s="39"/>
      <c r="D150" s="202" t="s">
        <v>117</v>
      </c>
      <c r="E150" s="39"/>
      <c r="F150" s="203" t="s">
        <v>171</v>
      </c>
      <c r="G150" s="39"/>
      <c r="H150" s="39"/>
      <c r="I150" s="204"/>
      <c r="J150" s="39"/>
      <c r="K150" s="39"/>
      <c r="L150" s="43"/>
      <c r="M150" s="205"/>
      <c r="N150" s="206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6" t="s">
        <v>117</v>
      </c>
      <c r="AU150" s="16" t="s">
        <v>76</v>
      </c>
    </row>
    <row r="151" s="2" customFormat="1" ht="16.5" customHeight="1">
      <c r="A151" s="37"/>
      <c r="B151" s="38"/>
      <c r="C151" s="189" t="s">
        <v>145</v>
      </c>
      <c r="D151" s="189" t="s">
        <v>111</v>
      </c>
      <c r="E151" s="190" t="s">
        <v>173</v>
      </c>
      <c r="F151" s="191" t="s">
        <v>174</v>
      </c>
      <c r="G151" s="192" t="s">
        <v>120</v>
      </c>
      <c r="H151" s="193">
        <v>8</v>
      </c>
      <c r="I151" s="194"/>
      <c r="J151" s="195">
        <f>ROUND(I151*H151,2)</f>
        <v>0</v>
      </c>
      <c r="K151" s="191" t="s">
        <v>1</v>
      </c>
      <c r="L151" s="43"/>
      <c r="M151" s="196" t="s">
        <v>1</v>
      </c>
      <c r="N151" s="197" t="s">
        <v>41</v>
      </c>
      <c r="O151" s="90"/>
      <c r="P151" s="198">
        <f>O151*H151</f>
        <v>0</v>
      </c>
      <c r="Q151" s="198">
        <v>0</v>
      </c>
      <c r="R151" s="198">
        <f>Q151*H151</f>
        <v>0</v>
      </c>
      <c r="S151" s="198">
        <v>0</v>
      </c>
      <c r="T151" s="199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00" t="s">
        <v>115</v>
      </c>
      <c r="AT151" s="200" t="s">
        <v>111</v>
      </c>
      <c r="AU151" s="200" t="s">
        <v>76</v>
      </c>
      <c r="AY151" s="16" t="s">
        <v>116</v>
      </c>
      <c r="BE151" s="201">
        <f>IF(N151="základní",J151,0)</f>
        <v>0</v>
      </c>
      <c r="BF151" s="201">
        <f>IF(N151="snížená",J151,0)</f>
        <v>0</v>
      </c>
      <c r="BG151" s="201">
        <f>IF(N151="zákl. přenesená",J151,0)</f>
        <v>0</v>
      </c>
      <c r="BH151" s="201">
        <f>IF(N151="sníž. přenesená",J151,0)</f>
        <v>0</v>
      </c>
      <c r="BI151" s="201">
        <f>IF(N151="nulová",J151,0)</f>
        <v>0</v>
      </c>
      <c r="BJ151" s="16" t="s">
        <v>84</v>
      </c>
      <c r="BK151" s="201">
        <f>ROUND(I151*H151,2)</f>
        <v>0</v>
      </c>
      <c r="BL151" s="16" t="s">
        <v>115</v>
      </c>
      <c r="BM151" s="200" t="s">
        <v>175</v>
      </c>
    </row>
    <row r="152" s="2" customFormat="1">
      <c r="A152" s="37"/>
      <c r="B152" s="38"/>
      <c r="C152" s="39"/>
      <c r="D152" s="202" t="s">
        <v>117</v>
      </c>
      <c r="E152" s="39"/>
      <c r="F152" s="203" t="s">
        <v>174</v>
      </c>
      <c r="G152" s="39"/>
      <c r="H152" s="39"/>
      <c r="I152" s="204"/>
      <c r="J152" s="39"/>
      <c r="K152" s="39"/>
      <c r="L152" s="43"/>
      <c r="M152" s="205"/>
      <c r="N152" s="206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117</v>
      </c>
      <c r="AU152" s="16" t="s">
        <v>76</v>
      </c>
    </row>
    <row r="153" s="2" customFormat="1" ht="16.5" customHeight="1">
      <c r="A153" s="37"/>
      <c r="B153" s="38"/>
      <c r="C153" s="189" t="s">
        <v>176</v>
      </c>
      <c r="D153" s="189" t="s">
        <v>111</v>
      </c>
      <c r="E153" s="190" t="s">
        <v>177</v>
      </c>
      <c r="F153" s="191" t="s">
        <v>178</v>
      </c>
      <c r="G153" s="192" t="s">
        <v>114</v>
      </c>
      <c r="H153" s="193">
        <v>2</v>
      </c>
      <c r="I153" s="194"/>
      <c r="J153" s="195">
        <f>ROUND(I153*H153,2)</f>
        <v>0</v>
      </c>
      <c r="K153" s="191" t="s">
        <v>1</v>
      </c>
      <c r="L153" s="43"/>
      <c r="M153" s="196" t="s">
        <v>1</v>
      </c>
      <c r="N153" s="197" t="s">
        <v>41</v>
      </c>
      <c r="O153" s="90"/>
      <c r="P153" s="198">
        <f>O153*H153</f>
        <v>0</v>
      </c>
      <c r="Q153" s="198">
        <v>0</v>
      </c>
      <c r="R153" s="198">
        <f>Q153*H153</f>
        <v>0</v>
      </c>
      <c r="S153" s="198">
        <v>0</v>
      </c>
      <c r="T153" s="199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00" t="s">
        <v>115</v>
      </c>
      <c r="AT153" s="200" t="s">
        <v>111</v>
      </c>
      <c r="AU153" s="200" t="s">
        <v>76</v>
      </c>
      <c r="AY153" s="16" t="s">
        <v>116</v>
      </c>
      <c r="BE153" s="201">
        <f>IF(N153="základní",J153,0)</f>
        <v>0</v>
      </c>
      <c r="BF153" s="201">
        <f>IF(N153="snížená",J153,0)</f>
        <v>0</v>
      </c>
      <c r="BG153" s="201">
        <f>IF(N153="zákl. přenesená",J153,0)</f>
        <v>0</v>
      </c>
      <c r="BH153" s="201">
        <f>IF(N153="sníž. přenesená",J153,0)</f>
        <v>0</v>
      </c>
      <c r="BI153" s="201">
        <f>IF(N153="nulová",J153,0)</f>
        <v>0</v>
      </c>
      <c r="BJ153" s="16" t="s">
        <v>84</v>
      </c>
      <c r="BK153" s="201">
        <f>ROUND(I153*H153,2)</f>
        <v>0</v>
      </c>
      <c r="BL153" s="16" t="s">
        <v>115</v>
      </c>
      <c r="BM153" s="200" t="s">
        <v>179</v>
      </c>
    </row>
    <row r="154" s="2" customFormat="1">
      <c r="A154" s="37"/>
      <c r="B154" s="38"/>
      <c r="C154" s="39"/>
      <c r="D154" s="202" t="s">
        <v>117</v>
      </c>
      <c r="E154" s="39"/>
      <c r="F154" s="203" t="s">
        <v>178</v>
      </c>
      <c r="G154" s="39"/>
      <c r="H154" s="39"/>
      <c r="I154" s="204"/>
      <c r="J154" s="39"/>
      <c r="K154" s="39"/>
      <c r="L154" s="43"/>
      <c r="M154" s="205"/>
      <c r="N154" s="206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117</v>
      </c>
      <c r="AU154" s="16" t="s">
        <v>76</v>
      </c>
    </row>
    <row r="155" s="2" customFormat="1" ht="16.5" customHeight="1">
      <c r="A155" s="37"/>
      <c r="B155" s="38"/>
      <c r="C155" s="189" t="s">
        <v>148</v>
      </c>
      <c r="D155" s="189" t="s">
        <v>111</v>
      </c>
      <c r="E155" s="190" t="s">
        <v>180</v>
      </c>
      <c r="F155" s="191" t="s">
        <v>181</v>
      </c>
      <c r="G155" s="192" t="s">
        <v>120</v>
      </c>
      <c r="H155" s="193">
        <v>15</v>
      </c>
      <c r="I155" s="194"/>
      <c r="J155" s="195">
        <f>ROUND(I155*H155,2)</f>
        <v>0</v>
      </c>
      <c r="K155" s="191" t="s">
        <v>1</v>
      </c>
      <c r="L155" s="43"/>
      <c r="M155" s="196" t="s">
        <v>1</v>
      </c>
      <c r="N155" s="197" t="s">
        <v>41</v>
      </c>
      <c r="O155" s="90"/>
      <c r="P155" s="198">
        <f>O155*H155</f>
        <v>0</v>
      </c>
      <c r="Q155" s="198">
        <v>0</v>
      </c>
      <c r="R155" s="198">
        <f>Q155*H155</f>
        <v>0</v>
      </c>
      <c r="S155" s="198">
        <v>0</v>
      </c>
      <c r="T155" s="199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00" t="s">
        <v>115</v>
      </c>
      <c r="AT155" s="200" t="s">
        <v>111</v>
      </c>
      <c r="AU155" s="200" t="s">
        <v>76</v>
      </c>
      <c r="AY155" s="16" t="s">
        <v>116</v>
      </c>
      <c r="BE155" s="201">
        <f>IF(N155="základní",J155,0)</f>
        <v>0</v>
      </c>
      <c r="BF155" s="201">
        <f>IF(N155="snížená",J155,0)</f>
        <v>0</v>
      </c>
      <c r="BG155" s="201">
        <f>IF(N155="zákl. přenesená",J155,0)</f>
        <v>0</v>
      </c>
      <c r="BH155" s="201">
        <f>IF(N155="sníž. přenesená",J155,0)</f>
        <v>0</v>
      </c>
      <c r="BI155" s="201">
        <f>IF(N155="nulová",J155,0)</f>
        <v>0</v>
      </c>
      <c r="BJ155" s="16" t="s">
        <v>84</v>
      </c>
      <c r="BK155" s="201">
        <f>ROUND(I155*H155,2)</f>
        <v>0</v>
      </c>
      <c r="BL155" s="16" t="s">
        <v>115</v>
      </c>
      <c r="BM155" s="200" t="s">
        <v>182</v>
      </c>
    </row>
    <row r="156" s="2" customFormat="1">
      <c r="A156" s="37"/>
      <c r="B156" s="38"/>
      <c r="C156" s="39"/>
      <c r="D156" s="202" t="s">
        <v>117</v>
      </c>
      <c r="E156" s="39"/>
      <c r="F156" s="203" t="s">
        <v>181</v>
      </c>
      <c r="G156" s="39"/>
      <c r="H156" s="39"/>
      <c r="I156" s="204"/>
      <c r="J156" s="39"/>
      <c r="K156" s="39"/>
      <c r="L156" s="43"/>
      <c r="M156" s="205"/>
      <c r="N156" s="206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117</v>
      </c>
      <c r="AU156" s="16" t="s">
        <v>76</v>
      </c>
    </row>
    <row r="157" s="2" customFormat="1" ht="16.5" customHeight="1">
      <c r="A157" s="37"/>
      <c r="B157" s="38"/>
      <c r="C157" s="189" t="s">
        <v>7</v>
      </c>
      <c r="D157" s="189" t="s">
        <v>111</v>
      </c>
      <c r="E157" s="190" t="s">
        <v>183</v>
      </c>
      <c r="F157" s="191" t="s">
        <v>184</v>
      </c>
      <c r="G157" s="192" t="s">
        <v>185</v>
      </c>
      <c r="H157" s="193">
        <v>1</v>
      </c>
      <c r="I157" s="194"/>
      <c r="J157" s="195">
        <f>ROUND(I157*H157,2)</f>
        <v>0</v>
      </c>
      <c r="K157" s="191" t="s">
        <v>1</v>
      </c>
      <c r="L157" s="43"/>
      <c r="M157" s="196" t="s">
        <v>1</v>
      </c>
      <c r="N157" s="197" t="s">
        <v>41</v>
      </c>
      <c r="O157" s="90"/>
      <c r="P157" s="198">
        <f>O157*H157</f>
        <v>0</v>
      </c>
      <c r="Q157" s="198">
        <v>0</v>
      </c>
      <c r="R157" s="198">
        <f>Q157*H157</f>
        <v>0</v>
      </c>
      <c r="S157" s="198">
        <v>0</v>
      </c>
      <c r="T157" s="199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00" t="s">
        <v>115</v>
      </c>
      <c r="AT157" s="200" t="s">
        <v>111</v>
      </c>
      <c r="AU157" s="200" t="s">
        <v>76</v>
      </c>
      <c r="AY157" s="16" t="s">
        <v>116</v>
      </c>
      <c r="BE157" s="201">
        <f>IF(N157="základní",J157,0)</f>
        <v>0</v>
      </c>
      <c r="BF157" s="201">
        <f>IF(N157="snížená",J157,0)</f>
        <v>0</v>
      </c>
      <c r="BG157" s="201">
        <f>IF(N157="zákl. přenesená",J157,0)</f>
        <v>0</v>
      </c>
      <c r="BH157" s="201">
        <f>IF(N157="sníž. přenesená",J157,0)</f>
        <v>0</v>
      </c>
      <c r="BI157" s="201">
        <f>IF(N157="nulová",J157,0)</f>
        <v>0</v>
      </c>
      <c r="BJ157" s="16" t="s">
        <v>84</v>
      </c>
      <c r="BK157" s="201">
        <f>ROUND(I157*H157,2)</f>
        <v>0</v>
      </c>
      <c r="BL157" s="16" t="s">
        <v>115</v>
      </c>
      <c r="BM157" s="200" t="s">
        <v>186</v>
      </c>
    </row>
    <row r="158" s="2" customFormat="1">
      <c r="A158" s="37"/>
      <c r="B158" s="38"/>
      <c r="C158" s="39"/>
      <c r="D158" s="202" t="s">
        <v>117</v>
      </c>
      <c r="E158" s="39"/>
      <c r="F158" s="203" t="s">
        <v>184</v>
      </c>
      <c r="G158" s="39"/>
      <c r="H158" s="39"/>
      <c r="I158" s="204"/>
      <c r="J158" s="39"/>
      <c r="K158" s="39"/>
      <c r="L158" s="43"/>
      <c r="M158" s="207"/>
      <c r="N158" s="208"/>
      <c r="O158" s="209"/>
      <c r="P158" s="209"/>
      <c r="Q158" s="209"/>
      <c r="R158" s="209"/>
      <c r="S158" s="209"/>
      <c r="T158" s="210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117</v>
      </c>
      <c r="AU158" s="16" t="s">
        <v>76</v>
      </c>
    </row>
    <row r="159" s="2" customFormat="1" ht="6.96" customHeight="1">
      <c r="A159" s="37"/>
      <c r="B159" s="65"/>
      <c r="C159" s="66"/>
      <c r="D159" s="66"/>
      <c r="E159" s="66"/>
      <c r="F159" s="66"/>
      <c r="G159" s="66"/>
      <c r="H159" s="66"/>
      <c r="I159" s="66"/>
      <c r="J159" s="66"/>
      <c r="K159" s="66"/>
      <c r="L159" s="43"/>
      <c r="M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</row>
  </sheetData>
  <sheetProtection sheet="1" autoFilter="0" formatColumns="0" formatRows="0" objects="1" scenarios="1" spinCount="100000" saltValue="oVbMOpZVfz804ksrSUFrK+lBBaYFOFjiq20HyEzWCiy+uS6dQDi3dcEi2Uh43aJ5JwI0+aLJcE/sQ0wFmE3tvA==" hashValue="KWabjZNVeSID5EJGEXQinL4rQ8ebr8OVydEh+WtRyMB87ncSK29gLzsotBu/g+TbNqg54B/amxFR1os+lLyGMA==" algorithmName="SHA-512" password="CC35"/>
  <autoFilter ref="C115:K158"/>
  <mergeCells count="9">
    <mergeCell ref="E7:H7"/>
    <mergeCell ref="E9:H9"/>
    <mergeCell ref="E18:H18"/>
    <mergeCell ref="E27:H27"/>
    <mergeCell ref="E85:H85"/>
    <mergeCell ref="E87:H87"/>
    <mergeCell ref="E106:H106"/>
    <mergeCell ref="E108:H10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89</v>
      </c>
    </row>
    <row r="3" s="1" customFormat="1" ht="6.96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86</v>
      </c>
    </row>
    <row r="4" s="1" customFormat="1" ht="24.96" customHeight="1">
      <c r="B4" s="19"/>
      <c r="D4" s="137" t="s">
        <v>90</v>
      </c>
      <c r="L4" s="19"/>
      <c r="M4" s="138" t="s">
        <v>10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39" t="s">
        <v>16</v>
      </c>
      <c r="L6" s="19"/>
    </row>
    <row r="7" s="1" customFormat="1" ht="16.5" customHeight="1">
      <c r="B7" s="19"/>
      <c r="E7" s="140" t="str">
        <f>'Rekapitulace stavby'!K6</f>
        <v>Oprava střechy sladovny III etapa R1</v>
      </c>
      <c r="F7" s="139"/>
      <c r="G7" s="139"/>
      <c r="H7" s="139"/>
      <c r="L7" s="19"/>
    </row>
    <row r="8" s="2" customFormat="1" ht="12" customHeight="1">
      <c r="A8" s="37"/>
      <c r="B8" s="43"/>
      <c r="C8" s="37"/>
      <c r="D8" s="139" t="s">
        <v>91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41" t="s">
        <v>187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15. 12. 2022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27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42" t="s">
        <v>34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39" t="s">
        <v>35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71.25" customHeight="1">
      <c r="A27" s="144"/>
      <c r="B27" s="145"/>
      <c r="C27" s="144"/>
      <c r="D27" s="144"/>
      <c r="E27" s="146" t="s">
        <v>188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49" t="s">
        <v>36</v>
      </c>
      <c r="E30" s="37"/>
      <c r="F30" s="37"/>
      <c r="G30" s="37"/>
      <c r="H30" s="37"/>
      <c r="I30" s="37"/>
      <c r="J30" s="150">
        <f>ROUND(J130,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51" t="s">
        <v>38</v>
      </c>
      <c r="G32" s="37"/>
      <c r="H32" s="37"/>
      <c r="I32" s="151" t="s">
        <v>37</v>
      </c>
      <c r="J32" s="151" t="s">
        <v>39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52" t="s">
        <v>40</v>
      </c>
      <c r="E33" s="139" t="s">
        <v>41</v>
      </c>
      <c r="F33" s="153">
        <f>ROUND((SUM(BE130:BE431)),  2)</f>
        <v>0</v>
      </c>
      <c r="G33" s="37"/>
      <c r="H33" s="37"/>
      <c r="I33" s="154">
        <v>0.20999999999999999</v>
      </c>
      <c r="J33" s="153">
        <f>ROUND(((SUM(BE130:BE431))*I33),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39" t="s">
        <v>42</v>
      </c>
      <c r="F34" s="153">
        <f>ROUND((SUM(BF130:BF431)),  2)</f>
        <v>0</v>
      </c>
      <c r="G34" s="37"/>
      <c r="H34" s="37"/>
      <c r="I34" s="154">
        <v>0.14999999999999999</v>
      </c>
      <c r="J34" s="153">
        <f>ROUND(((SUM(BF130:BF431))*I34),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9" t="s">
        <v>43</v>
      </c>
      <c r="F35" s="153">
        <f>ROUND((SUM(BG130:BG431)),  2)</f>
        <v>0</v>
      </c>
      <c r="G35" s="37"/>
      <c r="H35" s="37"/>
      <c r="I35" s="154">
        <v>0.20999999999999999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39" t="s">
        <v>44</v>
      </c>
      <c r="F36" s="153">
        <f>ROUND((SUM(BH130:BH431)),  2)</f>
        <v>0</v>
      </c>
      <c r="G36" s="37"/>
      <c r="H36" s="37"/>
      <c r="I36" s="154">
        <v>0.14999999999999999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39" t="s">
        <v>45</v>
      </c>
      <c r="F37" s="153">
        <f>ROUND((SUM(BI130:BI431)),  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55"/>
      <c r="D39" s="156" t="s">
        <v>46</v>
      </c>
      <c r="E39" s="157"/>
      <c r="F39" s="157"/>
      <c r="G39" s="158" t="s">
        <v>47</v>
      </c>
      <c r="H39" s="159" t="s">
        <v>48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2"/>
      <c r="D50" s="162" t="s">
        <v>49</v>
      </c>
      <c r="E50" s="163"/>
      <c r="F50" s="163"/>
      <c r="G50" s="162" t="s">
        <v>50</v>
      </c>
      <c r="H50" s="163"/>
      <c r="I50" s="163"/>
      <c r="J50" s="163"/>
      <c r="K50" s="163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64" t="s">
        <v>51</v>
      </c>
      <c r="E61" s="165"/>
      <c r="F61" s="166" t="s">
        <v>52</v>
      </c>
      <c r="G61" s="164" t="s">
        <v>51</v>
      </c>
      <c r="H61" s="165"/>
      <c r="I61" s="165"/>
      <c r="J61" s="167" t="s">
        <v>52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62" t="s">
        <v>53</v>
      </c>
      <c r="E65" s="168"/>
      <c r="F65" s="168"/>
      <c r="G65" s="162" t="s">
        <v>54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64" t="s">
        <v>51</v>
      </c>
      <c r="E76" s="165"/>
      <c r="F76" s="166" t="s">
        <v>52</v>
      </c>
      <c r="G76" s="164" t="s">
        <v>51</v>
      </c>
      <c r="H76" s="165"/>
      <c r="I76" s="165"/>
      <c r="J76" s="167" t="s">
        <v>52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93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73" t="str">
        <f>E7</f>
        <v>Oprava střechy sladovny III etapa R1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91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02 - střecha III etapa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>Šluknov</v>
      </c>
      <c r="G89" s="39"/>
      <c r="H89" s="39"/>
      <c r="I89" s="31" t="s">
        <v>22</v>
      </c>
      <c r="J89" s="78" t="str">
        <f>IF(J12="","",J12)</f>
        <v>15. 12. 2022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Město Šluknov</v>
      </c>
      <c r="G91" s="39"/>
      <c r="H91" s="39"/>
      <c r="I91" s="31" t="s">
        <v>30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J. Nešněra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74" t="s">
        <v>94</v>
      </c>
      <c r="D94" s="175"/>
      <c r="E94" s="175"/>
      <c r="F94" s="175"/>
      <c r="G94" s="175"/>
      <c r="H94" s="175"/>
      <c r="I94" s="175"/>
      <c r="J94" s="176" t="s">
        <v>95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77" t="s">
        <v>96</v>
      </c>
      <c r="D96" s="39"/>
      <c r="E96" s="39"/>
      <c r="F96" s="39"/>
      <c r="G96" s="39"/>
      <c r="H96" s="39"/>
      <c r="I96" s="39"/>
      <c r="J96" s="109">
        <f>J130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97</v>
      </c>
    </row>
    <row r="97" s="10" customFormat="1" ht="24.96" customHeight="1">
      <c r="A97" s="10"/>
      <c r="B97" s="211"/>
      <c r="C97" s="212"/>
      <c r="D97" s="213" t="s">
        <v>189</v>
      </c>
      <c r="E97" s="214"/>
      <c r="F97" s="214"/>
      <c r="G97" s="214"/>
      <c r="H97" s="214"/>
      <c r="I97" s="214"/>
      <c r="J97" s="215">
        <f>J131</f>
        <v>0</v>
      </c>
      <c r="K97" s="212"/>
      <c r="L97" s="216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11" customFormat="1" ht="19.92" customHeight="1">
      <c r="A98" s="11"/>
      <c r="B98" s="217"/>
      <c r="C98" s="218"/>
      <c r="D98" s="219" t="s">
        <v>190</v>
      </c>
      <c r="E98" s="220"/>
      <c r="F98" s="220"/>
      <c r="G98" s="220"/>
      <c r="H98" s="220"/>
      <c r="I98" s="220"/>
      <c r="J98" s="221">
        <f>J132</f>
        <v>0</v>
      </c>
      <c r="K98" s="218"/>
      <c r="L98" s="222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</row>
    <row r="99" s="11" customFormat="1" ht="19.92" customHeight="1">
      <c r="A99" s="11"/>
      <c r="B99" s="217"/>
      <c r="C99" s="218"/>
      <c r="D99" s="219" t="s">
        <v>191</v>
      </c>
      <c r="E99" s="220"/>
      <c r="F99" s="220"/>
      <c r="G99" s="220"/>
      <c r="H99" s="220"/>
      <c r="I99" s="220"/>
      <c r="J99" s="221">
        <f>J146</f>
        <v>0</v>
      </c>
      <c r="K99" s="218"/>
      <c r="L99" s="222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</row>
    <row r="100" s="11" customFormat="1" ht="19.92" customHeight="1">
      <c r="A100" s="11"/>
      <c r="B100" s="217"/>
      <c r="C100" s="218"/>
      <c r="D100" s="219" t="s">
        <v>192</v>
      </c>
      <c r="E100" s="220"/>
      <c r="F100" s="220"/>
      <c r="G100" s="220"/>
      <c r="H100" s="220"/>
      <c r="I100" s="220"/>
      <c r="J100" s="221">
        <f>J158</f>
        <v>0</v>
      </c>
      <c r="K100" s="218"/>
      <c r="L100" s="222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</row>
    <row r="101" s="11" customFormat="1" ht="19.92" customHeight="1">
      <c r="A101" s="11"/>
      <c r="B101" s="217"/>
      <c r="C101" s="218"/>
      <c r="D101" s="219" t="s">
        <v>193</v>
      </c>
      <c r="E101" s="220"/>
      <c r="F101" s="220"/>
      <c r="G101" s="220"/>
      <c r="H101" s="220"/>
      <c r="I101" s="220"/>
      <c r="J101" s="221">
        <f>J192</f>
        <v>0</v>
      </c>
      <c r="K101" s="218"/>
      <c r="L101" s="222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</row>
    <row r="102" s="11" customFormat="1" ht="19.92" customHeight="1">
      <c r="A102" s="11"/>
      <c r="B102" s="217"/>
      <c r="C102" s="218"/>
      <c r="D102" s="219" t="s">
        <v>194</v>
      </c>
      <c r="E102" s="220"/>
      <c r="F102" s="220"/>
      <c r="G102" s="220"/>
      <c r="H102" s="220"/>
      <c r="I102" s="220"/>
      <c r="J102" s="221">
        <f>J202</f>
        <v>0</v>
      </c>
      <c r="K102" s="218"/>
      <c r="L102" s="222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</row>
    <row r="103" s="10" customFormat="1" ht="24.96" customHeight="1">
      <c r="A103" s="10"/>
      <c r="B103" s="211"/>
      <c r="C103" s="212"/>
      <c r="D103" s="213" t="s">
        <v>195</v>
      </c>
      <c r="E103" s="214"/>
      <c r="F103" s="214"/>
      <c r="G103" s="214"/>
      <c r="H103" s="214"/>
      <c r="I103" s="214"/>
      <c r="J103" s="215">
        <f>J205</f>
        <v>0</v>
      </c>
      <c r="K103" s="212"/>
      <c r="L103" s="21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1" customFormat="1" ht="19.92" customHeight="1">
      <c r="A104" s="11"/>
      <c r="B104" s="217"/>
      <c r="C104" s="218"/>
      <c r="D104" s="219" t="s">
        <v>196</v>
      </c>
      <c r="E104" s="220"/>
      <c r="F104" s="220"/>
      <c r="G104" s="220"/>
      <c r="H104" s="220"/>
      <c r="I104" s="220"/>
      <c r="J104" s="221">
        <f>J206</f>
        <v>0</v>
      </c>
      <c r="K104" s="218"/>
      <c r="L104" s="222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</row>
    <row r="105" s="11" customFormat="1" ht="19.92" customHeight="1">
      <c r="A105" s="11"/>
      <c r="B105" s="217"/>
      <c r="C105" s="218"/>
      <c r="D105" s="219" t="s">
        <v>197</v>
      </c>
      <c r="E105" s="220"/>
      <c r="F105" s="220"/>
      <c r="G105" s="220"/>
      <c r="H105" s="220"/>
      <c r="I105" s="220"/>
      <c r="J105" s="221">
        <f>J338</f>
        <v>0</v>
      </c>
      <c r="K105" s="218"/>
      <c r="L105" s="222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</row>
    <row r="106" s="11" customFormat="1" ht="19.92" customHeight="1">
      <c r="A106" s="11"/>
      <c r="B106" s="217"/>
      <c r="C106" s="218"/>
      <c r="D106" s="219" t="s">
        <v>198</v>
      </c>
      <c r="E106" s="220"/>
      <c r="F106" s="220"/>
      <c r="G106" s="220"/>
      <c r="H106" s="220"/>
      <c r="I106" s="220"/>
      <c r="J106" s="221">
        <f>J379</f>
        <v>0</v>
      </c>
      <c r="K106" s="218"/>
      <c r="L106" s="222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</row>
    <row r="107" s="11" customFormat="1" ht="19.92" customHeight="1">
      <c r="A107" s="11"/>
      <c r="B107" s="217"/>
      <c r="C107" s="218"/>
      <c r="D107" s="219" t="s">
        <v>199</v>
      </c>
      <c r="E107" s="220"/>
      <c r="F107" s="220"/>
      <c r="G107" s="220"/>
      <c r="H107" s="220"/>
      <c r="I107" s="220"/>
      <c r="J107" s="221">
        <f>J416</f>
        <v>0</v>
      </c>
      <c r="K107" s="218"/>
      <c r="L107" s="222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</row>
    <row r="108" s="10" customFormat="1" ht="24.96" customHeight="1">
      <c r="A108" s="10"/>
      <c r="B108" s="211"/>
      <c r="C108" s="212"/>
      <c r="D108" s="213" t="s">
        <v>200</v>
      </c>
      <c r="E108" s="214"/>
      <c r="F108" s="214"/>
      <c r="G108" s="214"/>
      <c r="H108" s="214"/>
      <c r="I108" s="214"/>
      <c r="J108" s="215">
        <f>J425</f>
        <v>0</v>
      </c>
      <c r="K108" s="212"/>
      <c r="L108" s="21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1" customFormat="1" ht="19.92" customHeight="1">
      <c r="A109" s="11"/>
      <c r="B109" s="217"/>
      <c r="C109" s="218"/>
      <c r="D109" s="219" t="s">
        <v>201</v>
      </c>
      <c r="E109" s="220"/>
      <c r="F109" s="220"/>
      <c r="G109" s="220"/>
      <c r="H109" s="220"/>
      <c r="I109" s="220"/>
      <c r="J109" s="221">
        <f>J426</f>
        <v>0</v>
      </c>
      <c r="K109" s="218"/>
      <c r="L109" s="222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</row>
    <row r="110" s="11" customFormat="1" ht="19.92" customHeight="1">
      <c r="A110" s="11"/>
      <c r="B110" s="217"/>
      <c r="C110" s="218"/>
      <c r="D110" s="219" t="s">
        <v>202</v>
      </c>
      <c r="E110" s="220"/>
      <c r="F110" s="220"/>
      <c r="G110" s="220"/>
      <c r="H110" s="220"/>
      <c r="I110" s="220"/>
      <c r="J110" s="221">
        <f>J429</f>
        <v>0</v>
      </c>
      <c r="K110" s="218"/>
      <c r="L110" s="222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</row>
    <row r="111" s="2" customFormat="1" ht="21.84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6.96" customHeight="1">
      <c r="A112" s="37"/>
      <c r="B112" s="65"/>
      <c r="C112" s="66"/>
      <c r="D112" s="66"/>
      <c r="E112" s="66"/>
      <c r="F112" s="66"/>
      <c r="G112" s="66"/>
      <c r="H112" s="66"/>
      <c r="I112" s="66"/>
      <c r="J112" s="66"/>
      <c r="K112" s="66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6" s="2" customFormat="1" ht="6.96" customHeight="1">
      <c r="A116" s="37"/>
      <c r="B116" s="67"/>
      <c r="C116" s="68"/>
      <c r="D116" s="68"/>
      <c r="E116" s="68"/>
      <c r="F116" s="68"/>
      <c r="G116" s="68"/>
      <c r="H116" s="68"/>
      <c r="I116" s="68"/>
      <c r="J116" s="68"/>
      <c r="K116" s="68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24.96" customHeight="1">
      <c r="A117" s="37"/>
      <c r="B117" s="38"/>
      <c r="C117" s="22" t="s">
        <v>98</v>
      </c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6.96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12" customHeight="1">
      <c r="A119" s="37"/>
      <c r="B119" s="38"/>
      <c r="C119" s="31" t="s">
        <v>16</v>
      </c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6.5" customHeight="1">
      <c r="A120" s="37"/>
      <c r="B120" s="38"/>
      <c r="C120" s="39"/>
      <c r="D120" s="39"/>
      <c r="E120" s="173" t="str">
        <f>E7</f>
        <v>Oprava střechy sladovny III etapa R1</v>
      </c>
      <c r="F120" s="31"/>
      <c r="G120" s="31"/>
      <c r="H120" s="31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2" customHeight="1">
      <c r="A121" s="37"/>
      <c r="B121" s="38"/>
      <c r="C121" s="31" t="s">
        <v>91</v>
      </c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16.5" customHeight="1">
      <c r="A122" s="37"/>
      <c r="B122" s="38"/>
      <c r="C122" s="39"/>
      <c r="D122" s="39"/>
      <c r="E122" s="75" t="str">
        <f>E9</f>
        <v>02 - střecha III etapa</v>
      </c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2" customFormat="1" ht="6.96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="2" customFormat="1" ht="12" customHeight="1">
      <c r="A124" s="37"/>
      <c r="B124" s="38"/>
      <c r="C124" s="31" t="s">
        <v>20</v>
      </c>
      <c r="D124" s="39"/>
      <c r="E124" s="39"/>
      <c r="F124" s="26" t="str">
        <f>F12</f>
        <v>Šluknov</v>
      </c>
      <c r="G124" s="39"/>
      <c r="H124" s="39"/>
      <c r="I124" s="31" t="s">
        <v>22</v>
      </c>
      <c r="J124" s="78" t="str">
        <f>IF(J12="","",J12)</f>
        <v>15. 12. 2022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="2" customFormat="1" ht="6.96" customHeight="1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="2" customFormat="1" ht="15.15" customHeight="1">
      <c r="A126" s="37"/>
      <c r="B126" s="38"/>
      <c r="C126" s="31" t="s">
        <v>24</v>
      </c>
      <c r="D126" s="39"/>
      <c r="E126" s="39"/>
      <c r="F126" s="26" t="str">
        <f>E15</f>
        <v>Město Šluknov</v>
      </c>
      <c r="G126" s="39"/>
      <c r="H126" s="39"/>
      <c r="I126" s="31" t="s">
        <v>30</v>
      </c>
      <c r="J126" s="35" t="str">
        <f>E21</f>
        <v xml:space="preserve"> 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="2" customFormat="1" ht="15.15" customHeight="1">
      <c r="A127" s="37"/>
      <c r="B127" s="38"/>
      <c r="C127" s="31" t="s">
        <v>28</v>
      </c>
      <c r="D127" s="39"/>
      <c r="E127" s="39"/>
      <c r="F127" s="26" t="str">
        <f>IF(E18="","",E18)</f>
        <v>Vyplň údaj</v>
      </c>
      <c r="G127" s="39"/>
      <c r="H127" s="39"/>
      <c r="I127" s="31" t="s">
        <v>33</v>
      </c>
      <c r="J127" s="35" t="str">
        <f>E24</f>
        <v>J. Nešněra</v>
      </c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="2" customFormat="1" ht="10.32" customHeight="1">
      <c r="A128" s="37"/>
      <c r="B128" s="38"/>
      <c r="C128" s="39"/>
      <c r="D128" s="39"/>
      <c r="E128" s="39"/>
      <c r="F128" s="39"/>
      <c r="G128" s="39"/>
      <c r="H128" s="39"/>
      <c r="I128" s="39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="9" customFormat="1" ht="29.28" customHeight="1">
      <c r="A129" s="178"/>
      <c r="B129" s="179"/>
      <c r="C129" s="180" t="s">
        <v>99</v>
      </c>
      <c r="D129" s="181" t="s">
        <v>61</v>
      </c>
      <c r="E129" s="181" t="s">
        <v>57</v>
      </c>
      <c r="F129" s="181" t="s">
        <v>58</v>
      </c>
      <c r="G129" s="181" t="s">
        <v>100</v>
      </c>
      <c r="H129" s="181" t="s">
        <v>101</v>
      </c>
      <c r="I129" s="181" t="s">
        <v>102</v>
      </c>
      <c r="J129" s="181" t="s">
        <v>95</v>
      </c>
      <c r="K129" s="182" t="s">
        <v>103</v>
      </c>
      <c r="L129" s="183"/>
      <c r="M129" s="99" t="s">
        <v>1</v>
      </c>
      <c r="N129" s="100" t="s">
        <v>40</v>
      </c>
      <c r="O129" s="100" t="s">
        <v>104</v>
      </c>
      <c r="P129" s="100" t="s">
        <v>105</v>
      </c>
      <c r="Q129" s="100" t="s">
        <v>106</v>
      </c>
      <c r="R129" s="100" t="s">
        <v>107</v>
      </c>
      <c r="S129" s="100" t="s">
        <v>108</v>
      </c>
      <c r="T129" s="101" t="s">
        <v>109</v>
      </c>
      <c r="U129" s="178"/>
      <c r="V129" s="178"/>
      <c r="W129" s="178"/>
      <c r="X129" s="178"/>
      <c r="Y129" s="178"/>
      <c r="Z129" s="178"/>
      <c r="AA129" s="178"/>
      <c r="AB129" s="178"/>
      <c r="AC129" s="178"/>
      <c r="AD129" s="178"/>
      <c r="AE129" s="178"/>
    </row>
    <row r="130" s="2" customFormat="1" ht="22.8" customHeight="1">
      <c r="A130" s="37"/>
      <c r="B130" s="38"/>
      <c r="C130" s="106" t="s">
        <v>110</v>
      </c>
      <c r="D130" s="39"/>
      <c r="E130" s="39"/>
      <c r="F130" s="39"/>
      <c r="G130" s="39"/>
      <c r="H130" s="39"/>
      <c r="I130" s="39"/>
      <c r="J130" s="184">
        <f>BK130</f>
        <v>0</v>
      </c>
      <c r="K130" s="39"/>
      <c r="L130" s="43"/>
      <c r="M130" s="102"/>
      <c r="N130" s="185"/>
      <c r="O130" s="103"/>
      <c r="P130" s="186">
        <f>P131+P205+P425</f>
        <v>0</v>
      </c>
      <c r="Q130" s="103"/>
      <c r="R130" s="186">
        <f>R131+R205+R425</f>
        <v>71.82337960000001</v>
      </c>
      <c r="S130" s="103"/>
      <c r="T130" s="187">
        <f>T131+T205+T425</f>
        <v>44.746707119999996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6" t="s">
        <v>75</v>
      </c>
      <c r="AU130" s="16" t="s">
        <v>97</v>
      </c>
      <c r="BK130" s="188">
        <f>BK131+BK205+BK425</f>
        <v>0</v>
      </c>
    </row>
    <row r="131" s="12" customFormat="1" ht="25.92" customHeight="1">
      <c r="A131" s="12"/>
      <c r="B131" s="223"/>
      <c r="C131" s="224"/>
      <c r="D131" s="225" t="s">
        <v>75</v>
      </c>
      <c r="E131" s="226" t="s">
        <v>203</v>
      </c>
      <c r="F131" s="226" t="s">
        <v>204</v>
      </c>
      <c r="G131" s="224"/>
      <c r="H131" s="224"/>
      <c r="I131" s="227"/>
      <c r="J131" s="228">
        <f>BK131</f>
        <v>0</v>
      </c>
      <c r="K131" s="224"/>
      <c r="L131" s="229"/>
      <c r="M131" s="230"/>
      <c r="N131" s="231"/>
      <c r="O131" s="231"/>
      <c r="P131" s="232">
        <f>P132+P146+P158+P192+P202</f>
        <v>0</v>
      </c>
      <c r="Q131" s="231"/>
      <c r="R131" s="232">
        <f>R132+R146+R158+R192+R202</f>
        <v>12.678874899999999</v>
      </c>
      <c r="S131" s="231"/>
      <c r="T131" s="233">
        <f>T132+T146+T158+T192+T202</f>
        <v>22.84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34" t="s">
        <v>84</v>
      </c>
      <c r="AT131" s="235" t="s">
        <v>75</v>
      </c>
      <c r="AU131" s="235" t="s">
        <v>76</v>
      </c>
      <c r="AY131" s="234" t="s">
        <v>116</v>
      </c>
      <c r="BK131" s="236">
        <f>BK132+BK146+BK158+BK192+BK202</f>
        <v>0</v>
      </c>
    </row>
    <row r="132" s="12" customFormat="1" ht="22.8" customHeight="1">
      <c r="A132" s="12"/>
      <c r="B132" s="223"/>
      <c r="C132" s="224"/>
      <c r="D132" s="225" t="s">
        <v>75</v>
      </c>
      <c r="E132" s="237" t="s">
        <v>121</v>
      </c>
      <c r="F132" s="237" t="s">
        <v>205</v>
      </c>
      <c r="G132" s="224"/>
      <c r="H132" s="224"/>
      <c r="I132" s="227"/>
      <c r="J132" s="238">
        <f>BK132</f>
        <v>0</v>
      </c>
      <c r="K132" s="224"/>
      <c r="L132" s="229"/>
      <c r="M132" s="230"/>
      <c r="N132" s="231"/>
      <c r="O132" s="231"/>
      <c r="P132" s="232">
        <f>SUM(P133:P145)</f>
        <v>0</v>
      </c>
      <c r="Q132" s="231"/>
      <c r="R132" s="232">
        <f>SUM(R133:R145)</f>
        <v>12.12540272</v>
      </c>
      <c r="S132" s="231"/>
      <c r="T132" s="233">
        <f>SUM(T133:T145)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34" t="s">
        <v>84</v>
      </c>
      <c r="AT132" s="235" t="s">
        <v>75</v>
      </c>
      <c r="AU132" s="235" t="s">
        <v>84</v>
      </c>
      <c r="AY132" s="234" t="s">
        <v>116</v>
      </c>
      <c r="BK132" s="236">
        <f>SUM(BK133:BK145)</f>
        <v>0</v>
      </c>
    </row>
    <row r="133" s="2" customFormat="1" ht="24.15" customHeight="1">
      <c r="A133" s="37"/>
      <c r="B133" s="38"/>
      <c r="C133" s="189" t="s">
        <v>84</v>
      </c>
      <c r="D133" s="189" t="s">
        <v>111</v>
      </c>
      <c r="E133" s="190" t="s">
        <v>206</v>
      </c>
      <c r="F133" s="191" t="s">
        <v>207</v>
      </c>
      <c r="G133" s="192" t="s">
        <v>208</v>
      </c>
      <c r="H133" s="193">
        <v>3.1000000000000001</v>
      </c>
      <c r="I133" s="194"/>
      <c r="J133" s="195">
        <f>ROUND(I133*H133,2)</f>
        <v>0</v>
      </c>
      <c r="K133" s="191" t="s">
        <v>209</v>
      </c>
      <c r="L133" s="43"/>
      <c r="M133" s="196" t="s">
        <v>1</v>
      </c>
      <c r="N133" s="197" t="s">
        <v>41</v>
      </c>
      <c r="O133" s="90"/>
      <c r="P133" s="198">
        <f>O133*H133</f>
        <v>0</v>
      </c>
      <c r="Q133" s="198">
        <v>0.31929999999999997</v>
      </c>
      <c r="R133" s="198">
        <f>Q133*H133</f>
        <v>0.98982999999999999</v>
      </c>
      <c r="S133" s="198">
        <v>0</v>
      </c>
      <c r="T133" s="19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00" t="s">
        <v>115</v>
      </c>
      <c r="AT133" s="200" t="s">
        <v>111</v>
      </c>
      <c r="AU133" s="200" t="s">
        <v>86</v>
      </c>
      <c r="AY133" s="16" t="s">
        <v>116</v>
      </c>
      <c r="BE133" s="201">
        <f>IF(N133="základní",J133,0)</f>
        <v>0</v>
      </c>
      <c r="BF133" s="201">
        <f>IF(N133="snížená",J133,0)</f>
        <v>0</v>
      </c>
      <c r="BG133" s="201">
        <f>IF(N133="zákl. přenesená",J133,0)</f>
        <v>0</v>
      </c>
      <c r="BH133" s="201">
        <f>IF(N133="sníž. přenesená",J133,0)</f>
        <v>0</v>
      </c>
      <c r="BI133" s="201">
        <f>IF(N133="nulová",J133,0)</f>
        <v>0</v>
      </c>
      <c r="BJ133" s="16" t="s">
        <v>84</v>
      </c>
      <c r="BK133" s="201">
        <f>ROUND(I133*H133,2)</f>
        <v>0</v>
      </c>
      <c r="BL133" s="16" t="s">
        <v>115</v>
      </c>
      <c r="BM133" s="200" t="s">
        <v>210</v>
      </c>
    </row>
    <row r="134" s="2" customFormat="1">
      <c r="A134" s="37"/>
      <c r="B134" s="38"/>
      <c r="C134" s="39"/>
      <c r="D134" s="202" t="s">
        <v>117</v>
      </c>
      <c r="E134" s="39"/>
      <c r="F134" s="203" t="s">
        <v>211</v>
      </c>
      <c r="G134" s="39"/>
      <c r="H134" s="39"/>
      <c r="I134" s="204"/>
      <c r="J134" s="39"/>
      <c r="K134" s="39"/>
      <c r="L134" s="43"/>
      <c r="M134" s="205"/>
      <c r="N134" s="206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117</v>
      </c>
      <c r="AU134" s="16" t="s">
        <v>86</v>
      </c>
    </row>
    <row r="135" s="2" customFormat="1" ht="24.15" customHeight="1">
      <c r="A135" s="37"/>
      <c r="B135" s="38"/>
      <c r="C135" s="189" t="s">
        <v>86</v>
      </c>
      <c r="D135" s="189" t="s">
        <v>111</v>
      </c>
      <c r="E135" s="190" t="s">
        <v>212</v>
      </c>
      <c r="F135" s="191" t="s">
        <v>213</v>
      </c>
      <c r="G135" s="192" t="s">
        <v>208</v>
      </c>
      <c r="H135" s="193">
        <v>8.7840000000000007</v>
      </c>
      <c r="I135" s="194"/>
      <c r="J135" s="195">
        <f>ROUND(I135*H135,2)</f>
        <v>0</v>
      </c>
      <c r="K135" s="191" t="s">
        <v>209</v>
      </c>
      <c r="L135" s="43"/>
      <c r="M135" s="196" t="s">
        <v>1</v>
      </c>
      <c r="N135" s="197" t="s">
        <v>41</v>
      </c>
      <c r="O135" s="90"/>
      <c r="P135" s="198">
        <f>O135*H135</f>
        <v>0</v>
      </c>
      <c r="Q135" s="198">
        <v>0.31433</v>
      </c>
      <c r="R135" s="198">
        <f>Q135*H135</f>
        <v>2.7610747200000003</v>
      </c>
      <c r="S135" s="198">
        <v>0</v>
      </c>
      <c r="T135" s="19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00" t="s">
        <v>115</v>
      </c>
      <c r="AT135" s="200" t="s">
        <v>111</v>
      </c>
      <c r="AU135" s="200" t="s">
        <v>86</v>
      </c>
      <c r="AY135" s="16" t="s">
        <v>116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16" t="s">
        <v>84</v>
      </c>
      <c r="BK135" s="201">
        <f>ROUND(I135*H135,2)</f>
        <v>0</v>
      </c>
      <c r="BL135" s="16" t="s">
        <v>115</v>
      </c>
      <c r="BM135" s="200" t="s">
        <v>214</v>
      </c>
    </row>
    <row r="136" s="2" customFormat="1">
      <c r="A136" s="37"/>
      <c r="B136" s="38"/>
      <c r="C136" s="39"/>
      <c r="D136" s="202" t="s">
        <v>117</v>
      </c>
      <c r="E136" s="39"/>
      <c r="F136" s="203" t="s">
        <v>215</v>
      </c>
      <c r="G136" s="39"/>
      <c r="H136" s="39"/>
      <c r="I136" s="204"/>
      <c r="J136" s="39"/>
      <c r="K136" s="39"/>
      <c r="L136" s="43"/>
      <c r="M136" s="205"/>
      <c r="N136" s="206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6" t="s">
        <v>117</v>
      </c>
      <c r="AU136" s="16" t="s">
        <v>86</v>
      </c>
    </row>
    <row r="137" s="13" customFormat="1">
      <c r="A137" s="13"/>
      <c r="B137" s="239"/>
      <c r="C137" s="240"/>
      <c r="D137" s="202" t="s">
        <v>216</v>
      </c>
      <c r="E137" s="241" t="s">
        <v>1</v>
      </c>
      <c r="F137" s="242" t="s">
        <v>217</v>
      </c>
      <c r="G137" s="240"/>
      <c r="H137" s="243">
        <v>0.57599999999999996</v>
      </c>
      <c r="I137" s="244"/>
      <c r="J137" s="240"/>
      <c r="K137" s="240"/>
      <c r="L137" s="245"/>
      <c r="M137" s="246"/>
      <c r="N137" s="247"/>
      <c r="O137" s="247"/>
      <c r="P137" s="247"/>
      <c r="Q137" s="247"/>
      <c r="R137" s="247"/>
      <c r="S137" s="247"/>
      <c r="T137" s="24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9" t="s">
        <v>216</v>
      </c>
      <c r="AU137" s="249" t="s">
        <v>86</v>
      </c>
      <c r="AV137" s="13" t="s">
        <v>86</v>
      </c>
      <c r="AW137" s="13" t="s">
        <v>32</v>
      </c>
      <c r="AX137" s="13" t="s">
        <v>76</v>
      </c>
      <c r="AY137" s="249" t="s">
        <v>116</v>
      </c>
    </row>
    <row r="138" s="13" customFormat="1">
      <c r="A138" s="13"/>
      <c r="B138" s="239"/>
      <c r="C138" s="240"/>
      <c r="D138" s="202" t="s">
        <v>216</v>
      </c>
      <c r="E138" s="241" t="s">
        <v>1</v>
      </c>
      <c r="F138" s="242" t="s">
        <v>218</v>
      </c>
      <c r="G138" s="240"/>
      <c r="H138" s="243">
        <v>0.23999999999999999</v>
      </c>
      <c r="I138" s="244"/>
      <c r="J138" s="240"/>
      <c r="K138" s="240"/>
      <c r="L138" s="245"/>
      <c r="M138" s="246"/>
      <c r="N138" s="247"/>
      <c r="O138" s="247"/>
      <c r="P138" s="247"/>
      <c r="Q138" s="247"/>
      <c r="R138" s="247"/>
      <c r="S138" s="247"/>
      <c r="T138" s="24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9" t="s">
        <v>216</v>
      </c>
      <c r="AU138" s="249" t="s">
        <v>86</v>
      </c>
      <c r="AV138" s="13" t="s">
        <v>86</v>
      </c>
      <c r="AW138" s="13" t="s">
        <v>32</v>
      </c>
      <c r="AX138" s="13" t="s">
        <v>76</v>
      </c>
      <c r="AY138" s="249" t="s">
        <v>116</v>
      </c>
    </row>
    <row r="139" s="13" customFormat="1">
      <c r="A139" s="13"/>
      <c r="B139" s="239"/>
      <c r="C139" s="240"/>
      <c r="D139" s="202" t="s">
        <v>216</v>
      </c>
      <c r="E139" s="241" t="s">
        <v>1</v>
      </c>
      <c r="F139" s="242" t="s">
        <v>219</v>
      </c>
      <c r="G139" s="240"/>
      <c r="H139" s="243">
        <v>6.7199999999999998</v>
      </c>
      <c r="I139" s="244"/>
      <c r="J139" s="240"/>
      <c r="K139" s="240"/>
      <c r="L139" s="245"/>
      <c r="M139" s="246"/>
      <c r="N139" s="247"/>
      <c r="O139" s="247"/>
      <c r="P139" s="247"/>
      <c r="Q139" s="247"/>
      <c r="R139" s="247"/>
      <c r="S139" s="247"/>
      <c r="T139" s="24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9" t="s">
        <v>216</v>
      </c>
      <c r="AU139" s="249" t="s">
        <v>86</v>
      </c>
      <c r="AV139" s="13" t="s">
        <v>86</v>
      </c>
      <c r="AW139" s="13" t="s">
        <v>32</v>
      </c>
      <c r="AX139" s="13" t="s">
        <v>76</v>
      </c>
      <c r="AY139" s="249" t="s">
        <v>116</v>
      </c>
    </row>
    <row r="140" s="13" customFormat="1">
      <c r="A140" s="13"/>
      <c r="B140" s="239"/>
      <c r="C140" s="240"/>
      <c r="D140" s="202" t="s">
        <v>216</v>
      </c>
      <c r="E140" s="241" t="s">
        <v>1</v>
      </c>
      <c r="F140" s="242" t="s">
        <v>220</v>
      </c>
      <c r="G140" s="240"/>
      <c r="H140" s="243">
        <v>1.248</v>
      </c>
      <c r="I140" s="244"/>
      <c r="J140" s="240"/>
      <c r="K140" s="240"/>
      <c r="L140" s="245"/>
      <c r="M140" s="246"/>
      <c r="N140" s="247"/>
      <c r="O140" s="247"/>
      <c r="P140" s="247"/>
      <c r="Q140" s="247"/>
      <c r="R140" s="247"/>
      <c r="S140" s="247"/>
      <c r="T140" s="24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9" t="s">
        <v>216</v>
      </c>
      <c r="AU140" s="249" t="s">
        <v>86</v>
      </c>
      <c r="AV140" s="13" t="s">
        <v>86</v>
      </c>
      <c r="AW140" s="13" t="s">
        <v>32</v>
      </c>
      <c r="AX140" s="13" t="s">
        <v>76</v>
      </c>
      <c r="AY140" s="249" t="s">
        <v>116</v>
      </c>
    </row>
    <row r="141" s="14" customFormat="1">
      <c r="A141" s="14"/>
      <c r="B141" s="250"/>
      <c r="C141" s="251"/>
      <c r="D141" s="202" t="s">
        <v>216</v>
      </c>
      <c r="E141" s="252" t="s">
        <v>1</v>
      </c>
      <c r="F141" s="253" t="s">
        <v>221</v>
      </c>
      <c r="G141" s="251"/>
      <c r="H141" s="254">
        <v>8.7840000000000007</v>
      </c>
      <c r="I141" s="255"/>
      <c r="J141" s="251"/>
      <c r="K141" s="251"/>
      <c r="L141" s="256"/>
      <c r="M141" s="257"/>
      <c r="N141" s="258"/>
      <c r="O141" s="258"/>
      <c r="P141" s="258"/>
      <c r="Q141" s="258"/>
      <c r="R141" s="258"/>
      <c r="S141" s="258"/>
      <c r="T141" s="259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60" t="s">
        <v>216</v>
      </c>
      <c r="AU141" s="260" t="s">
        <v>86</v>
      </c>
      <c r="AV141" s="14" t="s">
        <v>115</v>
      </c>
      <c r="AW141" s="14" t="s">
        <v>32</v>
      </c>
      <c r="AX141" s="14" t="s">
        <v>84</v>
      </c>
      <c r="AY141" s="260" t="s">
        <v>116</v>
      </c>
    </row>
    <row r="142" s="2" customFormat="1" ht="24.15" customHeight="1">
      <c r="A142" s="37"/>
      <c r="B142" s="38"/>
      <c r="C142" s="189" t="s">
        <v>121</v>
      </c>
      <c r="D142" s="189" t="s">
        <v>111</v>
      </c>
      <c r="E142" s="190" t="s">
        <v>222</v>
      </c>
      <c r="F142" s="191" t="s">
        <v>223</v>
      </c>
      <c r="G142" s="192" t="s">
        <v>224</v>
      </c>
      <c r="H142" s="193">
        <v>4.3879999999999999</v>
      </c>
      <c r="I142" s="194"/>
      <c r="J142" s="195">
        <f>ROUND(I142*H142,2)</f>
        <v>0</v>
      </c>
      <c r="K142" s="191" t="s">
        <v>209</v>
      </c>
      <c r="L142" s="43"/>
      <c r="M142" s="196" t="s">
        <v>1</v>
      </c>
      <c r="N142" s="197" t="s">
        <v>41</v>
      </c>
      <c r="O142" s="90"/>
      <c r="P142" s="198">
        <f>O142*H142</f>
        <v>0</v>
      </c>
      <c r="Q142" s="198">
        <v>1.9085000000000001</v>
      </c>
      <c r="R142" s="198">
        <f>Q142*H142</f>
        <v>8.3744980000000009</v>
      </c>
      <c r="S142" s="198">
        <v>0</v>
      </c>
      <c r="T142" s="199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00" t="s">
        <v>115</v>
      </c>
      <c r="AT142" s="200" t="s">
        <v>111</v>
      </c>
      <c r="AU142" s="200" t="s">
        <v>86</v>
      </c>
      <c r="AY142" s="16" t="s">
        <v>116</v>
      </c>
      <c r="BE142" s="201">
        <f>IF(N142="základní",J142,0)</f>
        <v>0</v>
      </c>
      <c r="BF142" s="201">
        <f>IF(N142="snížená",J142,0)</f>
        <v>0</v>
      </c>
      <c r="BG142" s="201">
        <f>IF(N142="zákl. přenesená",J142,0)</f>
        <v>0</v>
      </c>
      <c r="BH142" s="201">
        <f>IF(N142="sníž. přenesená",J142,0)</f>
        <v>0</v>
      </c>
      <c r="BI142" s="201">
        <f>IF(N142="nulová",J142,0)</f>
        <v>0</v>
      </c>
      <c r="BJ142" s="16" t="s">
        <v>84</v>
      </c>
      <c r="BK142" s="201">
        <f>ROUND(I142*H142,2)</f>
        <v>0</v>
      </c>
      <c r="BL142" s="16" t="s">
        <v>115</v>
      </c>
      <c r="BM142" s="200" t="s">
        <v>225</v>
      </c>
    </row>
    <row r="143" s="2" customFormat="1">
      <c r="A143" s="37"/>
      <c r="B143" s="38"/>
      <c r="C143" s="39"/>
      <c r="D143" s="202" t="s">
        <v>117</v>
      </c>
      <c r="E143" s="39"/>
      <c r="F143" s="203" t="s">
        <v>226</v>
      </c>
      <c r="G143" s="39"/>
      <c r="H143" s="39"/>
      <c r="I143" s="204"/>
      <c r="J143" s="39"/>
      <c r="K143" s="39"/>
      <c r="L143" s="43"/>
      <c r="M143" s="205"/>
      <c r="N143" s="206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6" t="s">
        <v>117</v>
      </c>
      <c r="AU143" s="16" t="s">
        <v>86</v>
      </c>
    </row>
    <row r="144" s="13" customFormat="1">
      <c r="A144" s="13"/>
      <c r="B144" s="239"/>
      <c r="C144" s="240"/>
      <c r="D144" s="202" t="s">
        <v>216</v>
      </c>
      <c r="E144" s="241" t="s">
        <v>1</v>
      </c>
      <c r="F144" s="242" t="s">
        <v>227</v>
      </c>
      <c r="G144" s="240"/>
      <c r="H144" s="243">
        <v>4.3879999999999999</v>
      </c>
      <c r="I144" s="244"/>
      <c r="J144" s="240"/>
      <c r="K144" s="240"/>
      <c r="L144" s="245"/>
      <c r="M144" s="246"/>
      <c r="N144" s="247"/>
      <c r="O144" s="247"/>
      <c r="P144" s="247"/>
      <c r="Q144" s="247"/>
      <c r="R144" s="247"/>
      <c r="S144" s="247"/>
      <c r="T144" s="24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9" t="s">
        <v>216</v>
      </c>
      <c r="AU144" s="249" t="s">
        <v>86</v>
      </c>
      <c r="AV144" s="13" t="s">
        <v>86</v>
      </c>
      <c r="AW144" s="13" t="s">
        <v>32</v>
      </c>
      <c r="AX144" s="13" t="s">
        <v>76</v>
      </c>
      <c r="AY144" s="249" t="s">
        <v>116</v>
      </c>
    </row>
    <row r="145" s="14" customFormat="1">
      <c r="A145" s="14"/>
      <c r="B145" s="250"/>
      <c r="C145" s="251"/>
      <c r="D145" s="202" t="s">
        <v>216</v>
      </c>
      <c r="E145" s="252" t="s">
        <v>1</v>
      </c>
      <c r="F145" s="253" t="s">
        <v>221</v>
      </c>
      <c r="G145" s="251"/>
      <c r="H145" s="254">
        <v>4.3879999999999999</v>
      </c>
      <c r="I145" s="255"/>
      <c r="J145" s="251"/>
      <c r="K145" s="251"/>
      <c r="L145" s="256"/>
      <c r="M145" s="257"/>
      <c r="N145" s="258"/>
      <c r="O145" s="258"/>
      <c r="P145" s="258"/>
      <c r="Q145" s="258"/>
      <c r="R145" s="258"/>
      <c r="S145" s="258"/>
      <c r="T145" s="259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60" t="s">
        <v>216</v>
      </c>
      <c r="AU145" s="260" t="s">
        <v>86</v>
      </c>
      <c r="AV145" s="14" t="s">
        <v>115</v>
      </c>
      <c r="AW145" s="14" t="s">
        <v>32</v>
      </c>
      <c r="AX145" s="14" t="s">
        <v>84</v>
      </c>
      <c r="AY145" s="260" t="s">
        <v>116</v>
      </c>
    </row>
    <row r="146" s="12" customFormat="1" ht="22.8" customHeight="1">
      <c r="A146" s="12"/>
      <c r="B146" s="223"/>
      <c r="C146" s="224"/>
      <c r="D146" s="225" t="s">
        <v>75</v>
      </c>
      <c r="E146" s="237" t="s">
        <v>115</v>
      </c>
      <c r="F146" s="237" t="s">
        <v>228</v>
      </c>
      <c r="G146" s="224"/>
      <c r="H146" s="224"/>
      <c r="I146" s="227"/>
      <c r="J146" s="238">
        <f>BK146</f>
        <v>0</v>
      </c>
      <c r="K146" s="224"/>
      <c r="L146" s="229"/>
      <c r="M146" s="230"/>
      <c r="N146" s="231"/>
      <c r="O146" s="231"/>
      <c r="P146" s="232">
        <f>SUM(P147:P157)</f>
        <v>0</v>
      </c>
      <c r="Q146" s="231"/>
      <c r="R146" s="232">
        <f>SUM(R147:R157)</f>
        <v>0.46051617999999994</v>
      </c>
      <c r="S146" s="231"/>
      <c r="T146" s="233">
        <f>SUM(T147:T157)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34" t="s">
        <v>84</v>
      </c>
      <c r="AT146" s="235" t="s">
        <v>75</v>
      </c>
      <c r="AU146" s="235" t="s">
        <v>84</v>
      </c>
      <c r="AY146" s="234" t="s">
        <v>116</v>
      </c>
      <c r="BK146" s="236">
        <f>SUM(BK147:BK157)</f>
        <v>0</v>
      </c>
    </row>
    <row r="147" s="2" customFormat="1" ht="16.5" customHeight="1">
      <c r="A147" s="37"/>
      <c r="B147" s="38"/>
      <c r="C147" s="189" t="s">
        <v>115</v>
      </c>
      <c r="D147" s="189" t="s">
        <v>111</v>
      </c>
      <c r="E147" s="190" t="s">
        <v>229</v>
      </c>
      <c r="F147" s="191" t="s">
        <v>230</v>
      </c>
      <c r="G147" s="192" t="s">
        <v>224</v>
      </c>
      <c r="H147" s="193">
        <v>0.17499999999999999</v>
      </c>
      <c r="I147" s="194"/>
      <c r="J147" s="195">
        <f>ROUND(I147*H147,2)</f>
        <v>0</v>
      </c>
      <c r="K147" s="191" t="s">
        <v>209</v>
      </c>
      <c r="L147" s="43"/>
      <c r="M147" s="196" t="s">
        <v>1</v>
      </c>
      <c r="N147" s="197" t="s">
        <v>41</v>
      </c>
      <c r="O147" s="90"/>
      <c r="P147" s="198">
        <f>O147*H147</f>
        <v>0</v>
      </c>
      <c r="Q147" s="198">
        <v>2.5019399999999998</v>
      </c>
      <c r="R147" s="198">
        <f>Q147*H147</f>
        <v>0.43783949999999994</v>
      </c>
      <c r="S147" s="198">
        <v>0</v>
      </c>
      <c r="T147" s="199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00" t="s">
        <v>115</v>
      </c>
      <c r="AT147" s="200" t="s">
        <v>111</v>
      </c>
      <c r="AU147" s="200" t="s">
        <v>86</v>
      </c>
      <c r="AY147" s="16" t="s">
        <v>116</v>
      </c>
      <c r="BE147" s="201">
        <f>IF(N147="základní",J147,0)</f>
        <v>0</v>
      </c>
      <c r="BF147" s="201">
        <f>IF(N147="snížená",J147,0)</f>
        <v>0</v>
      </c>
      <c r="BG147" s="201">
        <f>IF(N147="zákl. přenesená",J147,0)</f>
        <v>0</v>
      </c>
      <c r="BH147" s="201">
        <f>IF(N147="sníž. přenesená",J147,0)</f>
        <v>0</v>
      </c>
      <c r="BI147" s="201">
        <f>IF(N147="nulová",J147,0)</f>
        <v>0</v>
      </c>
      <c r="BJ147" s="16" t="s">
        <v>84</v>
      </c>
      <c r="BK147" s="201">
        <f>ROUND(I147*H147,2)</f>
        <v>0</v>
      </c>
      <c r="BL147" s="16" t="s">
        <v>115</v>
      </c>
      <c r="BM147" s="200" t="s">
        <v>231</v>
      </c>
    </row>
    <row r="148" s="2" customFormat="1">
      <c r="A148" s="37"/>
      <c r="B148" s="38"/>
      <c r="C148" s="39"/>
      <c r="D148" s="202" t="s">
        <v>117</v>
      </c>
      <c r="E148" s="39"/>
      <c r="F148" s="203" t="s">
        <v>232</v>
      </c>
      <c r="G148" s="39"/>
      <c r="H148" s="39"/>
      <c r="I148" s="204"/>
      <c r="J148" s="39"/>
      <c r="K148" s="39"/>
      <c r="L148" s="43"/>
      <c r="M148" s="205"/>
      <c r="N148" s="206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117</v>
      </c>
      <c r="AU148" s="16" t="s">
        <v>86</v>
      </c>
    </row>
    <row r="149" s="13" customFormat="1">
      <c r="A149" s="13"/>
      <c r="B149" s="239"/>
      <c r="C149" s="240"/>
      <c r="D149" s="202" t="s">
        <v>216</v>
      </c>
      <c r="E149" s="241" t="s">
        <v>1</v>
      </c>
      <c r="F149" s="242" t="s">
        <v>233</v>
      </c>
      <c r="G149" s="240"/>
      <c r="H149" s="243">
        <v>0.17499999999999999</v>
      </c>
      <c r="I149" s="244"/>
      <c r="J149" s="240"/>
      <c r="K149" s="240"/>
      <c r="L149" s="245"/>
      <c r="M149" s="246"/>
      <c r="N149" s="247"/>
      <c r="O149" s="247"/>
      <c r="P149" s="247"/>
      <c r="Q149" s="247"/>
      <c r="R149" s="247"/>
      <c r="S149" s="247"/>
      <c r="T149" s="24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9" t="s">
        <v>216</v>
      </c>
      <c r="AU149" s="249" t="s">
        <v>86</v>
      </c>
      <c r="AV149" s="13" t="s">
        <v>86</v>
      </c>
      <c r="AW149" s="13" t="s">
        <v>32</v>
      </c>
      <c r="AX149" s="13" t="s">
        <v>84</v>
      </c>
      <c r="AY149" s="249" t="s">
        <v>116</v>
      </c>
    </row>
    <row r="150" s="2" customFormat="1" ht="24.15" customHeight="1">
      <c r="A150" s="37"/>
      <c r="B150" s="38"/>
      <c r="C150" s="189" t="s">
        <v>128</v>
      </c>
      <c r="D150" s="189" t="s">
        <v>111</v>
      </c>
      <c r="E150" s="190" t="s">
        <v>234</v>
      </c>
      <c r="F150" s="191" t="s">
        <v>235</v>
      </c>
      <c r="G150" s="192" t="s">
        <v>208</v>
      </c>
      <c r="H150" s="193">
        <v>1.7</v>
      </c>
      <c r="I150" s="194"/>
      <c r="J150" s="195">
        <f>ROUND(I150*H150,2)</f>
        <v>0</v>
      </c>
      <c r="K150" s="191" t="s">
        <v>209</v>
      </c>
      <c r="L150" s="43"/>
      <c r="M150" s="196" t="s">
        <v>1</v>
      </c>
      <c r="N150" s="197" t="s">
        <v>41</v>
      </c>
      <c r="O150" s="90"/>
      <c r="P150" s="198">
        <f>O150*H150</f>
        <v>0</v>
      </c>
      <c r="Q150" s="198">
        <v>0.0046499999999999996</v>
      </c>
      <c r="R150" s="198">
        <f>Q150*H150</f>
        <v>0.0079049999999999988</v>
      </c>
      <c r="S150" s="198">
        <v>0</v>
      </c>
      <c r="T150" s="19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00" t="s">
        <v>115</v>
      </c>
      <c r="AT150" s="200" t="s">
        <v>111</v>
      </c>
      <c r="AU150" s="200" t="s">
        <v>86</v>
      </c>
      <c r="AY150" s="16" t="s">
        <v>116</v>
      </c>
      <c r="BE150" s="201">
        <f>IF(N150="základní",J150,0)</f>
        <v>0</v>
      </c>
      <c r="BF150" s="201">
        <f>IF(N150="snížená",J150,0)</f>
        <v>0</v>
      </c>
      <c r="BG150" s="201">
        <f>IF(N150="zákl. přenesená",J150,0)</f>
        <v>0</v>
      </c>
      <c r="BH150" s="201">
        <f>IF(N150="sníž. přenesená",J150,0)</f>
        <v>0</v>
      </c>
      <c r="BI150" s="201">
        <f>IF(N150="nulová",J150,0)</f>
        <v>0</v>
      </c>
      <c r="BJ150" s="16" t="s">
        <v>84</v>
      </c>
      <c r="BK150" s="201">
        <f>ROUND(I150*H150,2)</f>
        <v>0</v>
      </c>
      <c r="BL150" s="16" t="s">
        <v>115</v>
      </c>
      <c r="BM150" s="200" t="s">
        <v>236</v>
      </c>
    </row>
    <row r="151" s="2" customFormat="1">
      <c r="A151" s="37"/>
      <c r="B151" s="38"/>
      <c r="C151" s="39"/>
      <c r="D151" s="202" t="s">
        <v>117</v>
      </c>
      <c r="E151" s="39"/>
      <c r="F151" s="203" t="s">
        <v>237</v>
      </c>
      <c r="G151" s="39"/>
      <c r="H151" s="39"/>
      <c r="I151" s="204"/>
      <c r="J151" s="39"/>
      <c r="K151" s="39"/>
      <c r="L151" s="43"/>
      <c r="M151" s="205"/>
      <c r="N151" s="206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117</v>
      </c>
      <c r="AU151" s="16" t="s">
        <v>86</v>
      </c>
    </row>
    <row r="152" s="13" customFormat="1">
      <c r="A152" s="13"/>
      <c r="B152" s="239"/>
      <c r="C152" s="240"/>
      <c r="D152" s="202" t="s">
        <v>216</v>
      </c>
      <c r="E152" s="241" t="s">
        <v>1</v>
      </c>
      <c r="F152" s="242" t="s">
        <v>238</v>
      </c>
      <c r="G152" s="240"/>
      <c r="H152" s="243">
        <v>1.7</v>
      </c>
      <c r="I152" s="244"/>
      <c r="J152" s="240"/>
      <c r="K152" s="240"/>
      <c r="L152" s="245"/>
      <c r="M152" s="246"/>
      <c r="N152" s="247"/>
      <c r="O152" s="247"/>
      <c r="P152" s="247"/>
      <c r="Q152" s="247"/>
      <c r="R152" s="247"/>
      <c r="S152" s="247"/>
      <c r="T152" s="24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9" t="s">
        <v>216</v>
      </c>
      <c r="AU152" s="249" t="s">
        <v>86</v>
      </c>
      <c r="AV152" s="13" t="s">
        <v>86</v>
      </c>
      <c r="AW152" s="13" t="s">
        <v>32</v>
      </c>
      <c r="AX152" s="13" t="s">
        <v>84</v>
      </c>
      <c r="AY152" s="249" t="s">
        <v>116</v>
      </c>
    </row>
    <row r="153" s="2" customFormat="1" ht="24.15" customHeight="1">
      <c r="A153" s="37"/>
      <c r="B153" s="38"/>
      <c r="C153" s="189" t="s">
        <v>124</v>
      </c>
      <c r="D153" s="189" t="s">
        <v>111</v>
      </c>
      <c r="E153" s="190" t="s">
        <v>239</v>
      </c>
      <c r="F153" s="191" t="s">
        <v>240</v>
      </c>
      <c r="G153" s="192" t="s">
        <v>208</v>
      </c>
      <c r="H153" s="193">
        <v>1.7</v>
      </c>
      <c r="I153" s="194"/>
      <c r="J153" s="195">
        <f>ROUND(I153*H153,2)</f>
        <v>0</v>
      </c>
      <c r="K153" s="191" t="s">
        <v>209</v>
      </c>
      <c r="L153" s="43"/>
      <c r="M153" s="196" t="s">
        <v>1</v>
      </c>
      <c r="N153" s="197" t="s">
        <v>41</v>
      </c>
      <c r="O153" s="90"/>
      <c r="P153" s="198">
        <f>O153*H153</f>
        <v>0</v>
      </c>
      <c r="Q153" s="198">
        <v>0</v>
      </c>
      <c r="R153" s="198">
        <f>Q153*H153</f>
        <v>0</v>
      </c>
      <c r="S153" s="198">
        <v>0</v>
      </c>
      <c r="T153" s="199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00" t="s">
        <v>115</v>
      </c>
      <c r="AT153" s="200" t="s">
        <v>111</v>
      </c>
      <c r="AU153" s="200" t="s">
        <v>86</v>
      </c>
      <c r="AY153" s="16" t="s">
        <v>116</v>
      </c>
      <c r="BE153" s="201">
        <f>IF(N153="základní",J153,0)</f>
        <v>0</v>
      </c>
      <c r="BF153" s="201">
        <f>IF(N153="snížená",J153,0)</f>
        <v>0</v>
      </c>
      <c r="BG153" s="201">
        <f>IF(N153="zákl. přenesená",J153,0)</f>
        <v>0</v>
      </c>
      <c r="BH153" s="201">
        <f>IF(N153="sníž. přenesená",J153,0)</f>
        <v>0</v>
      </c>
      <c r="BI153" s="201">
        <f>IF(N153="nulová",J153,0)</f>
        <v>0</v>
      </c>
      <c r="BJ153" s="16" t="s">
        <v>84</v>
      </c>
      <c r="BK153" s="201">
        <f>ROUND(I153*H153,2)</f>
        <v>0</v>
      </c>
      <c r="BL153" s="16" t="s">
        <v>115</v>
      </c>
      <c r="BM153" s="200" t="s">
        <v>241</v>
      </c>
    </row>
    <row r="154" s="2" customFormat="1">
      <c r="A154" s="37"/>
      <c r="B154" s="38"/>
      <c r="C154" s="39"/>
      <c r="D154" s="202" t="s">
        <v>117</v>
      </c>
      <c r="E154" s="39"/>
      <c r="F154" s="203" t="s">
        <v>242</v>
      </c>
      <c r="G154" s="39"/>
      <c r="H154" s="39"/>
      <c r="I154" s="204"/>
      <c r="J154" s="39"/>
      <c r="K154" s="39"/>
      <c r="L154" s="43"/>
      <c r="M154" s="205"/>
      <c r="N154" s="206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117</v>
      </c>
      <c r="AU154" s="16" t="s">
        <v>86</v>
      </c>
    </row>
    <row r="155" s="2" customFormat="1" ht="24.15" customHeight="1">
      <c r="A155" s="37"/>
      <c r="B155" s="38"/>
      <c r="C155" s="189" t="s">
        <v>135</v>
      </c>
      <c r="D155" s="189" t="s">
        <v>111</v>
      </c>
      <c r="E155" s="190" t="s">
        <v>243</v>
      </c>
      <c r="F155" s="191" t="s">
        <v>244</v>
      </c>
      <c r="G155" s="192" t="s">
        <v>245</v>
      </c>
      <c r="H155" s="193">
        <v>0.014</v>
      </c>
      <c r="I155" s="194"/>
      <c r="J155" s="195">
        <f>ROUND(I155*H155,2)</f>
        <v>0</v>
      </c>
      <c r="K155" s="191" t="s">
        <v>209</v>
      </c>
      <c r="L155" s="43"/>
      <c r="M155" s="196" t="s">
        <v>1</v>
      </c>
      <c r="N155" s="197" t="s">
        <v>41</v>
      </c>
      <c r="O155" s="90"/>
      <c r="P155" s="198">
        <f>O155*H155</f>
        <v>0</v>
      </c>
      <c r="Q155" s="198">
        <v>1.0551200000000001</v>
      </c>
      <c r="R155" s="198">
        <f>Q155*H155</f>
        <v>0.014771680000000001</v>
      </c>
      <c r="S155" s="198">
        <v>0</v>
      </c>
      <c r="T155" s="199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00" t="s">
        <v>115</v>
      </c>
      <c r="AT155" s="200" t="s">
        <v>111</v>
      </c>
      <c r="AU155" s="200" t="s">
        <v>86</v>
      </c>
      <c r="AY155" s="16" t="s">
        <v>116</v>
      </c>
      <c r="BE155" s="201">
        <f>IF(N155="základní",J155,0)</f>
        <v>0</v>
      </c>
      <c r="BF155" s="201">
        <f>IF(N155="snížená",J155,0)</f>
        <v>0</v>
      </c>
      <c r="BG155" s="201">
        <f>IF(N155="zákl. přenesená",J155,0)</f>
        <v>0</v>
      </c>
      <c r="BH155" s="201">
        <f>IF(N155="sníž. přenesená",J155,0)</f>
        <v>0</v>
      </c>
      <c r="BI155" s="201">
        <f>IF(N155="nulová",J155,0)</f>
        <v>0</v>
      </c>
      <c r="BJ155" s="16" t="s">
        <v>84</v>
      </c>
      <c r="BK155" s="201">
        <f>ROUND(I155*H155,2)</f>
        <v>0</v>
      </c>
      <c r="BL155" s="16" t="s">
        <v>115</v>
      </c>
      <c r="BM155" s="200" t="s">
        <v>246</v>
      </c>
    </row>
    <row r="156" s="2" customFormat="1">
      <c r="A156" s="37"/>
      <c r="B156" s="38"/>
      <c r="C156" s="39"/>
      <c r="D156" s="202" t="s">
        <v>117</v>
      </c>
      <c r="E156" s="39"/>
      <c r="F156" s="203" t="s">
        <v>247</v>
      </c>
      <c r="G156" s="39"/>
      <c r="H156" s="39"/>
      <c r="I156" s="204"/>
      <c r="J156" s="39"/>
      <c r="K156" s="39"/>
      <c r="L156" s="43"/>
      <c r="M156" s="205"/>
      <c r="N156" s="206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117</v>
      </c>
      <c r="AU156" s="16" t="s">
        <v>86</v>
      </c>
    </row>
    <row r="157" s="13" customFormat="1">
      <c r="A157" s="13"/>
      <c r="B157" s="239"/>
      <c r="C157" s="240"/>
      <c r="D157" s="202" t="s">
        <v>216</v>
      </c>
      <c r="E157" s="241" t="s">
        <v>1</v>
      </c>
      <c r="F157" s="242" t="s">
        <v>248</v>
      </c>
      <c r="G157" s="240"/>
      <c r="H157" s="243">
        <v>0.014</v>
      </c>
      <c r="I157" s="244"/>
      <c r="J157" s="240"/>
      <c r="K157" s="240"/>
      <c r="L157" s="245"/>
      <c r="M157" s="246"/>
      <c r="N157" s="247"/>
      <c r="O157" s="247"/>
      <c r="P157" s="247"/>
      <c r="Q157" s="247"/>
      <c r="R157" s="247"/>
      <c r="S157" s="247"/>
      <c r="T157" s="24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9" t="s">
        <v>216</v>
      </c>
      <c r="AU157" s="249" t="s">
        <v>86</v>
      </c>
      <c r="AV157" s="13" t="s">
        <v>86</v>
      </c>
      <c r="AW157" s="13" t="s">
        <v>32</v>
      </c>
      <c r="AX157" s="13" t="s">
        <v>84</v>
      </c>
      <c r="AY157" s="249" t="s">
        <v>116</v>
      </c>
    </row>
    <row r="158" s="12" customFormat="1" ht="22.8" customHeight="1">
      <c r="A158" s="12"/>
      <c r="B158" s="223"/>
      <c r="C158" s="224"/>
      <c r="D158" s="225" t="s">
        <v>75</v>
      </c>
      <c r="E158" s="237" t="s">
        <v>142</v>
      </c>
      <c r="F158" s="237" t="s">
        <v>249</v>
      </c>
      <c r="G158" s="224"/>
      <c r="H158" s="224"/>
      <c r="I158" s="227"/>
      <c r="J158" s="238">
        <f>BK158</f>
        <v>0</v>
      </c>
      <c r="K158" s="224"/>
      <c r="L158" s="229"/>
      <c r="M158" s="230"/>
      <c r="N158" s="231"/>
      <c r="O158" s="231"/>
      <c r="P158" s="232">
        <f>SUM(P159:P191)</f>
        <v>0</v>
      </c>
      <c r="Q158" s="231"/>
      <c r="R158" s="232">
        <f>SUM(R159:R191)</f>
        <v>0.092955999999999997</v>
      </c>
      <c r="S158" s="231"/>
      <c r="T158" s="233">
        <f>SUM(T159:T191)</f>
        <v>22.84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34" t="s">
        <v>84</v>
      </c>
      <c r="AT158" s="235" t="s">
        <v>75</v>
      </c>
      <c r="AU158" s="235" t="s">
        <v>84</v>
      </c>
      <c r="AY158" s="234" t="s">
        <v>116</v>
      </c>
      <c r="BK158" s="236">
        <f>SUM(BK159:BK191)</f>
        <v>0</v>
      </c>
    </row>
    <row r="159" s="2" customFormat="1" ht="33" customHeight="1">
      <c r="A159" s="37"/>
      <c r="B159" s="38"/>
      <c r="C159" s="189" t="s">
        <v>127</v>
      </c>
      <c r="D159" s="189" t="s">
        <v>111</v>
      </c>
      <c r="E159" s="190" t="s">
        <v>250</v>
      </c>
      <c r="F159" s="191" t="s">
        <v>251</v>
      </c>
      <c r="G159" s="192" t="s">
        <v>208</v>
      </c>
      <c r="H159" s="193">
        <v>132</v>
      </c>
      <c r="I159" s="194"/>
      <c r="J159" s="195">
        <f>ROUND(I159*H159,2)</f>
        <v>0</v>
      </c>
      <c r="K159" s="191" t="s">
        <v>209</v>
      </c>
      <c r="L159" s="43"/>
      <c r="M159" s="196" t="s">
        <v>1</v>
      </c>
      <c r="N159" s="197" t="s">
        <v>41</v>
      </c>
      <c r="O159" s="90"/>
      <c r="P159" s="198">
        <f>O159*H159</f>
        <v>0</v>
      </c>
      <c r="Q159" s="198">
        <v>0</v>
      </c>
      <c r="R159" s="198">
        <f>Q159*H159</f>
        <v>0</v>
      </c>
      <c r="S159" s="198">
        <v>0</v>
      </c>
      <c r="T159" s="199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00" t="s">
        <v>115</v>
      </c>
      <c r="AT159" s="200" t="s">
        <v>111</v>
      </c>
      <c r="AU159" s="200" t="s">
        <v>86</v>
      </c>
      <c r="AY159" s="16" t="s">
        <v>116</v>
      </c>
      <c r="BE159" s="201">
        <f>IF(N159="základní",J159,0)</f>
        <v>0</v>
      </c>
      <c r="BF159" s="201">
        <f>IF(N159="snížená",J159,0)</f>
        <v>0</v>
      </c>
      <c r="BG159" s="201">
        <f>IF(N159="zákl. přenesená",J159,0)</f>
        <v>0</v>
      </c>
      <c r="BH159" s="201">
        <f>IF(N159="sníž. přenesená",J159,0)</f>
        <v>0</v>
      </c>
      <c r="BI159" s="201">
        <f>IF(N159="nulová",J159,0)</f>
        <v>0</v>
      </c>
      <c r="BJ159" s="16" t="s">
        <v>84</v>
      </c>
      <c r="BK159" s="201">
        <f>ROUND(I159*H159,2)</f>
        <v>0</v>
      </c>
      <c r="BL159" s="16" t="s">
        <v>115</v>
      </c>
      <c r="BM159" s="200" t="s">
        <v>252</v>
      </c>
    </row>
    <row r="160" s="2" customFormat="1">
      <c r="A160" s="37"/>
      <c r="B160" s="38"/>
      <c r="C160" s="39"/>
      <c r="D160" s="202" t="s">
        <v>117</v>
      </c>
      <c r="E160" s="39"/>
      <c r="F160" s="203" t="s">
        <v>253</v>
      </c>
      <c r="G160" s="39"/>
      <c r="H160" s="39"/>
      <c r="I160" s="204"/>
      <c r="J160" s="39"/>
      <c r="K160" s="39"/>
      <c r="L160" s="43"/>
      <c r="M160" s="205"/>
      <c r="N160" s="206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117</v>
      </c>
      <c r="AU160" s="16" t="s">
        <v>86</v>
      </c>
    </row>
    <row r="161" s="13" customFormat="1">
      <c r="A161" s="13"/>
      <c r="B161" s="239"/>
      <c r="C161" s="240"/>
      <c r="D161" s="202" t="s">
        <v>216</v>
      </c>
      <c r="E161" s="241" t="s">
        <v>1</v>
      </c>
      <c r="F161" s="242" t="s">
        <v>254</v>
      </c>
      <c r="G161" s="240"/>
      <c r="H161" s="243">
        <v>132</v>
      </c>
      <c r="I161" s="244"/>
      <c r="J161" s="240"/>
      <c r="K161" s="240"/>
      <c r="L161" s="245"/>
      <c r="M161" s="246"/>
      <c r="N161" s="247"/>
      <c r="O161" s="247"/>
      <c r="P161" s="247"/>
      <c r="Q161" s="247"/>
      <c r="R161" s="247"/>
      <c r="S161" s="247"/>
      <c r="T161" s="24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9" t="s">
        <v>216</v>
      </c>
      <c r="AU161" s="249" t="s">
        <v>86</v>
      </c>
      <c r="AV161" s="13" t="s">
        <v>86</v>
      </c>
      <c r="AW161" s="13" t="s">
        <v>32</v>
      </c>
      <c r="AX161" s="13" t="s">
        <v>76</v>
      </c>
      <c r="AY161" s="249" t="s">
        <v>116</v>
      </c>
    </row>
    <row r="162" s="14" customFormat="1">
      <c r="A162" s="14"/>
      <c r="B162" s="250"/>
      <c r="C162" s="251"/>
      <c r="D162" s="202" t="s">
        <v>216</v>
      </c>
      <c r="E162" s="252" t="s">
        <v>1</v>
      </c>
      <c r="F162" s="253" t="s">
        <v>221</v>
      </c>
      <c r="G162" s="251"/>
      <c r="H162" s="254">
        <v>132</v>
      </c>
      <c r="I162" s="255"/>
      <c r="J162" s="251"/>
      <c r="K162" s="251"/>
      <c r="L162" s="256"/>
      <c r="M162" s="257"/>
      <c r="N162" s="258"/>
      <c r="O162" s="258"/>
      <c r="P162" s="258"/>
      <c r="Q162" s="258"/>
      <c r="R162" s="258"/>
      <c r="S162" s="258"/>
      <c r="T162" s="259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60" t="s">
        <v>216</v>
      </c>
      <c r="AU162" s="260" t="s">
        <v>86</v>
      </c>
      <c r="AV162" s="14" t="s">
        <v>115</v>
      </c>
      <c r="AW162" s="14" t="s">
        <v>32</v>
      </c>
      <c r="AX162" s="14" t="s">
        <v>84</v>
      </c>
      <c r="AY162" s="260" t="s">
        <v>116</v>
      </c>
    </row>
    <row r="163" s="2" customFormat="1" ht="33" customHeight="1">
      <c r="A163" s="37"/>
      <c r="B163" s="38"/>
      <c r="C163" s="189" t="s">
        <v>142</v>
      </c>
      <c r="D163" s="189" t="s">
        <v>111</v>
      </c>
      <c r="E163" s="190" t="s">
        <v>255</v>
      </c>
      <c r="F163" s="191" t="s">
        <v>256</v>
      </c>
      <c r="G163" s="192" t="s">
        <v>208</v>
      </c>
      <c r="H163" s="193">
        <v>15840</v>
      </c>
      <c r="I163" s="194"/>
      <c r="J163" s="195">
        <f>ROUND(I163*H163,2)</f>
        <v>0</v>
      </c>
      <c r="K163" s="191" t="s">
        <v>209</v>
      </c>
      <c r="L163" s="43"/>
      <c r="M163" s="196" t="s">
        <v>1</v>
      </c>
      <c r="N163" s="197" t="s">
        <v>41</v>
      </c>
      <c r="O163" s="90"/>
      <c r="P163" s="198">
        <f>O163*H163</f>
        <v>0</v>
      </c>
      <c r="Q163" s="198">
        <v>0</v>
      </c>
      <c r="R163" s="198">
        <f>Q163*H163</f>
        <v>0</v>
      </c>
      <c r="S163" s="198">
        <v>0</v>
      </c>
      <c r="T163" s="199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00" t="s">
        <v>115</v>
      </c>
      <c r="AT163" s="200" t="s">
        <v>111</v>
      </c>
      <c r="AU163" s="200" t="s">
        <v>86</v>
      </c>
      <c r="AY163" s="16" t="s">
        <v>116</v>
      </c>
      <c r="BE163" s="201">
        <f>IF(N163="základní",J163,0)</f>
        <v>0</v>
      </c>
      <c r="BF163" s="201">
        <f>IF(N163="snížená",J163,0)</f>
        <v>0</v>
      </c>
      <c r="BG163" s="201">
        <f>IF(N163="zákl. přenesená",J163,0)</f>
        <v>0</v>
      </c>
      <c r="BH163" s="201">
        <f>IF(N163="sníž. přenesená",J163,0)</f>
        <v>0</v>
      </c>
      <c r="BI163" s="201">
        <f>IF(N163="nulová",J163,0)</f>
        <v>0</v>
      </c>
      <c r="BJ163" s="16" t="s">
        <v>84</v>
      </c>
      <c r="BK163" s="201">
        <f>ROUND(I163*H163,2)</f>
        <v>0</v>
      </c>
      <c r="BL163" s="16" t="s">
        <v>115</v>
      </c>
      <c r="BM163" s="200" t="s">
        <v>257</v>
      </c>
    </row>
    <row r="164" s="2" customFormat="1">
      <c r="A164" s="37"/>
      <c r="B164" s="38"/>
      <c r="C164" s="39"/>
      <c r="D164" s="202" t="s">
        <v>117</v>
      </c>
      <c r="E164" s="39"/>
      <c r="F164" s="203" t="s">
        <v>258</v>
      </c>
      <c r="G164" s="39"/>
      <c r="H164" s="39"/>
      <c r="I164" s="204"/>
      <c r="J164" s="39"/>
      <c r="K164" s="39"/>
      <c r="L164" s="43"/>
      <c r="M164" s="205"/>
      <c r="N164" s="206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117</v>
      </c>
      <c r="AU164" s="16" t="s">
        <v>86</v>
      </c>
    </row>
    <row r="165" s="13" customFormat="1">
      <c r="A165" s="13"/>
      <c r="B165" s="239"/>
      <c r="C165" s="240"/>
      <c r="D165" s="202" t="s">
        <v>216</v>
      </c>
      <c r="E165" s="241" t="s">
        <v>1</v>
      </c>
      <c r="F165" s="242" t="s">
        <v>259</v>
      </c>
      <c r="G165" s="240"/>
      <c r="H165" s="243">
        <v>132</v>
      </c>
      <c r="I165" s="244"/>
      <c r="J165" s="240"/>
      <c r="K165" s="240"/>
      <c r="L165" s="245"/>
      <c r="M165" s="246"/>
      <c r="N165" s="247"/>
      <c r="O165" s="247"/>
      <c r="P165" s="247"/>
      <c r="Q165" s="247"/>
      <c r="R165" s="247"/>
      <c r="S165" s="247"/>
      <c r="T165" s="24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9" t="s">
        <v>216</v>
      </c>
      <c r="AU165" s="249" t="s">
        <v>86</v>
      </c>
      <c r="AV165" s="13" t="s">
        <v>86</v>
      </c>
      <c r="AW165" s="13" t="s">
        <v>32</v>
      </c>
      <c r="AX165" s="13" t="s">
        <v>84</v>
      </c>
      <c r="AY165" s="249" t="s">
        <v>116</v>
      </c>
    </row>
    <row r="166" s="13" customFormat="1">
      <c r="A166" s="13"/>
      <c r="B166" s="239"/>
      <c r="C166" s="240"/>
      <c r="D166" s="202" t="s">
        <v>216</v>
      </c>
      <c r="E166" s="240"/>
      <c r="F166" s="242" t="s">
        <v>260</v>
      </c>
      <c r="G166" s="240"/>
      <c r="H166" s="243">
        <v>15840</v>
      </c>
      <c r="I166" s="244"/>
      <c r="J166" s="240"/>
      <c r="K166" s="240"/>
      <c r="L166" s="245"/>
      <c r="M166" s="246"/>
      <c r="N166" s="247"/>
      <c r="O166" s="247"/>
      <c r="P166" s="247"/>
      <c r="Q166" s="247"/>
      <c r="R166" s="247"/>
      <c r="S166" s="247"/>
      <c r="T166" s="24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9" t="s">
        <v>216</v>
      </c>
      <c r="AU166" s="249" t="s">
        <v>86</v>
      </c>
      <c r="AV166" s="13" t="s">
        <v>86</v>
      </c>
      <c r="AW166" s="13" t="s">
        <v>4</v>
      </c>
      <c r="AX166" s="13" t="s">
        <v>84</v>
      </c>
      <c r="AY166" s="249" t="s">
        <v>116</v>
      </c>
    </row>
    <row r="167" s="2" customFormat="1" ht="33" customHeight="1">
      <c r="A167" s="37"/>
      <c r="B167" s="38"/>
      <c r="C167" s="189" t="s">
        <v>131</v>
      </c>
      <c r="D167" s="189" t="s">
        <v>111</v>
      </c>
      <c r="E167" s="190" t="s">
        <v>261</v>
      </c>
      <c r="F167" s="191" t="s">
        <v>262</v>
      </c>
      <c r="G167" s="192" t="s">
        <v>208</v>
      </c>
      <c r="H167" s="193">
        <v>132</v>
      </c>
      <c r="I167" s="194"/>
      <c r="J167" s="195">
        <f>ROUND(I167*H167,2)</f>
        <v>0</v>
      </c>
      <c r="K167" s="191" t="s">
        <v>209</v>
      </c>
      <c r="L167" s="43"/>
      <c r="M167" s="196" t="s">
        <v>1</v>
      </c>
      <c r="N167" s="197" t="s">
        <v>41</v>
      </c>
      <c r="O167" s="90"/>
      <c r="P167" s="198">
        <f>O167*H167</f>
        <v>0</v>
      </c>
      <c r="Q167" s="198">
        <v>0</v>
      </c>
      <c r="R167" s="198">
        <f>Q167*H167</f>
        <v>0</v>
      </c>
      <c r="S167" s="198">
        <v>0</v>
      </c>
      <c r="T167" s="199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00" t="s">
        <v>115</v>
      </c>
      <c r="AT167" s="200" t="s">
        <v>111</v>
      </c>
      <c r="AU167" s="200" t="s">
        <v>86</v>
      </c>
      <c r="AY167" s="16" t="s">
        <v>116</v>
      </c>
      <c r="BE167" s="201">
        <f>IF(N167="základní",J167,0)</f>
        <v>0</v>
      </c>
      <c r="BF167" s="201">
        <f>IF(N167="snížená",J167,0)</f>
        <v>0</v>
      </c>
      <c r="BG167" s="201">
        <f>IF(N167="zákl. přenesená",J167,0)</f>
        <v>0</v>
      </c>
      <c r="BH167" s="201">
        <f>IF(N167="sníž. přenesená",J167,0)</f>
        <v>0</v>
      </c>
      <c r="BI167" s="201">
        <f>IF(N167="nulová",J167,0)</f>
        <v>0</v>
      </c>
      <c r="BJ167" s="16" t="s">
        <v>84</v>
      </c>
      <c r="BK167" s="201">
        <f>ROUND(I167*H167,2)</f>
        <v>0</v>
      </c>
      <c r="BL167" s="16" t="s">
        <v>115</v>
      </c>
      <c r="BM167" s="200" t="s">
        <v>263</v>
      </c>
    </row>
    <row r="168" s="2" customFormat="1">
      <c r="A168" s="37"/>
      <c r="B168" s="38"/>
      <c r="C168" s="39"/>
      <c r="D168" s="202" t="s">
        <v>117</v>
      </c>
      <c r="E168" s="39"/>
      <c r="F168" s="203" t="s">
        <v>264</v>
      </c>
      <c r="G168" s="39"/>
      <c r="H168" s="39"/>
      <c r="I168" s="204"/>
      <c r="J168" s="39"/>
      <c r="K168" s="39"/>
      <c r="L168" s="43"/>
      <c r="M168" s="205"/>
      <c r="N168" s="206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117</v>
      </c>
      <c r="AU168" s="16" t="s">
        <v>86</v>
      </c>
    </row>
    <row r="169" s="2" customFormat="1" ht="24.15" customHeight="1">
      <c r="A169" s="37"/>
      <c r="B169" s="38"/>
      <c r="C169" s="189" t="s">
        <v>149</v>
      </c>
      <c r="D169" s="189" t="s">
        <v>111</v>
      </c>
      <c r="E169" s="190" t="s">
        <v>265</v>
      </c>
      <c r="F169" s="191" t="s">
        <v>266</v>
      </c>
      <c r="G169" s="192" t="s">
        <v>224</v>
      </c>
      <c r="H169" s="193">
        <v>11.712</v>
      </c>
      <c r="I169" s="194"/>
      <c r="J169" s="195">
        <f>ROUND(I169*H169,2)</f>
        <v>0</v>
      </c>
      <c r="K169" s="191" t="s">
        <v>209</v>
      </c>
      <c r="L169" s="43"/>
      <c r="M169" s="196" t="s">
        <v>1</v>
      </c>
      <c r="N169" s="197" t="s">
        <v>41</v>
      </c>
      <c r="O169" s="90"/>
      <c r="P169" s="198">
        <f>O169*H169</f>
        <v>0</v>
      </c>
      <c r="Q169" s="198">
        <v>0</v>
      </c>
      <c r="R169" s="198">
        <f>Q169*H169</f>
        <v>0</v>
      </c>
      <c r="S169" s="198">
        <v>1.95</v>
      </c>
      <c r="T169" s="199">
        <f>S169*H169</f>
        <v>22.8384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00" t="s">
        <v>115</v>
      </c>
      <c r="AT169" s="200" t="s">
        <v>111</v>
      </c>
      <c r="AU169" s="200" t="s">
        <v>86</v>
      </c>
      <c r="AY169" s="16" t="s">
        <v>116</v>
      </c>
      <c r="BE169" s="201">
        <f>IF(N169="základní",J169,0)</f>
        <v>0</v>
      </c>
      <c r="BF169" s="201">
        <f>IF(N169="snížená",J169,0)</f>
        <v>0</v>
      </c>
      <c r="BG169" s="201">
        <f>IF(N169="zákl. přenesená",J169,0)</f>
        <v>0</v>
      </c>
      <c r="BH169" s="201">
        <f>IF(N169="sníž. přenesená",J169,0)</f>
        <v>0</v>
      </c>
      <c r="BI169" s="201">
        <f>IF(N169="nulová",J169,0)</f>
        <v>0</v>
      </c>
      <c r="BJ169" s="16" t="s">
        <v>84</v>
      </c>
      <c r="BK169" s="201">
        <f>ROUND(I169*H169,2)</f>
        <v>0</v>
      </c>
      <c r="BL169" s="16" t="s">
        <v>115</v>
      </c>
      <c r="BM169" s="200" t="s">
        <v>267</v>
      </c>
    </row>
    <row r="170" s="2" customFormat="1">
      <c r="A170" s="37"/>
      <c r="B170" s="38"/>
      <c r="C170" s="39"/>
      <c r="D170" s="202" t="s">
        <v>117</v>
      </c>
      <c r="E170" s="39"/>
      <c r="F170" s="203" t="s">
        <v>268</v>
      </c>
      <c r="G170" s="39"/>
      <c r="H170" s="39"/>
      <c r="I170" s="204"/>
      <c r="J170" s="39"/>
      <c r="K170" s="39"/>
      <c r="L170" s="43"/>
      <c r="M170" s="205"/>
      <c r="N170" s="206"/>
      <c r="O170" s="90"/>
      <c r="P170" s="90"/>
      <c r="Q170" s="90"/>
      <c r="R170" s="90"/>
      <c r="S170" s="90"/>
      <c r="T170" s="91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117</v>
      </c>
      <c r="AU170" s="16" t="s">
        <v>86</v>
      </c>
    </row>
    <row r="171" s="13" customFormat="1">
      <c r="A171" s="13"/>
      <c r="B171" s="239"/>
      <c r="C171" s="240"/>
      <c r="D171" s="202" t="s">
        <v>216</v>
      </c>
      <c r="E171" s="241" t="s">
        <v>1</v>
      </c>
      <c r="F171" s="242" t="s">
        <v>269</v>
      </c>
      <c r="G171" s="240"/>
      <c r="H171" s="243">
        <v>16.690000000000001</v>
      </c>
      <c r="I171" s="244"/>
      <c r="J171" s="240"/>
      <c r="K171" s="240"/>
      <c r="L171" s="245"/>
      <c r="M171" s="246"/>
      <c r="N171" s="247"/>
      <c r="O171" s="247"/>
      <c r="P171" s="247"/>
      <c r="Q171" s="247"/>
      <c r="R171" s="247"/>
      <c r="S171" s="247"/>
      <c r="T171" s="24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9" t="s">
        <v>216</v>
      </c>
      <c r="AU171" s="249" t="s">
        <v>86</v>
      </c>
      <c r="AV171" s="13" t="s">
        <v>86</v>
      </c>
      <c r="AW171" s="13" t="s">
        <v>32</v>
      </c>
      <c r="AX171" s="13" t="s">
        <v>76</v>
      </c>
      <c r="AY171" s="249" t="s">
        <v>116</v>
      </c>
    </row>
    <row r="172" s="13" customFormat="1">
      <c r="A172" s="13"/>
      <c r="B172" s="239"/>
      <c r="C172" s="240"/>
      <c r="D172" s="202" t="s">
        <v>216</v>
      </c>
      <c r="E172" s="241" t="s">
        <v>1</v>
      </c>
      <c r="F172" s="242" t="s">
        <v>270</v>
      </c>
      <c r="G172" s="240"/>
      <c r="H172" s="243">
        <v>-4.9779999999999998</v>
      </c>
      <c r="I172" s="244"/>
      <c r="J172" s="240"/>
      <c r="K172" s="240"/>
      <c r="L172" s="245"/>
      <c r="M172" s="246"/>
      <c r="N172" s="247"/>
      <c r="O172" s="247"/>
      <c r="P172" s="247"/>
      <c r="Q172" s="247"/>
      <c r="R172" s="247"/>
      <c r="S172" s="247"/>
      <c r="T172" s="24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9" t="s">
        <v>216</v>
      </c>
      <c r="AU172" s="249" t="s">
        <v>86</v>
      </c>
      <c r="AV172" s="13" t="s">
        <v>86</v>
      </c>
      <c r="AW172" s="13" t="s">
        <v>32</v>
      </c>
      <c r="AX172" s="13" t="s">
        <v>76</v>
      </c>
      <c r="AY172" s="249" t="s">
        <v>116</v>
      </c>
    </row>
    <row r="173" s="14" customFormat="1">
      <c r="A173" s="14"/>
      <c r="B173" s="250"/>
      <c r="C173" s="251"/>
      <c r="D173" s="202" t="s">
        <v>216</v>
      </c>
      <c r="E173" s="252" t="s">
        <v>1</v>
      </c>
      <c r="F173" s="253" t="s">
        <v>221</v>
      </c>
      <c r="G173" s="251"/>
      <c r="H173" s="254">
        <v>11.712</v>
      </c>
      <c r="I173" s="255"/>
      <c r="J173" s="251"/>
      <c r="K173" s="251"/>
      <c r="L173" s="256"/>
      <c r="M173" s="257"/>
      <c r="N173" s="258"/>
      <c r="O173" s="258"/>
      <c r="P173" s="258"/>
      <c r="Q173" s="258"/>
      <c r="R173" s="258"/>
      <c r="S173" s="258"/>
      <c r="T173" s="259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0" t="s">
        <v>216</v>
      </c>
      <c r="AU173" s="260" t="s">
        <v>86</v>
      </c>
      <c r="AV173" s="14" t="s">
        <v>115</v>
      </c>
      <c r="AW173" s="14" t="s">
        <v>32</v>
      </c>
      <c r="AX173" s="14" t="s">
        <v>84</v>
      </c>
      <c r="AY173" s="260" t="s">
        <v>116</v>
      </c>
    </row>
    <row r="174" s="2" customFormat="1" ht="33" customHeight="1">
      <c r="A174" s="37"/>
      <c r="B174" s="38"/>
      <c r="C174" s="189" t="s">
        <v>134</v>
      </c>
      <c r="D174" s="189" t="s">
        <v>111</v>
      </c>
      <c r="E174" s="190" t="s">
        <v>271</v>
      </c>
      <c r="F174" s="191" t="s">
        <v>272</v>
      </c>
      <c r="G174" s="192" t="s">
        <v>114</v>
      </c>
      <c r="H174" s="193">
        <v>139.512</v>
      </c>
      <c r="I174" s="194"/>
      <c r="J174" s="195">
        <f>ROUND(I174*H174,2)</f>
        <v>0</v>
      </c>
      <c r="K174" s="191" t="s">
        <v>209</v>
      </c>
      <c r="L174" s="43"/>
      <c r="M174" s="196" t="s">
        <v>1</v>
      </c>
      <c r="N174" s="197" t="s">
        <v>41</v>
      </c>
      <c r="O174" s="90"/>
      <c r="P174" s="198">
        <f>O174*H174</f>
        <v>0</v>
      </c>
      <c r="Q174" s="198">
        <v>0.00029</v>
      </c>
      <c r="R174" s="198">
        <f>Q174*H174</f>
        <v>0.040458479999999998</v>
      </c>
      <c r="S174" s="198">
        <v>0</v>
      </c>
      <c r="T174" s="199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00" t="s">
        <v>115</v>
      </c>
      <c r="AT174" s="200" t="s">
        <v>111</v>
      </c>
      <c r="AU174" s="200" t="s">
        <v>86</v>
      </c>
      <c r="AY174" s="16" t="s">
        <v>116</v>
      </c>
      <c r="BE174" s="201">
        <f>IF(N174="základní",J174,0)</f>
        <v>0</v>
      </c>
      <c r="BF174" s="201">
        <f>IF(N174="snížená",J174,0)</f>
        <v>0</v>
      </c>
      <c r="BG174" s="201">
        <f>IF(N174="zákl. přenesená",J174,0)</f>
        <v>0</v>
      </c>
      <c r="BH174" s="201">
        <f>IF(N174="sníž. přenesená",J174,0)</f>
        <v>0</v>
      </c>
      <c r="BI174" s="201">
        <f>IF(N174="nulová",J174,0)</f>
        <v>0</v>
      </c>
      <c r="BJ174" s="16" t="s">
        <v>84</v>
      </c>
      <c r="BK174" s="201">
        <f>ROUND(I174*H174,2)</f>
        <v>0</v>
      </c>
      <c r="BL174" s="16" t="s">
        <v>115</v>
      </c>
      <c r="BM174" s="200" t="s">
        <v>273</v>
      </c>
    </row>
    <row r="175" s="2" customFormat="1">
      <c r="A175" s="37"/>
      <c r="B175" s="38"/>
      <c r="C175" s="39"/>
      <c r="D175" s="202" t="s">
        <v>117</v>
      </c>
      <c r="E175" s="39"/>
      <c r="F175" s="203" t="s">
        <v>274</v>
      </c>
      <c r="G175" s="39"/>
      <c r="H175" s="39"/>
      <c r="I175" s="204"/>
      <c r="J175" s="39"/>
      <c r="K175" s="39"/>
      <c r="L175" s="43"/>
      <c r="M175" s="205"/>
      <c r="N175" s="206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117</v>
      </c>
      <c r="AU175" s="16" t="s">
        <v>86</v>
      </c>
    </row>
    <row r="176" s="13" customFormat="1">
      <c r="A176" s="13"/>
      <c r="B176" s="239"/>
      <c r="C176" s="240"/>
      <c r="D176" s="202" t="s">
        <v>216</v>
      </c>
      <c r="E176" s="241" t="s">
        <v>1</v>
      </c>
      <c r="F176" s="242" t="s">
        <v>275</v>
      </c>
      <c r="G176" s="240"/>
      <c r="H176" s="243">
        <v>160.08000000000001</v>
      </c>
      <c r="I176" s="244"/>
      <c r="J176" s="240"/>
      <c r="K176" s="240"/>
      <c r="L176" s="245"/>
      <c r="M176" s="246"/>
      <c r="N176" s="247"/>
      <c r="O176" s="247"/>
      <c r="P176" s="247"/>
      <c r="Q176" s="247"/>
      <c r="R176" s="247"/>
      <c r="S176" s="247"/>
      <c r="T176" s="24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9" t="s">
        <v>216</v>
      </c>
      <c r="AU176" s="249" t="s">
        <v>86</v>
      </c>
      <c r="AV176" s="13" t="s">
        <v>86</v>
      </c>
      <c r="AW176" s="13" t="s">
        <v>32</v>
      </c>
      <c r="AX176" s="13" t="s">
        <v>76</v>
      </c>
      <c r="AY176" s="249" t="s">
        <v>116</v>
      </c>
    </row>
    <row r="177" s="13" customFormat="1">
      <c r="A177" s="13"/>
      <c r="B177" s="239"/>
      <c r="C177" s="240"/>
      <c r="D177" s="202" t="s">
        <v>216</v>
      </c>
      <c r="E177" s="241" t="s">
        <v>1</v>
      </c>
      <c r="F177" s="242" t="s">
        <v>276</v>
      </c>
      <c r="G177" s="240"/>
      <c r="H177" s="243">
        <v>-20.568000000000001</v>
      </c>
      <c r="I177" s="244"/>
      <c r="J177" s="240"/>
      <c r="K177" s="240"/>
      <c r="L177" s="245"/>
      <c r="M177" s="246"/>
      <c r="N177" s="247"/>
      <c r="O177" s="247"/>
      <c r="P177" s="247"/>
      <c r="Q177" s="247"/>
      <c r="R177" s="247"/>
      <c r="S177" s="247"/>
      <c r="T177" s="248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9" t="s">
        <v>216</v>
      </c>
      <c r="AU177" s="249" t="s">
        <v>86</v>
      </c>
      <c r="AV177" s="13" t="s">
        <v>86</v>
      </c>
      <c r="AW177" s="13" t="s">
        <v>32</v>
      </c>
      <c r="AX177" s="13" t="s">
        <v>76</v>
      </c>
      <c r="AY177" s="249" t="s">
        <v>116</v>
      </c>
    </row>
    <row r="178" s="14" customFormat="1">
      <c r="A178" s="14"/>
      <c r="B178" s="250"/>
      <c r="C178" s="251"/>
      <c r="D178" s="202" t="s">
        <v>216</v>
      </c>
      <c r="E178" s="252" t="s">
        <v>1</v>
      </c>
      <c r="F178" s="253" t="s">
        <v>221</v>
      </c>
      <c r="G178" s="251"/>
      <c r="H178" s="254">
        <v>139.512</v>
      </c>
      <c r="I178" s="255"/>
      <c r="J178" s="251"/>
      <c r="K178" s="251"/>
      <c r="L178" s="256"/>
      <c r="M178" s="257"/>
      <c r="N178" s="258"/>
      <c r="O178" s="258"/>
      <c r="P178" s="258"/>
      <c r="Q178" s="258"/>
      <c r="R178" s="258"/>
      <c r="S178" s="258"/>
      <c r="T178" s="259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60" t="s">
        <v>216</v>
      </c>
      <c r="AU178" s="260" t="s">
        <v>86</v>
      </c>
      <c r="AV178" s="14" t="s">
        <v>115</v>
      </c>
      <c r="AW178" s="14" t="s">
        <v>32</v>
      </c>
      <c r="AX178" s="14" t="s">
        <v>84</v>
      </c>
      <c r="AY178" s="260" t="s">
        <v>116</v>
      </c>
    </row>
    <row r="179" s="2" customFormat="1" ht="24.15" customHeight="1">
      <c r="A179" s="37"/>
      <c r="B179" s="38"/>
      <c r="C179" s="261" t="s">
        <v>156</v>
      </c>
      <c r="D179" s="261" t="s">
        <v>277</v>
      </c>
      <c r="E179" s="262" t="s">
        <v>278</v>
      </c>
      <c r="F179" s="263" t="s">
        <v>279</v>
      </c>
      <c r="G179" s="264" t="s">
        <v>114</v>
      </c>
      <c r="H179" s="265">
        <v>418.536</v>
      </c>
      <c r="I179" s="266"/>
      <c r="J179" s="267">
        <f>ROUND(I179*H179,2)</f>
        <v>0</v>
      </c>
      <c r="K179" s="263" t="s">
        <v>209</v>
      </c>
      <c r="L179" s="268"/>
      <c r="M179" s="269" t="s">
        <v>1</v>
      </c>
      <c r="N179" s="270" t="s">
        <v>41</v>
      </c>
      <c r="O179" s="90"/>
      <c r="P179" s="198">
        <f>O179*H179</f>
        <v>0</v>
      </c>
      <c r="Q179" s="198">
        <v>6.9999999999999994E-05</v>
      </c>
      <c r="R179" s="198">
        <f>Q179*H179</f>
        <v>0.029297519999999997</v>
      </c>
      <c r="S179" s="198">
        <v>0</v>
      </c>
      <c r="T179" s="199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00" t="s">
        <v>127</v>
      </c>
      <c r="AT179" s="200" t="s">
        <v>277</v>
      </c>
      <c r="AU179" s="200" t="s">
        <v>86</v>
      </c>
      <c r="AY179" s="16" t="s">
        <v>116</v>
      </c>
      <c r="BE179" s="201">
        <f>IF(N179="základní",J179,0)</f>
        <v>0</v>
      </c>
      <c r="BF179" s="201">
        <f>IF(N179="snížená",J179,0)</f>
        <v>0</v>
      </c>
      <c r="BG179" s="201">
        <f>IF(N179="zákl. přenesená",J179,0)</f>
        <v>0</v>
      </c>
      <c r="BH179" s="201">
        <f>IF(N179="sníž. přenesená",J179,0)</f>
        <v>0</v>
      </c>
      <c r="BI179" s="201">
        <f>IF(N179="nulová",J179,0)</f>
        <v>0</v>
      </c>
      <c r="BJ179" s="16" t="s">
        <v>84</v>
      </c>
      <c r="BK179" s="201">
        <f>ROUND(I179*H179,2)</f>
        <v>0</v>
      </c>
      <c r="BL179" s="16" t="s">
        <v>115</v>
      </c>
      <c r="BM179" s="200" t="s">
        <v>280</v>
      </c>
    </row>
    <row r="180" s="2" customFormat="1">
      <c r="A180" s="37"/>
      <c r="B180" s="38"/>
      <c r="C180" s="39"/>
      <c r="D180" s="202" t="s">
        <v>117</v>
      </c>
      <c r="E180" s="39"/>
      <c r="F180" s="203" t="s">
        <v>279</v>
      </c>
      <c r="G180" s="39"/>
      <c r="H180" s="39"/>
      <c r="I180" s="204"/>
      <c r="J180" s="39"/>
      <c r="K180" s="39"/>
      <c r="L180" s="43"/>
      <c r="M180" s="205"/>
      <c r="N180" s="206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6" t="s">
        <v>117</v>
      </c>
      <c r="AU180" s="16" t="s">
        <v>86</v>
      </c>
    </row>
    <row r="181" s="13" customFormat="1">
      <c r="A181" s="13"/>
      <c r="B181" s="239"/>
      <c r="C181" s="240"/>
      <c r="D181" s="202" t="s">
        <v>216</v>
      </c>
      <c r="E181" s="241" t="s">
        <v>1</v>
      </c>
      <c r="F181" s="242" t="s">
        <v>281</v>
      </c>
      <c r="G181" s="240"/>
      <c r="H181" s="243">
        <v>418.536</v>
      </c>
      <c r="I181" s="244"/>
      <c r="J181" s="240"/>
      <c r="K181" s="240"/>
      <c r="L181" s="245"/>
      <c r="M181" s="246"/>
      <c r="N181" s="247"/>
      <c r="O181" s="247"/>
      <c r="P181" s="247"/>
      <c r="Q181" s="247"/>
      <c r="R181" s="247"/>
      <c r="S181" s="247"/>
      <c r="T181" s="24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9" t="s">
        <v>216</v>
      </c>
      <c r="AU181" s="249" t="s">
        <v>86</v>
      </c>
      <c r="AV181" s="13" t="s">
        <v>86</v>
      </c>
      <c r="AW181" s="13" t="s">
        <v>32</v>
      </c>
      <c r="AX181" s="13" t="s">
        <v>84</v>
      </c>
      <c r="AY181" s="249" t="s">
        <v>116</v>
      </c>
    </row>
    <row r="182" s="2" customFormat="1" ht="33" customHeight="1">
      <c r="A182" s="37"/>
      <c r="B182" s="38"/>
      <c r="C182" s="189" t="s">
        <v>138</v>
      </c>
      <c r="D182" s="189" t="s">
        <v>111</v>
      </c>
      <c r="E182" s="190" t="s">
        <v>282</v>
      </c>
      <c r="F182" s="191" t="s">
        <v>283</v>
      </c>
      <c r="G182" s="192" t="s">
        <v>114</v>
      </c>
      <c r="H182" s="193">
        <v>2.3999999999999999</v>
      </c>
      <c r="I182" s="194"/>
      <c r="J182" s="195">
        <f>ROUND(I182*H182,2)</f>
        <v>0</v>
      </c>
      <c r="K182" s="191" t="s">
        <v>209</v>
      </c>
      <c r="L182" s="43"/>
      <c r="M182" s="196" t="s">
        <v>1</v>
      </c>
      <c r="N182" s="197" t="s">
        <v>41</v>
      </c>
      <c r="O182" s="90"/>
      <c r="P182" s="198">
        <f>O182*H182</f>
        <v>0</v>
      </c>
      <c r="Q182" s="198">
        <v>0.00051999999999999995</v>
      </c>
      <c r="R182" s="198">
        <f>Q182*H182</f>
        <v>0.0012479999999999998</v>
      </c>
      <c r="S182" s="198">
        <v>0</v>
      </c>
      <c r="T182" s="199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00" t="s">
        <v>115</v>
      </c>
      <c r="AT182" s="200" t="s">
        <v>111</v>
      </c>
      <c r="AU182" s="200" t="s">
        <v>86</v>
      </c>
      <c r="AY182" s="16" t="s">
        <v>116</v>
      </c>
      <c r="BE182" s="201">
        <f>IF(N182="základní",J182,0)</f>
        <v>0</v>
      </c>
      <c r="BF182" s="201">
        <f>IF(N182="snížená",J182,0)</f>
        <v>0</v>
      </c>
      <c r="BG182" s="201">
        <f>IF(N182="zákl. přenesená",J182,0)</f>
        <v>0</v>
      </c>
      <c r="BH182" s="201">
        <f>IF(N182="sníž. přenesená",J182,0)</f>
        <v>0</v>
      </c>
      <c r="BI182" s="201">
        <f>IF(N182="nulová",J182,0)</f>
        <v>0</v>
      </c>
      <c r="BJ182" s="16" t="s">
        <v>84</v>
      </c>
      <c r="BK182" s="201">
        <f>ROUND(I182*H182,2)</f>
        <v>0</v>
      </c>
      <c r="BL182" s="16" t="s">
        <v>115</v>
      </c>
      <c r="BM182" s="200" t="s">
        <v>284</v>
      </c>
    </row>
    <row r="183" s="2" customFormat="1">
      <c r="A183" s="37"/>
      <c r="B183" s="38"/>
      <c r="C183" s="39"/>
      <c r="D183" s="202" t="s">
        <v>117</v>
      </c>
      <c r="E183" s="39"/>
      <c r="F183" s="203" t="s">
        <v>285</v>
      </c>
      <c r="G183" s="39"/>
      <c r="H183" s="39"/>
      <c r="I183" s="204"/>
      <c r="J183" s="39"/>
      <c r="K183" s="39"/>
      <c r="L183" s="43"/>
      <c r="M183" s="205"/>
      <c r="N183" s="206"/>
      <c r="O183" s="90"/>
      <c r="P183" s="90"/>
      <c r="Q183" s="90"/>
      <c r="R183" s="90"/>
      <c r="S183" s="90"/>
      <c r="T183" s="91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117</v>
      </c>
      <c r="AU183" s="16" t="s">
        <v>86</v>
      </c>
    </row>
    <row r="184" s="13" customFormat="1">
      <c r="A184" s="13"/>
      <c r="B184" s="239"/>
      <c r="C184" s="240"/>
      <c r="D184" s="202" t="s">
        <v>216</v>
      </c>
      <c r="E184" s="241" t="s">
        <v>1</v>
      </c>
      <c r="F184" s="242" t="s">
        <v>286</v>
      </c>
      <c r="G184" s="240"/>
      <c r="H184" s="243">
        <v>2.3999999999999999</v>
      </c>
      <c r="I184" s="244"/>
      <c r="J184" s="240"/>
      <c r="K184" s="240"/>
      <c r="L184" s="245"/>
      <c r="M184" s="246"/>
      <c r="N184" s="247"/>
      <c r="O184" s="247"/>
      <c r="P184" s="247"/>
      <c r="Q184" s="247"/>
      <c r="R184" s="247"/>
      <c r="S184" s="247"/>
      <c r="T184" s="24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9" t="s">
        <v>216</v>
      </c>
      <c r="AU184" s="249" t="s">
        <v>86</v>
      </c>
      <c r="AV184" s="13" t="s">
        <v>86</v>
      </c>
      <c r="AW184" s="13" t="s">
        <v>32</v>
      </c>
      <c r="AX184" s="13" t="s">
        <v>84</v>
      </c>
      <c r="AY184" s="249" t="s">
        <v>116</v>
      </c>
    </row>
    <row r="185" s="2" customFormat="1" ht="24.15" customHeight="1">
      <c r="A185" s="37"/>
      <c r="B185" s="38"/>
      <c r="C185" s="261" t="s">
        <v>8</v>
      </c>
      <c r="D185" s="261" t="s">
        <v>277</v>
      </c>
      <c r="E185" s="262" t="s">
        <v>287</v>
      </c>
      <c r="F185" s="263" t="s">
        <v>288</v>
      </c>
      <c r="G185" s="264" t="s">
        <v>245</v>
      </c>
      <c r="H185" s="265">
        <v>0.02</v>
      </c>
      <c r="I185" s="266"/>
      <c r="J185" s="267">
        <f>ROUND(I185*H185,2)</f>
        <v>0</v>
      </c>
      <c r="K185" s="263" t="s">
        <v>209</v>
      </c>
      <c r="L185" s="268"/>
      <c r="M185" s="269" t="s">
        <v>1</v>
      </c>
      <c r="N185" s="270" t="s">
        <v>41</v>
      </c>
      <c r="O185" s="90"/>
      <c r="P185" s="198">
        <f>O185*H185</f>
        <v>0</v>
      </c>
      <c r="Q185" s="198">
        <v>1</v>
      </c>
      <c r="R185" s="198">
        <f>Q185*H185</f>
        <v>0.02</v>
      </c>
      <c r="S185" s="198">
        <v>0</v>
      </c>
      <c r="T185" s="199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00" t="s">
        <v>127</v>
      </c>
      <c r="AT185" s="200" t="s">
        <v>277</v>
      </c>
      <c r="AU185" s="200" t="s">
        <v>86</v>
      </c>
      <c r="AY185" s="16" t="s">
        <v>116</v>
      </c>
      <c r="BE185" s="201">
        <f>IF(N185="základní",J185,0)</f>
        <v>0</v>
      </c>
      <c r="BF185" s="201">
        <f>IF(N185="snížená",J185,0)</f>
        <v>0</v>
      </c>
      <c r="BG185" s="201">
        <f>IF(N185="zákl. přenesená",J185,0)</f>
        <v>0</v>
      </c>
      <c r="BH185" s="201">
        <f>IF(N185="sníž. přenesená",J185,0)</f>
        <v>0</v>
      </c>
      <c r="BI185" s="201">
        <f>IF(N185="nulová",J185,0)</f>
        <v>0</v>
      </c>
      <c r="BJ185" s="16" t="s">
        <v>84</v>
      </c>
      <c r="BK185" s="201">
        <f>ROUND(I185*H185,2)</f>
        <v>0</v>
      </c>
      <c r="BL185" s="16" t="s">
        <v>115</v>
      </c>
      <c r="BM185" s="200" t="s">
        <v>289</v>
      </c>
    </row>
    <row r="186" s="2" customFormat="1">
      <c r="A186" s="37"/>
      <c r="B186" s="38"/>
      <c r="C186" s="39"/>
      <c r="D186" s="202" t="s">
        <v>117</v>
      </c>
      <c r="E186" s="39"/>
      <c r="F186" s="203" t="s">
        <v>288</v>
      </c>
      <c r="G186" s="39"/>
      <c r="H186" s="39"/>
      <c r="I186" s="204"/>
      <c r="J186" s="39"/>
      <c r="K186" s="39"/>
      <c r="L186" s="43"/>
      <c r="M186" s="205"/>
      <c r="N186" s="206"/>
      <c r="O186" s="90"/>
      <c r="P186" s="90"/>
      <c r="Q186" s="90"/>
      <c r="R186" s="90"/>
      <c r="S186" s="90"/>
      <c r="T186" s="91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117</v>
      </c>
      <c r="AU186" s="16" t="s">
        <v>86</v>
      </c>
    </row>
    <row r="187" s="2" customFormat="1">
      <c r="A187" s="37"/>
      <c r="B187" s="38"/>
      <c r="C187" s="39"/>
      <c r="D187" s="202" t="s">
        <v>290</v>
      </c>
      <c r="E187" s="39"/>
      <c r="F187" s="271" t="s">
        <v>291</v>
      </c>
      <c r="G187" s="39"/>
      <c r="H187" s="39"/>
      <c r="I187" s="204"/>
      <c r="J187" s="39"/>
      <c r="K187" s="39"/>
      <c r="L187" s="43"/>
      <c r="M187" s="205"/>
      <c r="N187" s="206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290</v>
      </c>
      <c r="AU187" s="16" t="s">
        <v>86</v>
      </c>
    </row>
    <row r="188" s="13" customFormat="1">
      <c r="A188" s="13"/>
      <c r="B188" s="239"/>
      <c r="C188" s="240"/>
      <c r="D188" s="202" t="s">
        <v>216</v>
      </c>
      <c r="E188" s="241" t="s">
        <v>1</v>
      </c>
      <c r="F188" s="242" t="s">
        <v>292</v>
      </c>
      <c r="G188" s="240"/>
      <c r="H188" s="243">
        <v>0.02</v>
      </c>
      <c r="I188" s="244"/>
      <c r="J188" s="240"/>
      <c r="K188" s="240"/>
      <c r="L188" s="245"/>
      <c r="M188" s="246"/>
      <c r="N188" s="247"/>
      <c r="O188" s="247"/>
      <c r="P188" s="247"/>
      <c r="Q188" s="247"/>
      <c r="R188" s="247"/>
      <c r="S188" s="247"/>
      <c r="T188" s="24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9" t="s">
        <v>216</v>
      </c>
      <c r="AU188" s="249" t="s">
        <v>86</v>
      </c>
      <c r="AV188" s="13" t="s">
        <v>86</v>
      </c>
      <c r="AW188" s="13" t="s">
        <v>32</v>
      </c>
      <c r="AX188" s="13" t="s">
        <v>84</v>
      </c>
      <c r="AY188" s="249" t="s">
        <v>116</v>
      </c>
    </row>
    <row r="189" s="2" customFormat="1" ht="33" customHeight="1">
      <c r="A189" s="37"/>
      <c r="B189" s="38"/>
      <c r="C189" s="189" t="s">
        <v>141</v>
      </c>
      <c r="D189" s="189" t="s">
        <v>111</v>
      </c>
      <c r="E189" s="190" t="s">
        <v>293</v>
      </c>
      <c r="F189" s="191" t="s">
        <v>294</v>
      </c>
      <c r="G189" s="192" t="s">
        <v>114</v>
      </c>
      <c r="H189" s="193">
        <v>1.6000000000000001</v>
      </c>
      <c r="I189" s="194"/>
      <c r="J189" s="195">
        <f>ROUND(I189*H189,2)</f>
        <v>0</v>
      </c>
      <c r="K189" s="191" t="s">
        <v>209</v>
      </c>
      <c r="L189" s="43"/>
      <c r="M189" s="196" t="s">
        <v>1</v>
      </c>
      <c r="N189" s="197" t="s">
        <v>41</v>
      </c>
      <c r="O189" s="90"/>
      <c r="P189" s="198">
        <f>O189*H189</f>
        <v>0</v>
      </c>
      <c r="Q189" s="198">
        <v>0.00122</v>
      </c>
      <c r="R189" s="198">
        <f>Q189*H189</f>
        <v>0.001952</v>
      </c>
      <c r="S189" s="198">
        <v>0.001</v>
      </c>
      <c r="T189" s="199">
        <f>S189*H189</f>
        <v>0.0016000000000000001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00" t="s">
        <v>115</v>
      </c>
      <c r="AT189" s="200" t="s">
        <v>111</v>
      </c>
      <c r="AU189" s="200" t="s">
        <v>86</v>
      </c>
      <c r="AY189" s="16" t="s">
        <v>116</v>
      </c>
      <c r="BE189" s="201">
        <f>IF(N189="základní",J189,0)</f>
        <v>0</v>
      </c>
      <c r="BF189" s="201">
        <f>IF(N189="snížená",J189,0)</f>
        <v>0</v>
      </c>
      <c r="BG189" s="201">
        <f>IF(N189="zákl. přenesená",J189,0)</f>
        <v>0</v>
      </c>
      <c r="BH189" s="201">
        <f>IF(N189="sníž. přenesená",J189,0)</f>
        <v>0</v>
      </c>
      <c r="BI189" s="201">
        <f>IF(N189="nulová",J189,0)</f>
        <v>0</v>
      </c>
      <c r="BJ189" s="16" t="s">
        <v>84</v>
      </c>
      <c r="BK189" s="201">
        <f>ROUND(I189*H189,2)</f>
        <v>0</v>
      </c>
      <c r="BL189" s="16" t="s">
        <v>115</v>
      </c>
      <c r="BM189" s="200" t="s">
        <v>295</v>
      </c>
    </row>
    <row r="190" s="2" customFormat="1">
      <c r="A190" s="37"/>
      <c r="B190" s="38"/>
      <c r="C190" s="39"/>
      <c r="D190" s="202" t="s">
        <v>117</v>
      </c>
      <c r="E190" s="39"/>
      <c r="F190" s="203" t="s">
        <v>296</v>
      </c>
      <c r="G190" s="39"/>
      <c r="H190" s="39"/>
      <c r="I190" s="204"/>
      <c r="J190" s="39"/>
      <c r="K190" s="39"/>
      <c r="L190" s="43"/>
      <c r="M190" s="205"/>
      <c r="N190" s="206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6" t="s">
        <v>117</v>
      </c>
      <c r="AU190" s="16" t="s">
        <v>86</v>
      </c>
    </row>
    <row r="191" s="13" customFormat="1">
      <c r="A191" s="13"/>
      <c r="B191" s="239"/>
      <c r="C191" s="240"/>
      <c r="D191" s="202" t="s">
        <v>216</v>
      </c>
      <c r="E191" s="241" t="s">
        <v>1</v>
      </c>
      <c r="F191" s="242" t="s">
        <v>297</v>
      </c>
      <c r="G191" s="240"/>
      <c r="H191" s="243">
        <v>1.6000000000000001</v>
      </c>
      <c r="I191" s="244"/>
      <c r="J191" s="240"/>
      <c r="K191" s="240"/>
      <c r="L191" s="245"/>
      <c r="M191" s="246"/>
      <c r="N191" s="247"/>
      <c r="O191" s="247"/>
      <c r="P191" s="247"/>
      <c r="Q191" s="247"/>
      <c r="R191" s="247"/>
      <c r="S191" s="247"/>
      <c r="T191" s="24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9" t="s">
        <v>216</v>
      </c>
      <c r="AU191" s="249" t="s">
        <v>86</v>
      </c>
      <c r="AV191" s="13" t="s">
        <v>86</v>
      </c>
      <c r="AW191" s="13" t="s">
        <v>32</v>
      </c>
      <c r="AX191" s="13" t="s">
        <v>84</v>
      </c>
      <c r="AY191" s="249" t="s">
        <v>116</v>
      </c>
    </row>
    <row r="192" s="12" customFormat="1" ht="22.8" customHeight="1">
      <c r="A192" s="12"/>
      <c r="B192" s="223"/>
      <c r="C192" s="224"/>
      <c r="D192" s="225" t="s">
        <v>75</v>
      </c>
      <c r="E192" s="237" t="s">
        <v>298</v>
      </c>
      <c r="F192" s="237" t="s">
        <v>299</v>
      </c>
      <c r="G192" s="224"/>
      <c r="H192" s="224"/>
      <c r="I192" s="227"/>
      <c r="J192" s="238">
        <f>BK192</f>
        <v>0</v>
      </c>
      <c r="K192" s="224"/>
      <c r="L192" s="229"/>
      <c r="M192" s="230"/>
      <c r="N192" s="231"/>
      <c r="O192" s="231"/>
      <c r="P192" s="232">
        <f>SUM(P193:P201)</f>
        <v>0</v>
      </c>
      <c r="Q192" s="231"/>
      <c r="R192" s="232">
        <f>SUM(R193:R201)</f>
        <v>0</v>
      </c>
      <c r="S192" s="231"/>
      <c r="T192" s="233">
        <f>SUM(T193:T201)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34" t="s">
        <v>84</v>
      </c>
      <c r="AT192" s="235" t="s">
        <v>75</v>
      </c>
      <c r="AU192" s="235" t="s">
        <v>84</v>
      </c>
      <c r="AY192" s="234" t="s">
        <v>116</v>
      </c>
      <c r="BK192" s="236">
        <f>SUM(BK193:BK201)</f>
        <v>0</v>
      </c>
    </row>
    <row r="193" s="2" customFormat="1" ht="24.15" customHeight="1">
      <c r="A193" s="37"/>
      <c r="B193" s="38"/>
      <c r="C193" s="189" t="s">
        <v>169</v>
      </c>
      <c r="D193" s="189" t="s">
        <v>111</v>
      </c>
      <c r="E193" s="190" t="s">
        <v>300</v>
      </c>
      <c r="F193" s="191" t="s">
        <v>301</v>
      </c>
      <c r="G193" s="192" t="s">
        <v>245</v>
      </c>
      <c r="H193" s="193">
        <v>44.747</v>
      </c>
      <c r="I193" s="194"/>
      <c r="J193" s="195">
        <f>ROUND(I193*H193,2)</f>
        <v>0</v>
      </c>
      <c r="K193" s="191" t="s">
        <v>209</v>
      </c>
      <c r="L193" s="43"/>
      <c r="M193" s="196" t="s">
        <v>1</v>
      </c>
      <c r="N193" s="197" t="s">
        <v>41</v>
      </c>
      <c r="O193" s="90"/>
      <c r="P193" s="198">
        <f>O193*H193</f>
        <v>0</v>
      </c>
      <c r="Q193" s="198">
        <v>0</v>
      </c>
      <c r="R193" s="198">
        <f>Q193*H193</f>
        <v>0</v>
      </c>
      <c r="S193" s="198">
        <v>0</v>
      </c>
      <c r="T193" s="199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00" t="s">
        <v>115</v>
      </c>
      <c r="AT193" s="200" t="s">
        <v>111</v>
      </c>
      <c r="AU193" s="200" t="s">
        <v>86</v>
      </c>
      <c r="AY193" s="16" t="s">
        <v>116</v>
      </c>
      <c r="BE193" s="201">
        <f>IF(N193="základní",J193,0)</f>
        <v>0</v>
      </c>
      <c r="BF193" s="201">
        <f>IF(N193="snížená",J193,0)</f>
        <v>0</v>
      </c>
      <c r="BG193" s="201">
        <f>IF(N193="zákl. přenesená",J193,0)</f>
        <v>0</v>
      </c>
      <c r="BH193" s="201">
        <f>IF(N193="sníž. přenesená",J193,0)</f>
        <v>0</v>
      </c>
      <c r="BI193" s="201">
        <f>IF(N193="nulová",J193,0)</f>
        <v>0</v>
      </c>
      <c r="BJ193" s="16" t="s">
        <v>84</v>
      </c>
      <c r="BK193" s="201">
        <f>ROUND(I193*H193,2)</f>
        <v>0</v>
      </c>
      <c r="BL193" s="16" t="s">
        <v>115</v>
      </c>
      <c r="BM193" s="200" t="s">
        <v>302</v>
      </c>
    </row>
    <row r="194" s="2" customFormat="1">
      <c r="A194" s="37"/>
      <c r="B194" s="38"/>
      <c r="C194" s="39"/>
      <c r="D194" s="202" t="s">
        <v>117</v>
      </c>
      <c r="E194" s="39"/>
      <c r="F194" s="203" t="s">
        <v>303</v>
      </c>
      <c r="G194" s="39"/>
      <c r="H194" s="39"/>
      <c r="I194" s="204"/>
      <c r="J194" s="39"/>
      <c r="K194" s="39"/>
      <c r="L194" s="43"/>
      <c r="M194" s="205"/>
      <c r="N194" s="206"/>
      <c r="O194" s="90"/>
      <c r="P194" s="90"/>
      <c r="Q194" s="90"/>
      <c r="R194" s="90"/>
      <c r="S194" s="90"/>
      <c r="T194" s="91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6" t="s">
        <v>117</v>
      </c>
      <c r="AU194" s="16" t="s">
        <v>86</v>
      </c>
    </row>
    <row r="195" s="2" customFormat="1" ht="44.25" customHeight="1">
      <c r="A195" s="37"/>
      <c r="B195" s="38"/>
      <c r="C195" s="189" t="s">
        <v>145</v>
      </c>
      <c r="D195" s="189" t="s">
        <v>111</v>
      </c>
      <c r="E195" s="190" t="s">
        <v>304</v>
      </c>
      <c r="F195" s="191" t="s">
        <v>305</v>
      </c>
      <c r="G195" s="192" t="s">
        <v>245</v>
      </c>
      <c r="H195" s="193">
        <v>1342.4100000000001</v>
      </c>
      <c r="I195" s="194"/>
      <c r="J195" s="195">
        <f>ROUND(I195*H195,2)</f>
        <v>0</v>
      </c>
      <c r="K195" s="191" t="s">
        <v>209</v>
      </c>
      <c r="L195" s="43"/>
      <c r="M195" s="196" t="s">
        <v>1</v>
      </c>
      <c r="N195" s="197" t="s">
        <v>41</v>
      </c>
      <c r="O195" s="90"/>
      <c r="P195" s="198">
        <f>O195*H195</f>
        <v>0</v>
      </c>
      <c r="Q195" s="198">
        <v>0</v>
      </c>
      <c r="R195" s="198">
        <f>Q195*H195</f>
        <v>0</v>
      </c>
      <c r="S195" s="198">
        <v>0</v>
      </c>
      <c r="T195" s="199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00" t="s">
        <v>115</v>
      </c>
      <c r="AT195" s="200" t="s">
        <v>111</v>
      </c>
      <c r="AU195" s="200" t="s">
        <v>86</v>
      </c>
      <c r="AY195" s="16" t="s">
        <v>116</v>
      </c>
      <c r="BE195" s="201">
        <f>IF(N195="základní",J195,0)</f>
        <v>0</v>
      </c>
      <c r="BF195" s="201">
        <f>IF(N195="snížená",J195,0)</f>
        <v>0</v>
      </c>
      <c r="BG195" s="201">
        <f>IF(N195="zákl. přenesená",J195,0)</f>
        <v>0</v>
      </c>
      <c r="BH195" s="201">
        <f>IF(N195="sníž. přenesená",J195,0)</f>
        <v>0</v>
      </c>
      <c r="BI195" s="201">
        <f>IF(N195="nulová",J195,0)</f>
        <v>0</v>
      </c>
      <c r="BJ195" s="16" t="s">
        <v>84</v>
      </c>
      <c r="BK195" s="201">
        <f>ROUND(I195*H195,2)</f>
        <v>0</v>
      </c>
      <c r="BL195" s="16" t="s">
        <v>115</v>
      </c>
      <c r="BM195" s="200" t="s">
        <v>306</v>
      </c>
    </row>
    <row r="196" s="2" customFormat="1">
      <c r="A196" s="37"/>
      <c r="B196" s="38"/>
      <c r="C196" s="39"/>
      <c r="D196" s="202" t="s">
        <v>117</v>
      </c>
      <c r="E196" s="39"/>
      <c r="F196" s="203" t="s">
        <v>305</v>
      </c>
      <c r="G196" s="39"/>
      <c r="H196" s="39"/>
      <c r="I196" s="204"/>
      <c r="J196" s="39"/>
      <c r="K196" s="39"/>
      <c r="L196" s="43"/>
      <c r="M196" s="205"/>
      <c r="N196" s="206"/>
      <c r="O196" s="90"/>
      <c r="P196" s="90"/>
      <c r="Q196" s="90"/>
      <c r="R196" s="90"/>
      <c r="S196" s="90"/>
      <c r="T196" s="91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6" t="s">
        <v>117</v>
      </c>
      <c r="AU196" s="16" t="s">
        <v>86</v>
      </c>
    </row>
    <row r="197" s="13" customFormat="1">
      <c r="A197" s="13"/>
      <c r="B197" s="239"/>
      <c r="C197" s="240"/>
      <c r="D197" s="202" t="s">
        <v>216</v>
      </c>
      <c r="E197" s="240"/>
      <c r="F197" s="242" t="s">
        <v>307</v>
      </c>
      <c r="G197" s="240"/>
      <c r="H197" s="243">
        <v>1342.4100000000001</v>
      </c>
      <c r="I197" s="244"/>
      <c r="J197" s="240"/>
      <c r="K197" s="240"/>
      <c r="L197" s="245"/>
      <c r="M197" s="246"/>
      <c r="N197" s="247"/>
      <c r="O197" s="247"/>
      <c r="P197" s="247"/>
      <c r="Q197" s="247"/>
      <c r="R197" s="247"/>
      <c r="S197" s="247"/>
      <c r="T197" s="24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9" t="s">
        <v>216</v>
      </c>
      <c r="AU197" s="249" t="s">
        <v>86</v>
      </c>
      <c r="AV197" s="13" t="s">
        <v>86</v>
      </c>
      <c r="AW197" s="13" t="s">
        <v>4</v>
      </c>
      <c r="AX197" s="13" t="s">
        <v>84</v>
      </c>
      <c r="AY197" s="249" t="s">
        <v>116</v>
      </c>
    </row>
    <row r="198" s="2" customFormat="1" ht="33" customHeight="1">
      <c r="A198" s="37"/>
      <c r="B198" s="38"/>
      <c r="C198" s="189" t="s">
        <v>176</v>
      </c>
      <c r="D198" s="189" t="s">
        <v>111</v>
      </c>
      <c r="E198" s="190" t="s">
        <v>308</v>
      </c>
      <c r="F198" s="191" t="s">
        <v>309</v>
      </c>
      <c r="G198" s="192" t="s">
        <v>245</v>
      </c>
      <c r="H198" s="193">
        <v>41.399999999999999</v>
      </c>
      <c r="I198" s="194"/>
      <c r="J198" s="195">
        <f>ROUND(I198*H198,2)</f>
        <v>0</v>
      </c>
      <c r="K198" s="191" t="s">
        <v>209</v>
      </c>
      <c r="L198" s="43"/>
      <c r="M198" s="196" t="s">
        <v>1</v>
      </c>
      <c r="N198" s="197" t="s">
        <v>41</v>
      </c>
      <c r="O198" s="90"/>
      <c r="P198" s="198">
        <f>O198*H198</f>
        <v>0</v>
      </c>
      <c r="Q198" s="198">
        <v>0</v>
      </c>
      <c r="R198" s="198">
        <f>Q198*H198</f>
        <v>0</v>
      </c>
      <c r="S198" s="198">
        <v>0</v>
      </c>
      <c r="T198" s="199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00" t="s">
        <v>115</v>
      </c>
      <c r="AT198" s="200" t="s">
        <v>111</v>
      </c>
      <c r="AU198" s="200" t="s">
        <v>86</v>
      </c>
      <c r="AY198" s="16" t="s">
        <v>116</v>
      </c>
      <c r="BE198" s="201">
        <f>IF(N198="základní",J198,0)</f>
        <v>0</v>
      </c>
      <c r="BF198" s="201">
        <f>IF(N198="snížená",J198,0)</f>
        <v>0</v>
      </c>
      <c r="BG198" s="201">
        <f>IF(N198="zákl. přenesená",J198,0)</f>
        <v>0</v>
      </c>
      <c r="BH198" s="201">
        <f>IF(N198="sníž. přenesená",J198,0)</f>
        <v>0</v>
      </c>
      <c r="BI198" s="201">
        <f>IF(N198="nulová",J198,0)</f>
        <v>0</v>
      </c>
      <c r="BJ198" s="16" t="s">
        <v>84</v>
      </c>
      <c r="BK198" s="201">
        <f>ROUND(I198*H198,2)</f>
        <v>0</v>
      </c>
      <c r="BL198" s="16" t="s">
        <v>115</v>
      </c>
      <c r="BM198" s="200" t="s">
        <v>310</v>
      </c>
    </row>
    <row r="199" s="2" customFormat="1">
      <c r="A199" s="37"/>
      <c r="B199" s="38"/>
      <c r="C199" s="39"/>
      <c r="D199" s="202" t="s">
        <v>117</v>
      </c>
      <c r="E199" s="39"/>
      <c r="F199" s="203" t="s">
        <v>311</v>
      </c>
      <c r="G199" s="39"/>
      <c r="H199" s="39"/>
      <c r="I199" s="204"/>
      <c r="J199" s="39"/>
      <c r="K199" s="39"/>
      <c r="L199" s="43"/>
      <c r="M199" s="205"/>
      <c r="N199" s="206"/>
      <c r="O199" s="90"/>
      <c r="P199" s="90"/>
      <c r="Q199" s="90"/>
      <c r="R199" s="90"/>
      <c r="S199" s="90"/>
      <c r="T199" s="91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6" t="s">
        <v>117</v>
      </c>
      <c r="AU199" s="16" t="s">
        <v>86</v>
      </c>
    </row>
    <row r="200" s="2" customFormat="1" ht="37.8" customHeight="1">
      <c r="A200" s="37"/>
      <c r="B200" s="38"/>
      <c r="C200" s="189" t="s">
        <v>148</v>
      </c>
      <c r="D200" s="189" t="s">
        <v>111</v>
      </c>
      <c r="E200" s="190" t="s">
        <v>312</v>
      </c>
      <c r="F200" s="191" t="s">
        <v>313</v>
      </c>
      <c r="G200" s="192" t="s">
        <v>245</v>
      </c>
      <c r="H200" s="193">
        <v>3.444</v>
      </c>
      <c r="I200" s="194"/>
      <c r="J200" s="195">
        <f>ROUND(I200*H200,2)</f>
        <v>0</v>
      </c>
      <c r="K200" s="191" t="s">
        <v>209</v>
      </c>
      <c r="L200" s="43"/>
      <c r="M200" s="196" t="s">
        <v>1</v>
      </c>
      <c r="N200" s="197" t="s">
        <v>41</v>
      </c>
      <c r="O200" s="90"/>
      <c r="P200" s="198">
        <f>O200*H200</f>
        <v>0</v>
      </c>
      <c r="Q200" s="198">
        <v>0</v>
      </c>
      <c r="R200" s="198">
        <f>Q200*H200</f>
        <v>0</v>
      </c>
      <c r="S200" s="198">
        <v>0</v>
      </c>
      <c r="T200" s="199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00" t="s">
        <v>115</v>
      </c>
      <c r="AT200" s="200" t="s">
        <v>111</v>
      </c>
      <c r="AU200" s="200" t="s">
        <v>86</v>
      </c>
      <c r="AY200" s="16" t="s">
        <v>116</v>
      </c>
      <c r="BE200" s="201">
        <f>IF(N200="základní",J200,0)</f>
        <v>0</v>
      </c>
      <c r="BF200" s="201">
        <f>IF(N200="snížená",J200,0)</f>
        <v>0</v>
      </c>
      <c r="BG200" s="201">
        <f>IF(N200="zákl. přenesená",J200,0)</f>
        <v>0</v>
      </c>
      <c r="BH200" s="201">
        <f>IF(N200="sníž. přenesená",J200,0)</f>
        <v>0</v>
      </c>
      <c r="BI200" s="201">
        <f>IF(N200="nulová",J200,0)</f>
        <v>0</v>
      </c>
      <c r="BJ200" s="16" t="s">
        <v>84</v>
      </c>
      <c r="BK200" s="201">
        <f>ROUND(I200*H200,2)</f>
        <v>0</v>
      </c>
      <c r="BL200" s="16" t="s">
        <v>115</v>
      </c>
      <c r="BM200" s="200" t="s">
        <v>314</v>
      </c>
    </row>
    <row r="201" s="2" customFormat="1">
      <c r="A201" s="37"/>
      <c r="B201" s="38"/>
      <c r="C201" s="39"/>
      <c r="D201" s="202" t="s">
        <v>117</v>
      </c>
      <c r="E201" s="39"/>
      <c r="F201" s="203" t="s">
        <v>315</v>
      </c>
      <c r="G201" s="39"/>
      <c r="H201" s="39"/>
      <c r="I201" s="204"/>
      <c r="J201" s="39"/>
      <c r="K201" s="39"/>
      <c r="L201" s="43"/>
      <c r="M201" s="205"/>
      <c r="N201" s="206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6" t="s">
        <v>117</v>
      </c>
      <c r="AU201" s="16" t="s">
        <v>86</v>
      </c>
    </row>
    <row r="202" s="12" customFormat="1" ht="22.8" customHeight="1">
      <c r="A202" s="12"/>
      <c r="B202" s="223"/>
      <c r="C202" s="224"/>
      <c r="D202" s="225" t="s">
        <v>75</v>
      </c>
      <c r="E202" s="237" t="s">
        <v>316</v>
      </c>
      <c r="F202" s="237" t="s">
        <v>317</v>
      </c>
      <c r="G202" s="224"/>
      <c r="H202" s="224"/>
      <c r="I202" s="227"/>
      <c r="J202" s="238">
        <f>BK202</f>
        <v>0</v>
      </c>
      <c r="K202" s="224"/>
      <c r="L202" s="229"/>
      <c r="M202" s="230"/>
      <c r="N202" s="231"/>
      <c r="O202" s="231"/>
      <c r="P202" s="232">
        <f>SUM(P203:P204)</f>
        <v>0</v>
      </c>
      <c r="Q202" s="231"/>
      <c r="R202" s="232">
        <f>SUM(R203:R204)</f>
        <v>0</v>
      </c>
      <c r="S202" s="231"/>
      <c r="T202" s="233">
        <f>SUM(T203:T204)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34" t="s">
        <v>84</v>
      </c>
      <c r="AT202" s="235" t="s">
        <v>75</v>
      </c>
      <c r="AU202" s="235" t="s">
        <v>84</v>
      </c>
      <c r="AY202" s="234" t="s">
        <v>116</v>
      </c>
      <c r="BK202" s="236">
        <f>SUM(BK203:BK204)</f>
        <v>0</v>
      </c>
    </row>
    <row r="203" s="2" customFormat="1" ht="16.5" customHeight="1">
      <c r="A203" s="37"/>
      <c r="B203" s="38"/>
      <c r="C203" s="189" t="s">
        <v>7</v>
      </c>
      <c r="D203" s="189" t="s">
        <v>111</v>
      </c>
      <c r="E203" s="190" t="s">
        <v>318</v>
      </c>
      <c r="F203" s="191" t="s">
        <v>319</v>
      </c>
      <c r="G203" s="192" t="s">
        <v>245</v>
      </c>
      <c r="H203" s="193">
        <v>12.679</v>
      </c>
      <c r="I203" s="194"/>
      <c r="J203" s="195">
        <f>ROUND(I203*H203,2)</f>
        <v>0</v>
      </c>
      <c r="K203" s="191" t="s">
        <v>209</v>
      </c>
      <c r="L203" s="43"/>
      <c r="M203" s="196" t="s">
        <v>1</v>
      </c>
      <c r="N203" s="197" t="s">
        <v>41</v>
      </c>
      <c r="O203" s="90"/>
      <c r="P203" s="198">
        <f>O203*H203</f>
        <v>0</v>
      </c>
      <c r="Q203" s="198">
        <v>0</v>
      </c>
      <c r="R203" s="198">
        <f>Q203*H203</f>
        <v>0</v>
      </c>
      <c r="S203" s="198">
        <v>0</v>
      </c>
      <c r="T203" s="199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00" t="s">
        <v>115</v>
      </c>
      <c r="AT203" s="200" t="s">
        <v>111</v>
      </c>
      <c r="AU203" s="200" t="s">
        <v>86</v>
      </c>
      <c r="AY203" s="16" t="s">
        <v>116</v>
      </c>
      <c r="BE203" s="201">
        <f>IF(N203="základní",J203,0)</f>
        <v>0</v>
      </c>
      <c r="BF203" s="201">
        <f>IF(N203="snížená",J203,0)</f>
        <v>0</v>
      </c>
      <c r="BG203" s="201">
        <f>IF(N203="zákl. přenesená",J203,0)</f>
        <v>0</v>
      </c>
      <c r="BH203" s="201">
        <f>IF(N203="sníž. přenesená",J203,0)</f>
        <v>0</v>
      </c>
      <c r="BI203" s="201">
        <f>IF(N203="nulová",J203,0)</f>
        <v>0</v>
      </c>
      <c r="BJ203" s="16" t="s">
        <v>84</v>
      </c>
      <c r="BK203" s="201">
        <f>ROUND(I203*H203,2)</f>
        <v>0</v>
      </c>
      <c r="BL203" s="16" t="s">
        <v>115</v>
      </c>
      <c r="BM203" s="200" t="s">
        <v>320</v>
      </c>
    </row>
    <row r="204" s="2" customFormat="1">
      <c r="A204" s="37"/>
      <c r="B204" s="38"/>
      <c r="C204" s="39"/>
      <c r="D204" s="202" t="s">
        <v>117</v>
      </c>
      <c r="E204" s="39"/>
      <c r="F204" s="203" t="s">
        <v>321</v>
      </c>
      <c r="G204" s="39"/>
      <c r="H204" s="39"/>
      <c r="I204" s="204"/>
      <c r="J204" s="39"/>
      <c r="K204" s="39"/>
      <c r="L204" s="43"/>
      <c r="M204" s="205"/>
      <c r="N204" s="206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6" t="s">
        <v>117</v>
      </c>
      <c r="AU204" s="16" t="s">
        <v>86</v>
      </c>
    </row>
    <row r="205" s="12" customFormat="1" ht="25.92" customHeight="1">
      <c r="A205" s="12"/>
      <c r="B205" s="223"/>
      <c r="C205" s="224"/>
      <c r="D205" s="225" t="s">
        <v>75</v>
      </c>
      <c r="E205" s="226" t="s">
        <v>322</v>
      </c>
      <c r="F205" s="226" t="s">
        <v>323</v>
      </c>
      <c r="G205" s="224"/>
      <c r="H205" s="224"/>
      <c r="I205" s="227"/>
      <c r="J205" s="228">
        <f>BK205</f>
        <v>0</v>
      </c>
      <c r="K205" s="224"/>
      <c r="L205" s="229"/>
      <c r="M205" s="230"/>
      <c r="N205" s="231"/>
      <c r="O205" s="231"/>
      <c r="P205" s="232">
        <f>P206+P338+P379+P416</f>
        <v>0</v>
      </c>
      <c r="Q205" s="231"/>
      <c r="R205" s="232">
        <f>R206+R338+R379+R416</f>
        <v>59.144504700000006</v>
      </c>
      <c r="S205" s="231"/>
      <c r="T205" s="233">
        <f>T206+T338+T379+T416</f>
        <v>21.90670712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34" t="s">
        <v>86</v>
      </c>
      <c r="AT205" s="235" t="s">
        <v>75</v>
      </c>
      <c r="AU205" s="235" t="s">
        <v>76</v>
      </c>
      <c r="AY205" s="234" t="s">
        <v>116</v>
      </c>
      <c r="BK205" s="236">
        <f>BK206+BK338+BK379+BK416</f>
        <v>0</v>
      </c>
    </row>
    <row r="206" s="12" customFormat="1" ht="22.8" customHeight="1">
      <c r="A206" s="12"/>
      <c r="B206" s="223"/>
      <c r="C206" s="224"/>
      <c r="D206" s="225" t="s">
        <v>75</v>
      </c>
      <c r="E206" s="237" t="s">
        <v>324</v>
      </c>
      <c r="F206" s="237" t="s">
        <v>325</v>
      </c>
      <c r="G206" s="224"/>
      <c r="H206" s="224"/>
      <c r="I206" s="227"/>
      <c r="J206" s="238">
        <f>BK206</f>
        <v>0</v>
      </c>
      <c r="K206" s="224"/>
      <c r="L206" s="229"/>
      <c r="M206" s="230"/>
      <c r="N206" s="231"/>
      <c r="O206" s="231"/>
      <c r="P206" s="232">
        <f>SUM(P207:P337)</f>
        <v>0</v>
      </c>
      <c r="Q206" s="231"/>
      <c r="R206" s="232">
        <f>SUM(R207:R337)</f>
        <v>20.30643302</v>
      </c>
      <c r="S206" s="231"/>
      <c r="T206" s="233">
        <f>SUM(T207:T337)</f>
        <v>17.4679635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34" t="s">
        <v>86</v>
      </c>
      <c r="AT206" s="235" t="s">
        <v>75</v>
      </c>
      <c r="AU206" s="235" t="s">
        <v>84</v>
      </c>
      <c r="AY206" s="234" t="s">
        <v>116</v>
      </c>
      <c r="BK206" s="236">
        <f>SUM(BK207:BK337)</f>
        <v>0</v>
      </c>
    </row>
    <row r="207" s="2" customFormat="1" ht="24.15" customHeight="1">
      <c r="A207" s="37"/>
      <c r="B207" s="38"/>
      <c r="C207" s="189" t="s">
        <v>152</v>
      </c>
      <c r="D207" s="189" t="s">
        <v>111</v>
      </c>
      <c r="E207" s="190" t="s">
        <v>326</v>
      </c>
      <c r="F207" s="191" t="s">
        <v>327</v>
      </c>
      <c r="G207" s="192" t="s">
        <v>224</v>
      </c>
      <c r="H207" s="193">
        <v>16.02</v>
      </c>
      <c r="I207" s="194"/>
      <c r="J207" s="195">
        <f>ROUND(I207*H207,2)</f>
        <v>0</v>
      </c>
      <c r="K207" s="191" t="s">
        <v>209</v>
      </c>
      <c r="L207" s="43"/>
      <c r="M207" s="196" t="s">
        <v>1</v>
      </c>
      <c r="N207" s="197" t="s">
        <v>41</v>
      </c>
      <c r="O207" s="90"/>
      <c r="P207" s="198">
        <f>O207*H207</f>
        <v>0</v>
      </c>
      <c r="Q207" s="198">
        <v>0.00122</v>
      </c>
      <c r="R207" s="198">
        <f>Q207*H207</f>
        <v>0.0195444</v>
      </c>
      <c r="S207" s="198">
        <v>0</v>
      </c>
      <c r="T207" s="199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00" t="s">
        <v>141</v>
      </c>
      <c r="AT207" s="200" t="s">
        <v>111</v>
      </c>
      <c r="AU207" s="200" t="s">
        <v>86</v>
      </c>
      <c r="AY207" s="16" t="s">
        <v>116</v>
      </c>
      <c r="BE207" s="201">
        <f>IF(N207="základní",J207,0)</f>
        <v>0</v>
      </c>
      <c r="BF207" s="201">
        <f>IF(N207="snížená",J207,0)</f>
        <v>0</v>
      </c>
      <c r="BG207" s="201">
        <f>IF(N207="zákl. přenesená",J207,0)</f>
        <v>0</v>
      </c>
      <c r="BH207" s="201">
        <f>IF(N207="sníž. přenesená",J207,0)</f>
        <v>0</v>
      </c>
      <c r="BI207" s="201">
        <f>IF(N207="nulová",J207,0)</f>
        <v>0</v>
      </c>
      <c r="BJ207" s="16" t="s">
        <v>84</v>
      </c>
      <c r="BK207" s="201">
        <f>ROUND(I207*H207,2)</f>
        <v>0</v>
      </c>
      <c r="BL207" s="16" t="s">
        <v>141</v>
      </c>
      <c r="BM207" s="200" t="s">
        <v>328</v>
      </c>
    </row>
    <row r="208" s="2" customFormat="1">
      <c r="A208" s="37"/>
      <c r="B208" s="38"/>
      <c r="C208" s="39"/>
      <c r="D208" s="202" t="s">
        <v>117</v>
      </c>
      <c r="E208" s="39"/>
      <c r="F208" s="203" t="s">
        <v>329</v>
      </c>
      <c r="G208" s="39"/>
      <c r="H208" s="39"/>
      <c r="I208" s="204"/>
      <c r="J208" s="39"/>
      <c r="K208" s="39"/>
      <c r="L208" s="43"/>
      <c r="M208" s="205"/>
      <c r="N208" s="206"/>
      <c r="O208" s="90"/>
      <c r="P208" s="90"/>
      <c r="Q208" s="90"/>
      <c r="R208" s="90"/>
      <c r="S208" s="90"/>
      <c r="T208" s="91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6" t="s">
        <v>117</v>
      </c>
      <c r="AU208" s="16" t="s">
        <v>86</v>
      </c>
    </row>
    <row r="209" s="13" customFormat="1">
      <c r="A209" s="13"/>
      <c r="B209" s="239"/>
      <c r="C209" s="240"/>
      <c r="D209" s="202" t="s">
        <v>216</v>
      </c>
      <c r="E209" s="241" t="s">
        <v>1</v>
      </c>
      <c r="F209" s="242" t="s">
        <v>330</v>
      </c>
      <c r="G209" s="240"/>
      <c r="H209" s="243">
        <v>11.92</v>
      </c>
      <c r="I209" s="244"/>
      <c r="J209" s="240"/>
      <c r="K209" s="240"/>
      <c r="L209" s="245"/>
      <c r="M209" s="246"/>
      <c r="N209" s="247"/>
      <c r="O209" s="247"/>
      <c r="P209" s="247"/>
      <c r="Q209" s="247"/>
      <c r="R209" s="247"/>
      <c r="S209" s="247"/>
      <c r="T209" s="24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9" t="s">
        <v>216</v>
      </c>
      <c r="AU209" s="249" t="s">
        <v>86</v>
      </c>
      <c r="AV209" s="13" t="s">
        <v>86</v>
      </c>
      <c r="AW209" s="13" t="s">
        <v>32</v>
      </c>
      <c r="AX209" s="13" t="s">
        <v>76</v>
      </c>
      <c r="AY209" s="249" t="s">
        <v>116</v>
      </c>
    </row>
    <row r="210" s="13" customFormat="1">
      <c r="A210" s="13"/>
      <c r="B210" s="239"/>
      <c r="C210" s="240"/>
      <c r="D210" s="202" t="s">
        <v>216</v>
      </c>
      <c r="E210" s="241" t="s">
        <v>1</v>
      </c>
      <c r="F210" s="242" t="s">
        <v>331</v>
      </c>
      <c r="G210" s="240"/>
      <c r="H210" s="243">
        <v>2</v>
      </c>
      <c r="I210" s="244"/>
      <c r="J210" s="240"/>
      <c r="K210" s="240"/>
      <c r="L210" s="245"/>
      <c r="M210" s="246"/>
      <c r="N210" s="247"/>
      <c r="O210" s="247"/>
      <c r="P210" s="247"/>
      <c r="Q210" s="247"/>
      <c r="R210" s="247"/>
      <c r="S210" s="247"/>
      <c r="T210" s="24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9" t="s">
        <v>216</v>
      </c>
      <c r="AU210" s="249" t="s">
        <v>86</v>
      </c>
      <c r="AV210" s="13" t="s">
        <v>86</v>
      </c>
      <c r="AW210" s="13" t="s">
        <v>32</v>
      </c>
      <c r="AX210" s="13" t="s">
        <v>76</v>
      </c>
      <c r="AY210" s="249" t="s">
        <v>116</v>
      </c>
    </row>
    <row r="211" s="13" customFormat="1">
      <c r="A211" s="13"/>
      <c r="B211" s="239"/>
      <c r="C211" s="240"/>
      <c r="D211" s="202" t="s">
        <v>216</v>
      </c>
      <c r="E211" s="241" t="s">
        <v>1</v>
      </c>
      <c r="F211" s="242" t="s">
        <v>332</v>
      </c>
      <c r="G211" s="240"/>
      <c r="H211" s="243">
        <v>2.1000000000000001</v>
      </c>
      <c r="I211" s="244"/>
      <c r="J211" s="240"/>
      <c r="K211" s="240"/>
      <c r="L211" s="245"/>
      <c r="M211" s="246"/>
      <c r="N211" s="247"/>
      <c r="O211" s="247"/>
      <c r="P211" s="247"/>
      <c r="Q211" s="247"/>
      <c r="R211" s="247"/>
      <c r="S211" s="247"/>
      <c r="T211" s="24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9" t="s">
        <v>216</v>
      </c>
      <c r="AU211" s="249" t="s">
        <v>86</v>
      </c>
      <c r="AV211" s="13" t="s">
        <v>86</v>
      </c>
      <c r="AW211" s="13" t="s">
        <v>32</v>
      </c>
      <c r="AX211" s="13" t="s">
        <v>76</v>
      </c>
      <c r="AY211" s="249" t="s">
        <v>116</v>
      </c>
    </row>
    <row r="212" s="14" customFormat="1">
      <c r="A212" s="14"/>
      <c r="B212" s="250"/>
      <c r="C212" s="251"/>
      <c r="D212" s="202" t="s">
        <v>216</v>
      </c>
      <c r="E212" s="252" t="s">
        <v>1</v>
      </c>
      <c r="F212" s="253" t="s">
        <v>221</v>
      </c>
      <c r="G212" s="251"/>
      <c r="H212" s="254">
        <v>16.02</v>
      </c>
      <c r="I212" s="255"/>
      <c r="J212" s="251"/>
      <c r="K212" s="251"/>
      <c r="L212" s="256"/>
      <c r="M212" s="257"/>
      <c r="N212" s="258"/>
      <c r="O212" s="258"/>
      <c r="P212" s="258"/>
      <c r="Q212" s="258"/>
      <c r="R212" s="258"/>
      <c r="S212" s="258"/>
      <c r="T212" s="259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0" t="s">
        <v>216</v>
      </c>
      <c r="AU212" s="260" t="s">
        <v>86</v>
      </c>
      <c r="AV212" s="14" t="s">
        <v>115</v>
      </c>
      <c r="AW212" s="14" t="s">
        <v>32</v>
      </c>
      <c r="AX212" s="14" t="s">
        <v>84</v>
      </c>
      <c r="AY212" s="260" t="s">
        <v>116</v>
      </c>
    </row>
    <row r="213" s="2" customFormat="1" ht="16.5" customHeight="1">
      <c r="A213" s="37"/>
      <c r="B213" s="38"/>
      <c r="C213" s="189" t="s">
        <v>333</v>
      </c>
      <c r="D213" s="189" t="s">
        <v>111</v>
      </c>
      <c r="E213" s="190" t="s">
        <v>334</v>
      </c>
      <c r="F213" s="191" t="s">
        <v>335</v>
      </c>
      <c r="G213" s="192" t="s">
        <v>114</v>
      </c>
      <c r="H213" s="193">
        <v>59.450000000000003</v>
      </c>
      <c r="I213" s="194"/>
      <c r="J213" s="195">
        <f>ROUND(I213*H213,2)</f>
        <v>0</v>
      </c>
      <c r="K213" s="191" t="s">
        <v>1</v>
      </c>
      <c r="L213" s="43"/>
      <c r="M213" s="196" t="s">
        <v>1</v>
      </c>
      <c r="N213" s="197" t="s">
        <v>41</v>
      </c>
      <c r="O213" s="90"/>
      <c r="P213" s="198">
        <f>O213*H213</f>
        <v>0</v>
      </c>
      <c r="Q213" s="198">
        <v>0.00189</v>
      </c>
      <c r="R213" s="198">
        <f>Q213*H213</f>
        <v>0.1123605</v>
      </c>
      <c r="S213" s="198">
        <v>0</v>
      </c>
      <c r="T213" s="199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00" t="s">
        <v>141</v>
      </c>
      <c r="AT213" s="200" t="s">
        <v>111</v>
      </c>
      <c r="AU213" s="200" t="s">
        <v>86</v>
      </c>
      <c r="AY213" s="16" t="s">
        <v>116</v>
      </c>
      <c r="BE213" s="201">
        <f>IF(N213="základní",J213,0)</f>
        <v>0</v>
      </c>
      <c r="BF213" s="201">
        <f>IF(N213="snížená",J213,0)</f>
        <v>0</v>
      </c>
      <c r="BG213" s="201">
        <f>IF(N213="zákl. přenesená",J213,0)</f>
        <v>0</v>
      </c>
      <c r="BH213" s="201">
        <f>IF(N213="sníž. přenesená",J213,0)</f>
        <v>0</v>
      </c>
      <c r="BI213" s="201">
        <f>IF(N213="nulová",J213,0)</f>
        <v>0</v>
      </c>
      <c r="BJ213" s="16" t="s">
        <v>84</v>
      </c>
      <c r="BK213" s="201">
        <f>ROUND(I213*H213,2)</f>
        <v>0</v>
      </c>
      <c r="BL213" s="16" t="s">
        <v>141</v>
      </c>
      <c r="BM213" s="200" t="s">
        <v>336</v>
      </c>
    </row>
    <row r="214" s="2" customFormat="1">
      <c r="A214" s="37"/>
      <c r="B214" s="38"/>
      <c r="C214" s="39"/>
      <c r="D214" s="202" t="s">
        <v>117</v>
      </c>
      <c r="E214" s="39"/>
      <c r="F214" s="203" t="s">
        <v>335</v>
      </c>
      <c r="G214" s="39"/>
      <c r="H214" s="39"/>
      <c r="I214" s="204"/>
      <c r="J214" s="39"/>
      <c r="K214" s="39"/>
      <c r="L214" s="43"/>
      <c r="M214" s="205"/>
      <c r="N214" s="206"/>
      <c r="O214" s="90"/>
      <c r="P214" s="90"/>
      <c r="Q214" s="90"/>
      <c r="R214" s="90"/>
      <c r="S214" s="90"/>
      <c r="T214" s="91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6" t="s">
        <v>117</v>
      </c>
      <c r="AU214" s="16" t="s">
        <v>86</v>
      </c>
    </row>
    <row r="215" s="13" customFormat="1">
      <c r="A215" s="13"/>
      <c r="B215" s="239"/>
      <c r="C215" s="240"/>
      <c r="D215" s="202" t="s">
        <v>216</v>
      </c>
      <c r="E215" s="241" t="s">
        <v>1</v>
      </c>
      <c r="F215" s="242" t="s">
        <v>337</v>
      </c>
      <c r="G215" s="240"/>
      <c r="H215" s="243">
        <v>59.450000000000003</v>
      </c>
      <c r="I215" s="244"/>
      <c r="J215" s="240"/>
      <c r="K215" s="240"/>
      <c r="L215" s="245"/>
      <c r="M215" s="246"/>
      <c r="N215" s="247"/>
      <c r="O215" s="247"/>
      <c r="P215" s="247"/>
      <c r="Q215" s="247"/>
      <c r="R215" s="247"/>
      <c r="S215" s="247"/>
      <c r="T215" s="24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9" t="s">
        <v>216</v>
      </c>
      <c r="AU215" s="249" t="s">
        <v>86</v>
      </c>
      <c r="AV215" s="13" t="s">
        <v>86</v>
      </c>
      <c r="AW215" s="13" t="s">
        <v>32</v>
      </c>
      <c r="AX215" s="13" t="s">
        <v>84</v>
      </c>
      <c r="AY215" s="249" t="s">
        <v>116</v>
      </c>
    </row>
    <row r="216" s="2" customFormat="1" ht="21.75" customHeight="1">
      <c r="A216" s="37"/>
      <c r="B216" s="38"/>
      <c r="C216" s="189" t="s">
        <v>155</v>
      </c>
      <c r="D216" s="189" t="s">
        <v>111</v>
      </c>
      <c r="E216" s="190" t="s">
        <v>338</v>
      </c>
      <c r="F216" s="191" t="s">
        <v>339</v>
      </c>
      <c r="G216" s="192" t="s">
        <v>340</v>
      </c>
      <c r="H216" s="193">
        <v>54</v>
      </c>
      <c r="I216" s="194"/>
      <c r="J216" s="195">
        <f>ROUND(I216*H216,2)</f>
        <v>0</v>
      </c>
      <c r="K216" s="191" t="s">
        <v>209</v>
      </c>
      <c r="L216" s="43"/>
      <c r="M216" s="196" t="s">
        <v>1</v>
      </c>
      <c r="N216" s="197" t="s">
        <v>41</v>
      </c>
      <c r="O216" s="90"/>
      <c r="P216" s="198">
        <f>O216*H216</f>
        <v>0</v>
      </c>
      <c r="Q216" s="198">
        <v>0.0026700000000000001</v>
      </c>
      <c r="R216" s="198">
        <f>Q216*H216</f>
        <v>0.14418</v>
      </c>
      <c r="S216" s="198">
        <v>0</v>
      </c>
      <c r="T216" s="199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00" t="s">
        <v>141</v>
      </c>
      <c r="AT216" s="200" t="s">
        <v>111</v>
      </c>
      <c r="AU216" s="200" t="s">
        <v>86</v>
      </c>
      <c r="AY216" s="16" t="s">
        <v>116</v>
      </c>
      <c r="BE216" s="201">
        <f>IF(N216="základní",J216,0)</f>
        <v>0</v>
      </c>
      <c r="BF216" s="201">
        <f>IF(N216="snížená",J216,0)</f>
        <v>0</v>
      </c>
      <c r="BG216" s="201">
        <f>IF(N216="zákl. přenesená",J216,0)</f>
        <v>0</v>
      </c>
      <c r="BH216" s="201">
        <f>IF(N216="sníž. přenesená",J216,0)</f>
        <v>0</v>
      </c>
      <c r="BI216" s="201">
        <f>IF(N216="nulová",J216,0)</f>
        <v>0</v>
      </c>
      <c r="BJ216" s="16" t="s">
        <v>84</v>
      </c>
      <c r="BK216" s="201">
        <f>ROUND(I216*H216,2)</f>
        <v>0</v>
      </c>
      <c r="BL216" s="16" t="s">
        <v>141</v>
      </c>
      <c r="BM216" s="200" t="s">
        <v>341</v>
      </c>
    </row>
    <row r="217" s="2" customFormat="1">
      <c r="A217" s="37"/>
      <c r="B217" s="38"/>
      <c r="C217" s="39"/>
      <c r="D217" s="202" t="s">
        <v>117</v>
      </c>
      <c r="E217" s="39"/>
      <c r="F217" s="203" t="s">
        <v>342</v>
      </c>
      <c r="G217" s="39"/>
      <c r="H217" s="39"/>
      <c r="I217" s="204"/>
      <c r="J217" s="39"/>
      <c r="K217" s="39"/>
      <c r="L217" s="43"/>
      <c r="M217" s="205"/>
      <c r="N217" s="206"/>
      <c r="O217" s="90"/>
      <c r="P217" s="90"/>
      <c r="Q217" s="90"/>
      <c r="R217" s="90"/>
      <c r="S217" s="90"/>
      <c r="T217" s="91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16" t="s">
        <v>117</v>
      </c>
      <c r="AU217" s="16" t="s">
        <v>86</v>
      </c>
    </row>
    <row r="218" s="13" customFormat="1">
      <c r="A218" s="13"/>
      <c r="B218" s="239"/>
      <c r="C218" s="240"/>
      <c r="D218" s="202" t="s">
        <v>216</v>
      </c>
      <c r="E218" s="241" t="s">
        <v>1</v>
      </c>
      <c r="F218" s="242" t="s">
        <v>343</v>
      </c>
      <c r="G218" s="240"/>
      <c r="H218" s="243">
        <v>90</v>
      </c>
      <c r="I218" s="244"/>
      <c r="J218" s="240"/>
      <c r="K218" s="240"/>
      <c r="L218" s="245"/>
      <c r="M218" s="246"/>
      <c r="N218" s="247"/>
      <c r="O218" s="247"/>
      <c r="P218" s="247"/>
      <c r="Q218" s="247"/>
      <c r="R218" s="247"/>
      <c r="S218" s="247"/>
      <c r="T218" s="24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9" t="s">
        <v>216</v>
      </c>
      <c r="AU218" s="249" t="s">
        <v>86</v>
      </c>
      <c r="AV218" s="13" t="s">
        <v>86</v>
      </c>
      <c r="AW218" s="13" t="s">
        <v>32</v>
      </c>
      <c r="AX218" s="13" t="s">
        <v>76</v>
      </c>
      <c r="AY218" s="249" t="s">
        <v>116</v>
      </c>
    </row>
    <row r="219" s="13" customFormat="1">
      <c r="A219" s="13"/>
      <c r="B219" s="239"/>
      <c r="C219" s="240"/>
      <c r="D219" s="202" t="s">
        <v>216</v>
      </c>
      <c r="E219" s="241" t="s">
        <v>1</v>
      </c>
      <c r="F219" s="242" t="s">
        <v>344</v>
      </c>
      <c r="G219" s="240"/>
      <c r="H219" s="243">
        <v>-36</v>
      </c>
      <c r="I219" s="244"/>
      <c r="J219" s="240"/>
      <c r="K219" s="240"/>
      <c r="L219" s="245"/>
      <c r="M219" s="246"/>
      <c r="N219" s="247"/>
      <c r="O219" s="247"/>
      <c r="P219" s="247"/>
      <c r="Q219" s="247"/>
      <c r="R219" s="247"/>
      <c r="S219" s="247"/>
      <c r="T219" s="24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9" t="s">
        <v>216</v>
      </c>
      <c r="AU219" s="249" t="s">
        <v>86</v>
      </c>
      <c r="AV219" s="13" t="s">
        <v>86</v>
      </c>
      <c r="AW219" s="13" t="s">
        <v>32</v>
      </c>
      <c r="AX219" s="13" t="s">
        <v>76</v>
      </c>
      <c r="AY219" s="249" t="s">
        <v>116</v>
      </c>
    </row>
    <row r="220" s="14" customFormat="1">
      <c r="A220" s="14"/>
      <c r="B220" s="250"/>
      <c r="C220" s="251"/>
      <c r="D220" s="202" t="s">
        <v>216</v>
      </c>
      <c r="E220" s="252" t="s">
        <v>1</v>
      </c>
      <c r="F220" s="253" t="s">
        <v>221</v>
      </c>
      <c r="G220" s="251"/>
      <c r="H220" s="254">
        <v>54</v>
      </c>
      <c r="I220" s="255"/>
      <c r="J220" s="251"/>
      <c r="K220" s="251"/>
      <c r="L220" s="256"/>
      <c r="M220" s="257"/>
      <c r="N220" s="258"/>
      <c r="O220" s="258"/>
      <c r="P220" s="258"/>
      <c r="Q220" s="258"/>
      <c r="R220" s="258"/>
      <c r="S220" s="258"/>
      <c r="T220" s="259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60" t="s">
        <v>216</v>
      </c>
      <c r="AU220" s="260" t="s">
        <v>86</v>
      </c>
      <c r="AV220" s="14" t="s">
        <v>115</v>
      </c>
      <c r="AW220" s="14" t="s">
        <v>32</v>
      </c>
      <c r="AX220" s="14" t="s">
        <v>84</v>
      </c>
      <c r="AY220" s="260" t="s">
        <v>116</v>
      </c>
    </row>
    <row r="221" s="2" customFormat="1" ht="16.5" customHeight="1">
      <c r="A221" s="37"/>
      <c r="B221" s="38"/>
      <c r="C221" s="261" t="s">
        <v>345</v>
      </c>
      <c r="D221" s="261" t="s">
        <v>277</v>
      </c>
      <c r="E221" s="262" t="s">
        <v>346</v>
      </c>
      <c r="F221" s="263" t="s">
        <v>347</v>
      </c>
      <c r="G221" s="264" t="s">
        <v>114</v>
      </c>
      <c r="H221" s="265">
        <v>16.199999999999999</v>
      </c>
      <c r="I221" s="266"/>
      <c r="J221" s="267">
        <f>ROUND(I221*H221,2)</f>
        <v>0</v>
      </c>
      <c r="K221" s="263" t="s">
        <v>209</v>
      </c>
      <c r="L221" s="268"/>
      <c r="M221" s="269" t="s">
        <v>1</v>
      </c>
      <c r="N221" s="270" t="s">
        <v>41</v>
      </c>
      <c r="O221" s="90"/>
      <c r="P221" s="198">
        <f>O221*H221</f>
        <v>0</v>
      </c>
      <c r="Q221" s="198">
        <v>0.0012999999999999999</v>
      </c>
      <c r="R221" s="198">
        <f>Q221*H221</f>
        <v>0.021059999999999999</v>
      </c>
      <c r="S221" s="198">
        <v>0</v>
      </c>
      <c r="T221" s="199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00" t="s">
        <v>165</v>
      </c>
      <c r="AT221" s="200" t="s">
        <v>277</v>
      </c>
      <c r="AU221" s="200" t="s">
        <v>86</v>
      </c>
      <c r="AY221" s="16" t="s">
        <v>116</v>
      </c>
      <c r="BE221" s="201">
        <f>IF(N221="základní",J221,0)</f>
        <v>0</v>
      </c>
      <c r="BF221" s="201">
        <f>IF(N221="snížená",J221,0)</f>
        <v>0</v>
      </c>
      <c r="BG221" s="201">
        <f>IF(N221="zákl. přenesená",J221,0)</f>
        <v>0</v>
      </c>
      <c r="BH221" s="201">
        <f>IF(N221="sníž. přenesená",J221,0)</f>
        <v>0</v>
      </c>
      <c r="BI221" s="201">
        <f>IF(N221="nulová",J221,0)</f>
        <v>0</v>
      </c>
      <c r="BJ221" s="16" t="s">
        <v>84</v>
      </c>
      <c r="BK221" s="201">
        <f>ROUND(I221*H221,2)</f>
        <v>0</v>
      </c>
      <c r="BL221" s="16" t="s">
        <v>141</v>
      </c>
      <c r="BM221" s="200" t="s">
        <v>348</v>
      </c>
    </row>
    <row r="222" s="2" customFormat="1">
      <c r="A222" s="37"/>
      <c r="B222" s="38"/>
      <c r="C222" s="39"/>
      <c r="D222" s="202" t="s">
        <v>117</v>
      </c>
      <c r="E222" s="39"/>
      <c r="F222" s="203" t="s">
        <v>347</v>
      </c>
      <c r="G222" s="39"/>
      <c r="H222" s="39"/>
      <c r="I222" s="204"/>
      <c r="J222" s="39"/>
      <c r="K222" s="39"/>
      <c r="L222" s="43"/>
      <c r="M222" s="205"/>
      <c r="N222" s="206"/>
      <c r="O222" s="90"/>
      <c r="P222" s="90"/>
      <c r="Q222" s="90"/>
      <c r="R222" s="90"/>
      <c r="S222" s="90"/>
      <c r="T222" s="91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6" t="s">
        <v>117</v>
      </c>
      <c r="AU222" s="16" t="s">
        <v>86</v>
      </c>
    </row>
    <row r="223" s="13" customFormat="1">
      <c r="A223" s="13"/>
      <c r="B223" s="239"/>
      <c r="C223" s="240"/>
      <c r="D223" s="202" t="s">
        <v>216</v>
      </c>
      <c r="E223" s="241" t="s">
        <v>1</v>
      </c>
      <c r="F223" s="242" t="s">
        <v>349</v>
      </c>
      <c r="G223" s="240"/>
      <c r="H223" s="243">
        <v>16.199999999999999</v>
      </c>
      <c r="I223" s="244"/>
      <c r="J223" s="240"/>
      <c r="K223" s="240"/>
      <c r="L223" s="245"/>
      <c r="M223" s="246"/>
      <c r="N223" s="247"/>
      <c r="O223" s="247"/>
      <c r="P223" s="247"/>
      <c r="Q223" s="247"/>
      <c r="R223" s="247"/>
      <c r="S223" s="247"/>
      <c r="T223" s="24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9" t="s">
        <v>216</v>
      </c>
      <c r="AU223" s="249" t="s">
        <v>86</v>
      </c>
      <c r="AV223" s="13" t="s">
        <v>86</v>
      </c>
      <c r="AW223" s="13" t="s">
        <v>32</v>
      </c>
      <c r="AX223" s="13" t="s">
        <v>84</v>
      </c>
      <c r="AY223" s="249" t="s">
        <v>116</v>
      </c>
    </row>
    <row r="224" s="2" customFormat="1" ht="24.15" customHeight="1">
      <c r="A224" s="37"/>
      <c r="B224" s="38"/>
      <c r="C224" s="261" t="s">
        <v>350</v>
      </c>
      <c r="D224" s="261" t="s">
        <v>277</v>
      </c>
      <c r="E224" s="262" t="s">
        <v>351</v>
      </c>
      <c r="F224" s="263" t="s">
        <v>352</v>
      </c>
      <c r="G224" s="264" t="s">
        <v>353</v>
      </c>
      <c r="H224" s="265">
        <v>0.54000000000000004</v>
      </c>
      <c r="I224" s="266"/>
      <c r="J224" s="267">
        <f>ROUND(I224*H224,2)</f>
        <v>0</v>
      </c>
      <c r="K224" s="263" t="s">
        <v>209</v>
      </c>
      <c r="L224" s="268"/>
      <c r="M224" s="269" t="s">
        <v>1</v>
      </c>
      <c r="N224" s="270" t="s">
        <v>41</v>
      </c>
      <c r="O224" s="90"/>
      <c r="P224" s="198">
        <f>O224*H224</f>
        <v>0</v>
      </c>
      <c r="Q224" s="198">
        <v>0.0033300000000000001</v>
      </c>
      <c r="R224" s="198">
        <f>Q224*H224</f>
        <v>0.0017982000000000002</v>
      </c>
      <c r="S224" s="198">
        <v>0</v>
      </c>
      <c r="T224" s="199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00" t="s">
        <v>165</v>
      </c>
      <c r="AT224" s="200" t="s">
        <v>277</v>
      </c>
      <c r="AU224" s="200" t="s">
        <v>86</v>
      </c>
      <c r="AY224" s="16" t="s">
        <v>116</v>
      </c>
      <c r="BE224" s="201">
        <f>IF(N224="základní",J224,0)</f>
        <v>0</v>
      </c>
      <c r="BF224" s="201">
        <f>IF(N224="snížená",J224,0)</f>
        <v>0</v>
      </c>
      <c r="BG224" s="201">
        <f>IF(N224="zákl. přenesená",J224,0)</f>
        <v>0</v>
      </c>
      <c r="BH224" s="201">
        <f>IF(N224="sníž. přenesená",J224,0)</f>
        <v>0</v>
      </c>
      <c r="BI224" s="201">
        <f>IF(N224="nulová",J224,0)</f>
        <v>0</v>
      </c>
      <c r="BJ224" s="16" t="s">
        <v>84</v>
      </c>
      <c r="BK224" s="201">
        <f>ROUND(I224*H224,2)</f>
        <v>0</v>
      </c>
      <c r="BL224" s="16" t="s">
        <v>141</v>
      </c>
      <c r="BM224" s="200" t="s">
        <v>354</v>
      </c>
    </row>
    <row r="225" s="2" customFormat="1">
      <c r="A225" s="37"/>
      <c r="B225" s="38"/>
      <c r="C225" s="39"/>
      <c r="D225" s="202" t="s">
        <v>117</v>
      </c>
      <c r="E225" s="39"/>
      <c r="F225" s="203" t="s">
        <v>352</v>
      </c>
      <c r="G225" s="39"/>
      <c r="H225" s="39"/>
      <c r="I225" s="204"/>
      <c r="J225" s="39"/>
      <c r="K225" s="39"/>
      <c r="L225" s="43"/>
      <c r="M225" s="205"/>
      <c r="N225" s="206"/>
      <c r="O225" s="90"/>
      <c r="P225" s="90"/>
      <c r="Q225" s="90"/>
      <c r="R225" s="90"/>
      <c r="S225" s="90"/>
      <c r="T225" s="91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6" t="s">
        <v>117</v>
      </c>
      <c r="AU225" s="16" t="s">
        <v>86</v>
      </c>
    </row>
    <row r="226" s="13" customFormat="1">
      <c r="A226" s="13"/>
      <c r="B226" s="239"/>
      <c r="C226" s="240"/>
      <c r="D226" s="202" t="s">
        <v>216</v>
      </c>
      <c r="E226" s="241" t="s">
        <v>1</v>
      </c>
      <c r="F226" s="242" t="s">
        <v>355</v>
      </c>
      <c r="G226" s="240"/>
      <c r="H226" s="243">
        <v>0.54000000000000004</v>
      </c>
      <c r="I226" s="244"/>
      <c r="J226" s="240"/>
      <c r="K226" s="240"/>
      <c r="L226" s="245"/>
      <c r="M226" s="246"/>
      <c r="N226" s="247"/>
      <c r="O226" s="247"/>
      <c r="P226" s="247"/>
      <c r="Q226" s="247"/>
      <c r="R226" s="247"/>
      <c r="S226" s="247"/>
      <c r="T226" s="24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9" t="s">
        <v>216</v>
      </c>
      <c r="AU226" s="249" t="s">
        <v>86</v>
      </c>
      <c r="AV226" s="13" t="s">
        <v>86</v>
      </c>
      <c r="AW226" s="13" t="s">
        <v>32</v>
      </c>
      <c r="AX226" s="13" t="s">
        <v>84</v>
      </c>
      <c r="AY226" s="249" t="s">
        <v>116</v>
      </c>
    </row>
    <row r="227" s="2" customFormat="1" ht="24.15" customHeight="1">
      <c r="A227" s="37"/>
      <c r="B227" s="38"/>
      <c r="C227" s="261" t="s">
        <v>356</v>
      </c>
      <c r="D227" s="261" t="s">
        <v>277</v>
      </c>
      <c r="E227" s="262" t="s">
        <v>357</v>
      </c>
      <c r="F227" s="263" t="s">
        <v>358</v>
      </c>
      <c r="G227" s="264" t="s">
        <v>353</v>
      </c>
      <c r="H227" s="265">
        <v>0.54000000000000004</v>
      </c>
      <c r="I227" s="266"/>
      <c r="J227" s="267">
        <f>ROUND(I227*H227,2)</f>
        <v>0</v>
      </c>
      <c r="K227" s="263" t="s">
        <v>209</v>
      </c>
      <c r="L227" s="268"/>
      <c r="M227" s="269" t="s">
        <v>1</v>
      </c>
      <c r="N227" s="270" t="s">
        <v>41</v>
      </c>
      <c r="O227" s="90"/>
      <c r="P227" s="198">
        <f>O227*H227</f>
        <v>0</v>
      </c>
      <c r="Q227" s="198">
        <v>0.0011299999999999999</v>
      </c>
      <c r="R227" s="198">
        <f>Q227*H227</f>
        <v>0.00061019999999999998</v>
      </c>
      <c r="S227" s="198">
        <v>0</v>
      </c>
      <c r="T227" s="199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00" t="s">
        <v>165</v>
      </c>
      <c r="AT227" s="200" t="s">
        <v>277</v>
      </c>
      <c r="AU227" s="200" t="s">
        <v>86</v>
      </c>
      <c r="AY227" s="16" t="s">
        <v>116</v>
      </c>
      <c r="BE227" s="201">
        <f>IF(N227="základní",J227,0)</f>
        <v>0</v>
      </c>
      <c r="BF227" s="201">
        <f>IF(N227="snížená",J227,0)</f>
        <v>0</v>
      </c>
      <c r="BG227" s="201">
        <f>IF(N227="zákl. přenesená",J227,0)</f>
        <v>0</v>
      </c>
      <c r="BH227" s="201">
        <f>IF(N227="sníž. přenesená",J227,0)</f>
        <v>0</v>
      </c>
      <c r="BI227" s="201">
        <f>IF(N227="nulová",J227,0)</f>
        <v>0</v>
      </c>
      <c r="BJ227" s="16" t="s">
        <v>84</v>
      </c>
      <c r="BK227" s="201">
        <f>ROUND(I227*H227,2)</f>
        <v>0</v>
      </c>
      <c r="BL227" s="16" t="s">
        <v>141</v>
      </c>
      <c r="BM227" s="200" t="s">
        <v>359</v>
      </c>
    </row>
    <row r="228" s="2" customFormat="1">
      <c r="A228" s="37"/>
      <c r="B228" s="38"/>
      <c r="C228" s="39"/>
      <c r="D228" s="202" t="s">
        <v>117</v>
      </c>
      <c r="E228" s="39"/>
      <c r="F228" s="203" t="s">
        <v>358</v>
      </c>
      <c r="G228" s="39"/>
      <c r="H228" s="39"/>
      <c r="I228" s="204"/>
      <c r="J228" s="39"/>
      <c r="K228" s="39"/>
      <c r="L228" s="43"/>
      <c r="M228" s="205"/>
      <c r="N228" s="206"/>
      <c r="O228" s="90"/>
      <c r="P228" s="90"/>
      <c r="Q228" s="90"/>
      <c r="R228" s="90"/>
      <c r="S228" s="90"/>
      <c r="T228" s="91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6" t="s">
        <v>117</v>
      </c>
      <c r="AU228" s="16" t="s">
        <v>86</v>
      </c>
    </row>
    <row r="229" s="2" customFormat="1" ht="16.5" customHeight="1">
      <c r="A229" s="37"/>
      <c r="B229" s="38"/>
      <c r="C229" s="189" t="s">
        <v>159</v>
      </c>
      <c r="D229" s="189" t="s">
        <v>111</v>
      </c>
      <c r="E229" s="190" t="s">
        <v>360</v>
      </c>
      <c r="F229" s="191" t="s">
        <v>361</v>
      </c>
      <c r="G229" s="192" t="s">
        <v>208</v>
      </c>
      <c r="H229" s="193">
        <v>39.284999999999997</v>
      </c>
      <c r="I229" s="194"/>
      <c r="J229" s="195">
        <f>ROUND(I229*H229,2)</f>
        <v>0</v>
      </c>
      <c r="K229" s="191" t="s">
        <v>1</v>
      </c>
      <c r="L229" s="43"/>
      <c r="M229" s="196" t="s">
        <v>1</v>
      </c>
      <c r="N229" s="197" t="s">
        <v>41</v>
      </c>
      <c r="O229" s="90"/>
      <c r="P229" s="198">
        <f>O229*H229</f>
        <v>0</v>
      </c>
      <c r="Q229" s="198">
        <v>0</v>
      </c>
      <c r="R229" s="198">
        <f>Q229*H229</f>
        <v>0</v>
      </c>
      <c r="S229" s="198">
        <v>0</v>
      </c>
      <c r="T229" s="199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00" t="s">
        <v>141</v>
      </c>
      <c r="AT229" s="200" t="s">
        <v>111</v>
      </c>
      <c r="AU229" s="200" t="s">
        <v>86</v>
      </c>
      <c r="AY229" s="16" t="s">
        <v>116</v>
      </c>
      <c r="BE229" s="201">
        <f>IF(N229="základní",J229,0)</f>
        <v>0</v>
      </c>
      <c r="BF229" s="201">
        <f>IF(N229="snížená",J229,0)</f>
        <v>0</v>
      </c>
      <c r="BG229" s="201">
        <f>IF(N229="zákl. přenesená",J229,0)</f>
        <v>0</v>
      </c>
      <c r="BH229" s="201">
        <f>IF(N229="sníž. přenesená",J229,0)</f>
        <v>0</v>
      </c>
      <c r="BI229" s="201">
        <f>IF(N229="nulová",J229,0)</f>
        <v>0</v>
      </c>
      <c r="BJ229" s="16" t="s">
        <v>84</v>
      </c>
      <c r="BK229" s="201">
        <f>ROUND(I229*H229,2)</f>
        <v>0</v>
      </c>
      <c r="BL229" s="16" t="s">
        <v>141</v>
      </c>
      <c r="BM229" s="200" t="s">
        <v>362</v>
      </c>
    </row>
    <row r="230" s="2" customFormat="1">
      <c r="A230" s="37"/>
      <c r="B230" s="38"/>
      <c r="C230" s="39"/>
      <c r="D230" s="202" t="s">
        <v>117</v>
      </c>
      <c r="E230" s="39"/>
      <c r="F230" s="203" t="s">
        <v>361</v>
      </c>
      <c r="G230" s="39"/>
      <c r="H230" s="39"/>
      <c r="I230" s="204"/>
      <c r="J230" s="39"/>
      <c r="K230" s="39"/>
      <c r="L230" s="43"/>
      <c r="M230" s="205"/>
      <c r="N230" s="206"/>
      <c r="O230" s="90"/>
      <c r="P230" s="90"/>
      <c r="Q230" s="90"/>
      <c r="R230" s="90"/>
      <c r="S230" s="90"/>
      <c r="T230" s="91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6" t="s">
        <v>117</v>
      </c>
      <c r="AU230" s="16" t="s">
        <v>86</v>
      </c>
    </row>
    <row r="231" s="2" customFormat="1">
      <c r="A231" s="37"/>
      <c r="B231" s="38"/>
      <c r="C231" s="39"/>
      <c r="D231" s="202" t="s">
        <v>290</v>
      </c>
      <c r="E231" s="39"/>
      <c r="F231" s="271" t="s">
        <v>363</v>
      </c>
      <c r="G231" s="39"/>
      <c r="H231" s="39"/>
      <c r="I231" s="204"/>
      <c r="J231" s="39"/>
      <c r="K231" s="39"/>
      <c r="L231" s="43"/>
      <c r="M231" s="205"/>
      <c r="N231" s="206"/>
      <c r="O231" s="90"/>
      <c r="P231" s="90"/>
      <c r="Q231" s="90"/>
      <c r="R231" s="90"/>
      <c r="S231" s="90"/>
      <c r="T231" s="91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6" t="s">
        <v>290</v>
      </c>
      <c r="AU231" s="16" t="s">
        <v>86</v>
      </c>
    </row>
    <row r="232" s="13" customFormat="1">
      <c r="A232" s="13"/>
      <c r="B232" s="239"/>
      <c r="C232" s="240"/>
      <c r="D232" s="202" t="s">
        <v>216</v>
      </c>
      <c r="E232" s="241" t="s">
        <v>1</v>
      </c>
      <c r="F232" s="242" t="s">
        <v>364</v>
      </c>
      <c r="G232" s="240"/>
      <c r="H232" s="243">
        <v>4.96</v>
      </c>
      <c r="I232" s="244"/>
      <c r="J232" s="240"/>
      <c r="K232" s="240"/>
      <c r="L232" s="245"/>
      <c r="M232" s="246"/>
      <c r="N232" s="247"/>
      <c r="O232" s="247"/>
      <c r="P232" s="247"/>
      <c r="Q232" s="247"/>
      <c r="R232" s="247"/>
      <c r="S232" s="247"/>
      <c r="T232" s="24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9" t="s">
        <v>216</v>
      </c>
      <c r="AU232" s="249" t="s">
        <v>86</v>
      </c>
      <c r="AV232" s="13" t="s">
        <v>86</v>
      </c>
      <c r="AW232" s="13" t="s">
        <v>32</v>
      </c>
      <c r="AX232" s="13" t="s">
        <v>76</v>
      </c>
      <c r="AY232" s="249" t="s">
        <v>116</v>
      </c>
    </row>
    <row r="233" s="13" customFormat="1">
      <c r="A233" s="13"/>
      <c r="B233" s="239"/>
      <c r="C233" s="240"/>
      <c r="D233" s="202" t="s">
        <v>216</v>
      </c>
      <c r="E233" s="241" t="s">
        <v>1</v>
      </c>
      <c r="F233" s="242" t="s">
        <v>365</v>
      </c>
      <c r="G233" s="240"/>
      <c r="H233" s="243">
        <v>5.8810000000000002</v>
      </c>
      <c r="I233" s="244"/>
      <c r="J233" s="240"/>
      <c r="K233" s="240"/>
      <c r="L233" s="245"/>
      <c r="M233" s="246"/>
      <c r="N233" s="247"/>
      <c r="O233" s="247"/>
      <c r="P233" s="247"/>
      <c r="Q233" s="247"/>
      <c r="R233" s="247"/>
      <c r="S233" s="247"/>
      <c r="T233" s="24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9" t="s">
        <v>216</v>
      </c>
      <c r="AU233" s="249" t="s">
        <v>86</v>
      </c>
      <c r="AV233" s="13" t="s">
        <v>86</v>
      </c>
      <c r="AW233" s="13" t="s">
        <v>32</v>
      </c>
      <c r="AX233" s="13" t="s">
        <v>76</v>
      </c>
      <c r="AY233" s="249" t="s">
        <v>116</v>
      </c>
    </row>
    <row r="234" s="13" customFormat="1">
      <c r="A234" s="13"/>
      <c r="B234" s="239"/>
      <c r="C234" s="240"/>
      <c r="D234" s="202" t="s">
        <v>216</v>
      </c>
      <c r="E234" s="241" t="s">
        <v>1</v>
      </c>
      <c r="F234" s="242" t="s">
        <v>366</v>
      </c>
      <c r="G234" s="240"/>
      <c r="H234" s="243">
        <v>7.2720000000000002</v>
      </c>
      <c r="I234" s="244"/>
      <c r="J234" s="240"/>
      <c r="K234" s="240"/>
      <c r="L234" s="245"/>
      <c r="M234" s="246"/>
      <c r="N234" s="247"/>
      <c r="O234" s="247"/>
      <c r="P234" s="247"/>
      <c r="Q234" s="247"/>
      <c r="R234" s="247"/>
      <c r="S234" s="247"/>
      <c r="T234" s="24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9" t="s">
        <v>216</v>
      </c>
      <c r="AU234" s="249" t="s">
        <v>86</v>
      </c>
      <c r="AV234" s="13" t="s">
        <v>86</v>
      </c>
      <c r="AW234" s="13" t="s">
        <v>32</v>
      </c>
      <c r="AX234" s="13" t="s">
        <v>76</v>
      </c>
      <c r="AY234" s="249" t="s">
        <v>116</v>
      </c>
    </row>
    <row r="235" s="13" customFormat="1">
      <c r="A235" s="13"/>
      <c r="B235" s="239"/>
      <c r="C235" s="240"/>
      <c r="D235" s="202" t="s">
        <v>216</v>
      </c>
      <c r="E235" s="241" t="s">
        <v>1</v>
      </c>
      <c r="F235" s="242" t="s">
        <v>367</v>
      </c>
      <c r="G235" s="240"/>
      <c r="H235" s="243">
        <v>8.532</v>
      </c>
      <c r="I235" s="244"/>
      <c r="J235" s="240"/>
      <c r="K235" s="240"/>
      <c r="L235" s="245"/>
      <c r="M235" s="246"/>
      <c r="N235" s="247"/>
      <c r="O235" s="247"/>
      <c r="P235" s="247"/>
      <c r="Q235" s="247"/>
      <c r="R235" s="247"/>
      <c r="S235" s="247"/>
      <c r="T235" s="24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9" t="s">
        <v>216</v>
      </c>
      <c r="AU235" s="249" t="s">
        <v>86</v>
      </c>
      <c r="AV235" s="13" t="s">
        <v>86</v>
      </c>
      <c r="AW235" s="13" t="s">
        <v>32</v>
      </c>
      <c r="AX235" s="13" t="s">
        <v>76</v>
      </c>
      <c r="AY235" s="249" t="s">
        <v>116</v>
      </c>
    </row>
    <row r="236" s="13" customFormat="1">
      <c r="A236" s="13"/>
      <c r="B236" s="239"/>
      <c r="C236" s="240"/>
      <c r="D236" s="202" t="s">
        <v>216</v>
      </c>
      <c r="E236" s="241" t="s">
        <v>1</v>
      </c>
      <c r="F236" s="242" t="s">
        <v>368</v>
      </c>
      <c r="G236" s="240"/>
      <c r="H236" s="243">
        <v>8.6400000000000006</v>
      </c>
      <c r="I236" s="244"/>
      <c r="J236" s="240"/>
      <c r="K236" s="240"/>
      <c r="L236" s="245"/>
      <c r="M236" s="246"/>
      <c r="N236" s="247"/>
      <c r="O236" s="247"/>
      <c r="P236" s="247"/>
      <c r="Q236" s="247"/>
      <c r="R236" s="247"/>
      <c r="S236" s="247"/>
      <c r="T236" s="24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9" t="s">
        <v>216</v>
      </c>
      <c r="AU236" s="249" t="s">
        <v>86</v>
      </c>
      <c r="AV236" s="13" t="s">
        <v>86</v>
      </c>
      <c r="AW236" s="13" t="s">
        <v>32</v>
      </c>
      <c r="AX236" s="13" t="s">
        <v>76</v>
      </c>
      <c r="AY236" s="249" t="s">
        <v>116</v>
      </c>
    </row>
    <row r="237" s="13" customFormat="1">
      <c r="A237" s="13"/>
      <c r="B237" s="239"/>
      <c r="C237" s="240"/>
      <c r="D237" s="202" t="s">
        <v>216</v>
      </c>
      <c r="E237" s="241" t="s">
        <v>1</v>
      </c>
      <c r="F237" s="242" t="s">
        <v>369</v>
      </c>
      <c r="G237" s="240"/>
      <c r="H237" s="243">
        <v>4</v>
      </c>
      <c r="I237" s="244"/>
      <c r="J237" s="240"/>
      <c r="K237" s="240"/>
      <c r="L237" s="245"/>
      <c r="M237" s="246"/>
      <c r="N237" s="247"/>
      <c r="O237" s="247"/>
      <c r="P237" s="247"/>
      <c r="Q237" s="247"/>
      <c r="R237" s="247"/>
      <c r="S237" s="247"/>
      <c r="T237" s="24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9" t="s">
        <v>216</v>
      </c>
      <c r="AU237" s="249" t="s">
        <v>86</v>
      </c>
      <c r="AV237" s="13" t="s">
        <v>86</v>
      </c>
      <c r="AW237" s="13" t="s">
        <v>32</v>
      </c>
      <c r="AX237" s="13" t="s">
        <v>76</v>
      </c>
      <c r="AY237" s="249" t="s">
        <v>116</v>
      </c>
    </row>
    <row r="238" s="14" customFormat="1">
      <c r="A238" s="14"/>
      <c r="B238" s="250"/>
      <c r="C238" s="251"/>
      <c r="D238" s="202" t="s">
        <v>216</v>
      </c>
      <c r="E238" s="252" t="s">
        <v>1</v>
      </c>
      <c r="F238" s="253" t="s">
        <v>221</v>
      </c>
      <c r="G238" s="251"/>
      <c r="H238" s="254">
        <v>39.284999999999997</v>
      </c>
      <c r="I238" s="255"/>
      <c r="J238" s="251"/>
      <c r="K238" s="251"/>
      <c r="L238" s="256"/>
      <c r="M238" s="257"/>
      <c r="N238" s="258"/>
      <c r="O238" s="258"/>
      <c r="P238" s="258"/>
      <c r="Q238" s="258"/>
      <c r="R238" s="258"/>
      <c r="S238" s="258"/>
      <c r="T238" s="259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0" t="s">
        <v>216</v>
      </c>
      <c r="AU238" s="260" t="s">
        <v>86</v>
      </c>
      <c r="AV238" s="14" t="s">
        <v>115</v>
      </c>
      <c r="AW238" s="14" t="s">
        <v>32</v>
      </c>
      <c r="AX238" s="14" t="s">
        <v>84</v>
      </c>
      <c r="AY238" s="260" t="s">
        <v>116</v>
      </c>
    </row>
    <row r="239" s="2" customFormat="1" ht="24.15" customHeight="1">
      <c r="A239" s="37"/>
      <c r="B239" s="38"/>
      <c r="C239" s="189" t="s">
        <v>370</v>
      </c>
      <c r="D239" s="189" t="s">
        <v>111</v>
      </c>
      <c r="E239" s="190" t="s">
        <v>371</v>
      </c>
      <c r="F239" s="191" t="s">
        <v>372</v>
      </c>
      <c r="G239" s="192" t="s">
        <v>340</v>
      </c>
      <c r="H239" s="193">
        <v>7</v>
      </c>
      <c r="I239" s="194"/>
      <c r="J239" s="195">
        <f>ROUND(I239*H239,2)</f>
        <v>0</v>
      </c>
      <c r="K239" s="191" t="s">
        <v>209</v>
      </c>
      <c r="L239" s="43"/>
      <c r="M239" s="196" t="s">
        <v>1</v>
      </c>
      <c r="N239" s="197" t="s">
        <v>41</v>
      </c>
      <c r="O239" s="90"/>
      <c r="P239" s="198">
        <f>O239*H239</f>
        <v>0</v>
      </c>
      <c r="Q239" s="198">
        <v>0.00029999999999999997</v>
      </c>
      <c r="R239" s="198">
        <f>Q239*H239</f>
        <v>0.0020999999999999999</v>
      </c>
      <c r="S239" s="198">
        <v>0</v>
      </c>
      <c r="T239" s="199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00" t="s">
        <v>141</v>
      </c>
      <c r="AT239" s="200" t="s">
        <v>111</v>
      </c>
      <c r="AU239" s="200" t="s">
        <v>86</v>
      </c>
      <c r="AY239" s="16" t="s">
        <v>116</v>
      </c>
      <c r="BE239" s="201">
        <f>IF(N239="základní",J239,0)</f>
        <v>0</v>
      </c>
      <c r="BF239" s="201">
        <f>IF(N239="snížená",J239,0)</f>
        <v>0</v>
      </c>
      <c r="BG239" s="201">
        <f>IF(N239="zákl. přenesená",J239,0)</f>
        <v>0</v>
      </c>
      <c r="BH239" s="201">
        <f>IF(N239="sníž. přenesená",J239,0)</f>
        <v>0</v>
      </c>
      <c r="BI239" s="201">
        <f>IF(N239="nulová",J239,0)</f>
        <v>0</v>
      </c>
      <c r="BJ239" s="16" t="s">
        <v>84</v>
      </c>
      <c r="BK239" s="201">
        <f>ROUND(I239*H239,2)</f>
        <v>0</v>
      </c>
      <c r="BL239" s="16" t="s">
        <v>141</v>
      </c>
      <c r="BM239" s="200" t="s">
        <v>373</v>
      </c>
    </row>
    <row r="240" s="2" customFormat="1">
      <c r="A240" s="37"/>
      <c r="B240" s="38"/>
      <c r="C240" s="39"/>
      <c r="D240" s="202" t="s">
        <v>117</v>
      </c>
      <c r="E240" s="39"/>
      <c r="F240" s="203" t="s">
        <v>374</v>
      </c>
      <c r="G240" s="39"/>
      <c r="H240" s="39"/>
      <c r="I240" s="204"/>
      <c r="J240" s="39"/>
      <c r="K240" s="39"/>
      <c r="L240" s="43"/>
      <c r="M240" s="205"/>
      <c r="N240" s="206"/>
      <c r="O240" s="90"/>
      <c r="P240" s="90"/>
      <c r="Q240" s="90"/>
      <c r="R240" s="90"/>
      <c r="S240" s="90"/>
      <c r="T240" s="91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6" t="s">
        <v>117</v>
      </c>
      <c r="AU240" s="16" t="s">
        <v>86</v>
      </c>
    </row>
    <row r="241" s="13" customFormat="1">
      <c r="A241" s="13"/>
      <c r="B241" s="239"/>
      <c r="C241" s="240"/>
      <c r="D241" s="202" t="s">
        <v>216</v>
      </c>
      <c r="E241" s="241" t="s">
        <v>1</v>
      </c>
      <c r="F241" s="242" t="s">
        <v>375</v>
      </c>
      <c r="G241" s="240"/>
      <c r="H241" s="243">
        <v>7</v>
      </c>
      <c r="I241" s="244"/>
      <c r="J241" s="240"/>
      <c r="K241" s="240"/>
      <c r="L241" s="245"/>
      <c r="M241" s="246"/>
      <c r="N241" s="247"/>
      <c r="O241" s="247"/>
      <c r="P241" s="247"/>
      <c r="Q241" s="247"/>
      <c r="R241" s="247"/>
      <c r="S241" s="247"/>
      <c r="T241" s="24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9" t="s">
        <v>216</v>
      </c>
      <c r="AU241" s="249" t="s">
        <v>86</v>
      </c>
      <c r="AV241" s="13" t="s">
        <v>86</v>
      </c>
      <c r="AW241" s="13" t="s">
        <v>32</v>
      </c>
      <c r="AX241" s="13" t="s">
        <v>84</v>
      </c>
      <c r="AY241" s="249" t="s">
        <v>116</v>
      </c>
    </row>
    <row r="242" s="2" customFormat="1" ht="24.15" customHeight="1">
      <c r="A242" s="37"/>
      <c r="B242" s="38"/>
      <c r="C242" s="189" t="s">
        <v>162</v>
      </c>
      <c r="D242" s="189" t="s">
        <v>111</v>
      </c>
      <c r="E242" s="190" t="s">
        <v>376</v>
      </c>
      <c r="F242" s="191" t="s">
        <v>377</v>
      </c>
      <c r="G242" s="192" t="s">
        <v>114</v>
      </c>
      <c r="H242" s="193">
        <v>298</v>
      </c>
      <c r="I242" s="194"/>
      <c r="J242" s="195">
        <f>ROUND(I242*H242,2)</f>
        <v>0</v>
      </c>
      <c r="K242" s="191" t="s">
        <v>209</v>
      </c>
      <c r="L242" s="43"/>
      <c r="M242" s="196" t="s">
        <v>1</v>
      </c>
      <c r="N242" s="197" t="s">
        <v>41</v>
      </c>
      <c r="O242" s="90"/>
      <c r="P242" s="198">
        <f>O242*H242</f>
        <v>0</v>
      </c>
      <c r="Q242" s="198">
        <v>0</v>
      </c>
      <c r="R242" s="198">
        <f>Q242*H242</f>
        <v>0</v>
      </c>
      <c r="S242" s="198">
        <v>0.01584</v>
      </c>
      <c r="T242" s="199">
        <f>S242*H242</f>
        <v>4.7203200000000001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00" t="s">
        <v>141</v>
      </c>
      <c r="AT242" s="200" t="s">
        <v>111</v>
      </c>
      <c r="AU242" s="200" t="s">
        <v>86</v>
      </c>
      <c r="AY242" s="16" t="s">
        <v>116</v>
      </c>
      <c r="BE242" s="201">
        <f>IF(N242="základní",J242,0)</f>
        <v>0</v>
      </c>
      <c r="BF242" s="201">
        <f>IF(N242="snížená",J242,0)</f>
        <v>0</v>
      </c>
      <c r="BG242" s="201">
        <f>IF(N242="zákl. přenesená",J242,0)</f>
        <v>0</v>
      </c>
      <c r="BH242" s="201">
        <f>IF(N242="sníž. přenesená",J242,0)</f>
        <v>0</v>
      </c>
      <c r="BI242" s="201">
        <f>IF(N242="nulová",J242,0)</f>
        <v>0</v>
      </c>
      <c r="BJ242" s="16" t="s">
        <v>84</v>
      </c>
      <c r="BK242" s="201">
        <f>ROUND(I242*H242,2)</f>
        <v>0</v>
      </c>
      <c r="BL242" s="16" t="s">
        <v>141</v>
      </c>
      <c r="BM242" s="200" t="s">
        <v>378</v>
      </c>
    </row>
    <row r="243" s="2" customFormat="1">
      <c r="A243" s="37"/>
      <c r="B243" s="38"/>
      <c r="C243" s="39"/>
      <c r="D243" s="202" t="s">
        <v>117</v>
      </c>
      <c r="E243" s="39"/>
      <c r="F243" s="203" t="s">
        <v>379</v>
      </c>
      <c r="G243" s="39"/>
      <c r="H243" s="39"/>
      <c r="I243" s="204"/>
      <c r="J243" s="39"/>
      <c r="K243" s="39"/>
      <c r="L243" s="43"/>
      <c r="M243" s="205"/>
      <c r="N243" s="206"/>
      <c r="O243" s="90"/>
      <c r="P243" s="90"/>
      <c r="Q243" s="90"/>
      <c r="R243" s="90"/>
      <c r="S243" s="90"/>
      <c r="T243" s="91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6" t="s">
        <v>117</v>
      </c>
      <c r="AU243" s="16" t="s">
        <v>86</v>
      </c>
    </row>
    <row r="244" s="2" customFormat="1" ht="24.15" customHeight="1">
      <c r="A244" s="37"/>
      <c r="B244" s="38"/>
      <c r="C244" s="189" t="s">
        <v>380</v>
      </c>
      <c r="D244" s="189" t="s">
        <v>111</v>
      </c>
      <c r="E244" s="190" t="s">
        <v>381</v>
      </c>
      <c r="F244" s="191" t="s">
        <v>382</v>
      </c>
      <c r="G244" s="192" t="s">
        <v>114</v>
      </c>
      <c r="H244" s="193">
        <v>40.490000000000002</v>
      </c>
      <c r="I244" s="194"/>
      <c r="J244" s="195">
        <f>ROUND(I244*H244,2)</f>
        <v>0</v>
      </c>
      <c r="K244" s="191" t="s">
        <v>209</v>
      </c>
      <c r="L244" s="43"/>
      <c r="M244" s="196" t="s">
        <v>1</v>
      </c>
      <c r="N244" s="197" t="s">
        <v>41</v>
      </c>
      <c r="O244" s="90"/>
      <c r="P244" s="198">
        <f>O244*H244</f>
        <v>0</v>
      </c>
      <c r="Q244" s="198">
        <v>0</v>
      </c>
      <c r="R244" s="198">
        <f>Q244*H244</f>
        <v>0</v>
      </c>
      <c r="S244" s="198">
        <v>0.024750000000000001</v>
      </c>
      <c r="T244" s="199">
        <f>S244*H244</f>
        <v>1.0021275000000001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00" t="s">
        <v>141</v>
      </c>
      <c r="AT244" s="200" t="s">
        <v>111</v>
      </c>
      <c r="AU244" s="200" t="s">
        <v>86</v>
      </c>
      <c r="AY244" s="16" t="s">
        <v>116</v>
      </c>
      <c r="BE244" s="201">
        <f>IF(N244="základní",J244,0)</f>
        <v>0</v>
      </c>
      <c r="BF244" s="201">
        <f>IF(N244="snížená",J244,0)</f>
        <v>0</v>
      </c>
      <c r="BG244" s="201">
        <f>IF(N244="zákl. přenesená",J244,0)</f>
        <v>0</v>
      </c>
      <c r="BH244" s="201">
        <f>IF(N244="sníž. přenesená",J244,0)</f>
        <v>0</v>
      </c>
      <c r="BI244" s="201">
        <f>IF(N244="nulová",J244,0)</f>
        <v>0</v>
      </c>
      <c r="BJ244" s="16" t="s">
        <v>84</v>
      </c>
      <c r="BK244" s="201">
        <f>ROUND(I244*H244,2)</f>
        <v>0</v>
      </c>
      <c r="BL244" s="16" t="s">
        <v>141</v>
      </c>
      <c r="BM244" s="200" t="s">
        <v>383</v>
      </c>
    </row>
    <row r="245" s="2" customFormat="1">
      <c r="A245" s="37"/>
      <c r="B245" s="38"/>
      <c r="C245" s="39"/>
      <c r="D245" s="202" t="s">
        <v>117</v>
      </c>
      <c r="E245" s="39"/>
      <c r="F245" s="203" t="s">
        <v>384</v>
      </c>
      <c r="G245" s="39"/>
      <c r="H245" s="39"/>
      <c r="I245" s="204"/>
      <c r="J245" s="39"/>
      <c r="K245" s="39"/>
      <c r="L245" s="43"/>
      <c r="M245" s="205"/>
      <c r="N245" s="206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6" t="s">
        <v>117</v>
      </c>
      <c r="AU245" s="16" t="s">
        <v>86</v>
      </c>
    </row>
    <row r="246" s="2" customFormat="1" ht="24.15" customHeight="1">
      <c r="A246" s="37"/>
      <c r="B246" s="38"/>
      <c r="C246" s="189" t="s">
        <v>165</v>
      </c>
      <c r="D246" s="189" t="s">
        <v>111</v>
      </c>
      <c r="E246" s="190" t="s">
        <v>385</v>
      </c>
      <c r="F246" s="191" t="s">
        <v>386</v>
      </c>
      <c r="G246" s="192" t="s">
        <v>114</v>
      </c>
      <c r="H246" s="193">
        <v>73.974999999999994</v>
      </c>
      <c r="I246" s="194"/>
      <c r="J246" s="195">
        <f>ROUND(I246*H246,2)</f>
        <v>0</v>
      </c>
      <c r="K246" s="191" t="s">
        <v>209</v>
      </c>
      <c r="L246" s="43"/>
      <c r="M246" s="196" t="s">
        <v>1</v>
      </c>
      <c r="N246" s="197" t="s">
        <v>41</v>
      </c>
      <c r="O246" s="90"/>
      <c r="P246" s="198">
        <f>O246*H246</f>
        <v>0</v>
      </c>
      <c r="Q246" s="198">
        <v>0</v>
      </c>
      <c r="R246" s="198">
        <f>Q246*H246</f>
        <v>0</v>
      </c>
      <c r="S246" s="198">
        <v>0</v>
      </c>
      <c r="T246" s="199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00" t="s">
        <v>141</v>
      </c>
      <c r="AT246" s="200" t="s">
        <v>111</v>
      </c>
      <c r="AU246" s="200" t="s">
        <v>86</v>
      </c>
      <c r="AY246" s="16" t="s">
        <v>116</v>
      </c>
      <c r="BE246" s="201">
        <f>IF(N246="základní",J246,0)</f>
        <v>0</v>
      </c>
      <c r="BF246" s="201">
        <f>IF(N246="snížená",J246,0)</f>
        <v>0</v>
      </c>
      <c r="BG246" s="201">
        <f>IF(N246="zákl. přenesená",J246,0)</f>
        <v>0</v>
      </c>
      <c r="BH246" s="201">
        <f>IF(N246="sníž. přenesená",J246,0)</f>
        <v>0</v>
      </c>
      <c r="BI246" s="201">
        <f>IF(N246="nulová",J246,0)</f>
        <v>0</v>
      </c>
      <c r="BJ246" s="16" t="s">
        <v>84</v>
      </c>
      <c r="BK246" s="201">
        <f>ROUND(I246*H246,2)</f>
        <v>0</v>
      </c>
      <c r="BL246" s="16" t="s">
        <v>141</v>
      </c>
      <c r="BM246" s="200" t="s">
        <v>387</v>
      </c>
    </row>
    <row r="247" s="2" customFormat="1">
      <c r="A247" s="37"/>
      <c r="B247" s="38"/>
      <c r="C247" s="39"/>
      <c r="D247" s="202" t="s">
        <v>117</v>
      </c>
      <c r="E247" s="39"/>
      <c r="F247" s="203" t="s">
        <v>388</v>
      </c>
      <c r="G247" s="39"/>
      <c r="H247" s="39"/>
      <c r="I247" s="204"/>
      <c r="J247" s="39"/>
      <c r="K247" s="39"/>
      <c r="L247" s="43"/>
      <c r="M247" s="205"/>
      <c r="N247" s="206"/>
      <c r="O247" s="90"/>
      <c r="P247" s="90"/>
      <c r="Q247" s="90"/>
      <c r="R247" s="90"/>
      <c r="S247" s="90"/>
      <c r="T247" s="91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T247" s="16" t="s">
        <v>117</v>
      </c>
      <c r="AU247" s="16" t="s">
        <v>86</v>
      </c>
    </row>
    <row r="248" s="13" customFormat="1">
      <c r="A248" s="13"/>
      <c r="B248" s="239"/>
      <c r="C248" s="240"/>
      <c r="D248" s="202" t="s">
        <v>216</v>
      </c>
      <c r="E248" s="241" t="s">
        <v>1</v>
      </c>
      <c r="F248" s="242" t="s">
        <v>389</v>
      </c>
      <c r="G248" s="240"/>
      <c r="H248" s="243">
        <v>57.975000000000001</v>
      </c>
      <c r="I248" s="244"/>
      <c r="J248" s="240"/>
      <c r="K248" s="240"/>
      <c r="L248" s="245"/>
      <c r="M248" s="246"/>
      <c r="N248" s="247"/>
      <c r="O248" s="247"/>
      <c r="P248" s="247"/>
      <c r="Q248" s="247"/>
      <c r="R248" s="247"/>
      <c r="S248" s="247"/>
      <c r="T248" s="24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9" t="s">
        <v>216</v>
      </c>
      <c r="AU248" s="249" t="s">
        <v>86</v>
      </c>
      <c r="AV248" s="13" t="s">
        <v>86</v>
      </c>
      <c r="AW248" s="13" t="s">
        <v>32</v>
      </c>
      <c r="AX248" s="13" t="s">
        <v>76</v>
      </c>
      <c r="AY248" s="249" t="s">
        <v>116</v>
      </c>
    </row>
    <row r="249" s="13" customFormat="1">
      <c r="A249" s="13"/>
      <c r="B249" s="239"/>
      <c r="C249" s="240"/>
      <c r="D249" s="202" t="s">
        <v>216</v>
      </c>
      <c r="E249" s="241" t="s">
        <v>1</v>
      </c>
      <c r="F249" s="242" t="s">
        <v>390</v>
      </c>
      <c r="G249" s="240"/>
      <c r="H249" s="243">
        <v>16</v>
      </c>
      <c r="I249" s="244"/>
      <c r="J249" s="240"/>
      <c r="K249" s="240"/>
      <c r="L249" s="245"/>
      <c r="M249" s="246"/>
      <c r="N249" s="247"/>
      <c r="O249" s="247"/>
      <c r="P249" s="247"/>
      <c r="Q249" s="247"/>
      <c r="R249" s="247"/>
      <c r="S249" s="247"/>
      <c r="T249" s="24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9" t="s">
        <v>216</v>
      </c>
      <c r="AU249" s="249" t="s">
        <v>86</v>
      </c>
      <c r="AV249" s="13" t="s">
        <v>86</v>
      </c>
      <c r="AW249" s="13" t="s">
        <v>32</v>
      </c>
      <c r="AX249" s="13" t="s">
        <v>76</v>
      </c>
      <c r="AY249" s="249" t="s">
        <v>116</v>
      </c>
    </row>
    <row r="250" s="14" customFormat="1">
      <c r="A250" s="14"/>
      <c r="B250" s="250"/>
      <c r="C250" s="251"/>
      <c r="D250" s="202" t="s">
        <v>216</v>
      </c>
      <c r="E250" s="252" t="s">
        <v>1</v>
      </c>
      <c r="F250" s="253" t="s">
        <v>221</v>
      </c>
      <c r="G250" s="251"/>
      <c r="H250" s="254">
        <v>73.974999999999994</v>
      </c>
      <c r="I250" s="255"/>
      <c r="J250" s="251"/>
      <c r="K250" s="251"/>
      <c r="L250" s="256"/>
      <c r="M250" s="257"/>
      <c r="N250" s="258"/>
      <c r="O250" s="258"/>
      <c r="P250" s="258"/>
      <c r="Q250" s="258"/>
      <c r="R250" s="258"/>
      <c r="S250" s="258"/>
      <c r="T250" s="259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60" t="s">
        <v>216</v>
      </c>
      <c r="AU250" s="260" t="s">
        <v>86</v>
      </c>
      <c r="AV250" s="14" t="s">
        <v>115</v>
      </c>
      <c r="AW250" s="14" t="s">
        <v>32</v>
      </c>
      <c r="AX250" s="14" t="s">
        <v>84</v>
      </c>
      <c r="AY250" s="260" t="s">
        <v>116</v>
      </c>
    </row>
    <row r="251" s="2" customFormat="1" ht="21.75" customHeight="1">
      <c r="A251" s="37"/>
      <c r="B251" s="38"/>
      <c r="C251" s="261" t="s">
        <v>391</v>
      </c>
      <c r="D251" s="261" t="s">
        <v>277</v>
      </c>
      <c r="E251" s="262" t="s">
        <v>392</v>
      </c>
      <c r="F251" s="263" t="s">
        <v>393</v>
      </c>
      <c r="G251" s="264" t="s">
        <v>224</v>
      </c>
      <c r="H251" s="265">
        <v>1.9139999999999999</v>
      </c>
      <c r="I251" s="266"/>
      <c r="J251" s="267">
        <f>ROUND(I251*H251,2)</f>
        <v>0</v>
      </c>
      <c r="K251" s="263" t="s">
        <v>209</v>
      </c>
      <c r="L251" s="268"/>
      <c r="M251" s="269" t="s">
        <v>1</v>
      </c>
      <c r="N251" s="270" t="s">
        <v>41</v>
      </c>
      <c r="O251" s="90"/>
      <c r="P251" s="198">
        <f>O251*H251</f>
        <v>0</v>
      </c>
      <c r="Q251" s="198">
        <v>0.55000000000000004</v>
      </c>
      <c r="R251" s="198">
        <f>Q251*H251</f>
        <v>1.0527</v>
      </c>
      <c r="S251" s="198">
        <v>0</v>
      </c>
      <c r="T251" s="199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00" t="s">
        <v>165</v>
      </c>
      <c r="AT251" s="200" t="s">
        <v>277</v>
      </c>
      <c r="AU251" s="200" t="s">
        <v>86</v>
      </c>
      <c r="AY251" s="16" t="s">
        <v>116</v>
      </c>
      <c r="BE251" s="201">
        <f>IF(N251="základní",J251,0)</f>
        <v>0</v>
      </c>
      <c r="BF251" s="201">
        <f>IF(N251="snížená",J251,0)</f>
        <v>0</v>
      </c>
      <c r="BG251" s="201">
        <f>IF(N251="zákl. přenesená",J251,0)</f>
        <v>0</v>
      </c>
      <c r="BH251" s="201">
        <f>IF(N251="sníž. přenesená",J251,0)</f>
        <v>0</v>
      </c>
      <c r="BI251" s="201">
        <f>IF(N251="nulová",J251,0)</f>
        <v>0</v>
      </c>
      <c r="BJ251" s="16" t="s">
        <v>84</v>
      </c>
      <c r="BK251" s="201">
        <f>ROUND(I251*H251,2)</f>
        <v>0</v>
      </c>
      <c r="BL251" s="16" t="s">
        <v>141</v>
      </c>
      <c r="BM251" s="200" t="s">
        <v>394</v>
      </c>
    </row>
    <row r="252" s="2" customFormat="1">
      <c r="A252" s="37"/>
      <c r="B252" s="38"/>
      <c r="C252" s="39"/>
      <c r="D252" s="202" t="s">
        <v>117</v>
      </c>
      <c r="E252" s="39"/>
      <c r="F252" s="203" t="s">
        <v>393</v>
      </c>
      <c r="G252" s="39"/>
      <c r="H252" s="39"/>
      <c r="I252" s="204"/>
      <c r="J252" s="39"/>
      <c r="K252" s="39"/>
      <c r="L252" s="43"/>
      <c r="M252" s="205"/>
      <c r="N252" s="206"/>
      <c r="O252" s="90"/>
      <c r="P252" s="90"/>
      <c r="Q252" s="90"/>
      <c r="R252" s="90"/>
      <c r="S252" s="90"/>
      <c r="T252" s="91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16" t="s">
        <v>117</v>
      </c>
      <c r="AU252" s="16" t="s">
        <v>86</v>
      </c>
    </row>
    <row r="253" s="13" customFormat="1">
      <c r="A253" s="13"/>
      <c r="B253" s="239"/>
      <c r="C253" s="240"/>
      <c r="D253" s="202" t="s">
        <v>216</v>
      </c>
      <c r="E253" s="241" t="s">
        <v>1</v>
      </c>
      <c r="F253" s="242" t="s">
        <v>395</v>
      </c>
      <c r="G253" s="240"/>
      <c r="H253" s="243">
        <v>1.823</v>
      </c>
      <c r="I253" s="244"/>
      <c r="J253" s="240"/>
      <c r="K253" s="240"/>
      <c r="L253" s="245"/>
      <c r="M253" s="246"/>
      <c r="N253" s="247"/>
      <c r="O253" s="247"/>
      <c r="P253" s="247"/>
      <c r="Q253" s="247"/>
      <c r="R253" s="247"/>
      <c r="S253" s="247"/>
      <c r="T253" s="24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9" t="s">
        <v>216</v>
      </c>
      <c r="AU253" s="249" t="s">
        <v>86</v>
      </c>
      <c r="AV253" s="13" t="s">
        <v>86</v>
      </c>
      <c r="AW253" s="13" t="s">
        <v>32</v>
      </c>
      <c r="AX253" s="13" t="s">
        <v>84</v>
      </c>
      <c r="AY253" s="249" t="s">
        <v>116</v>
      </c>
    </row>
    <row r="254" s="13" customFormat="1">
      <c r="A254" s="13"/>
      <c r="B254" s="239"/>
      <c r="C254" s="240"/>
      <c r="D254" s="202" t="s">
        <v>216</v>
      </c>
      <c r="E254" s="240"/>
      <c r="F254" s="242" t="s">
        <v>396</v>
      </c>
      <c r="G254" s="240"/>
      <c r="H254" s="243">
        <v>1.9139999999999999</v>
      </c>
      <c r="I254" s="244"/>
      <c r="J254" s="240"/>
      <c r="K254" s="240"/>
      <c r="L254" s="245"/>
      <c r="M254" s="246"/>
      <c r="N254" s="247"/>
      <c r="O254" s="247"/>
      <c r="P254" s="247"/>
      <c r="Q254" s="247"/>
      <c r="R254" s="247"/>
      <c r="S254" s="247"/>
      <c r="T254" s="24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9" t="s">
        <v>216</v>
      </c>
      <c r="AU254" s="249" t="s">
        <v>86</v>
      </c>
      <c r="AV254" s="13" t="s">
        <v>86</v>
      </c>
      <c r="AW254" s="13" t="s">
        <v>4</v>
      </c>
      <c r="AX254" s="13" t="s">
        <v>84</v>
      </c>
      <c r="AY254" s="249" t="s">
        <v>116</v>
      </c>
    </row>
    <row r="255" s="2" customFormat="1" ht="24.15" customHeight="1">
      <c r="A255" s="37"/>
      <c r="B255" s="38"/>
      <c r="C255" s="189" t="s">
        <v>168</v>
      </c>
      <c r="D255" s="189" t="s">
        <v>111</v>
      </c>
      <c r="E255" s="190" t="s">
        <v>397</v>
      </c>
      <c r="F255" s="191" t="s">
        <v>398</v>
      </c>
      <c r="G255" s="192" t="s">
        <v>114</v>
      </c>
      <c r="H255" s="193">
        <v>0.59999999999999998</v>
      </c>
      <c r="I255" s="194"/>
      <c r="J255" s="195">
        <f>ROUND(I255*H255,2)</f>
        <v>0</v>
      </c>
      <c r="K255" s="191" t="s">
        <v>209</v>
      </c>
      <c r="L255" s="43"/>
      <c r="M255" s="196" t="s">
        <v>1</v>
      </c>
      <c r="N255" s="197" t="s">
        <v>41</v>
      </c>
      <c r="O255" s="90"/>
      <c r="P255" s="198">
        <f>O255*H255</f>
        <v>0</v>
      </c>
      <c r="Q255" s="198">
        <v>0</v>
      </c>
      <c r="R255" s="198">
        <f>Q255*H255</f>
        <v>0</v>
      </c>
      <c r="S255" s="198">
        <v>0</v>
      </c>
      <c r="T255" s="199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00" t="s">
        <v>141</v>
      </c>
      <c r="AT255" s="200" t="s">
        <v>111</v>
      </c>
      <c r="AU255" s="200" t="s">
        <v>86</v>
      </c>
      <c r="AY255" s="16" t="s">
        <v>116</v>
      </c>
      <c r="BE255" s="201">
        <f>IF(N255="základní",J255,0)</f>
        <v>0</v>
      </c>
      <c r="BF255" s="201">
        <f>IF(N255="snížená",J255,0)</f>
        <v>0</v>
      </c>
      <c r="BG255" s="201">
        <f>IF(N255="zákl. přenesená",J255,0)</f>
        <v>0</v>
      </c>
      <c r="BH255" s="201">
        <f>IF(N255="sníž. přenesená",J255,0)</f>
        <v>0</v>
      </c>
      <c r="BI255" s="201">
        <f>IF(N255="nulová",J255,0)</f>
        <v>0</v>
      </c>
      <c r="BJ255" s="16" t="s">
        <v>84</v>
      </c>
      <c r="BK255" s="201">
        <f>ROUND(I255*H255,2)</f>
        <v>0</v>
      </c>
      <c r="BL255" s="16" t="s">
        <v>141</v>
      </c>
      <c r="BM255" s="200" t="s">
        <v>399</v>
      </c>
    </row>
    <row r="256" s="2" customFormat="1">
      <c r="A256" s="37"/>
      <c r="B256" s="38"/>
      <c r="C256" s="39"/>
      <c r="D256" s="202" t="s">
        <v>117</v>
      </c>
      <c r="E256" s="39"/>
      <c r="F256" s="203" t="s">
        <v>400</v>
      </c>
      <c r="G256" s="39"/>
      <c r="H256" s="39"/>
      <c r="I256" s="204"/>
      <c r="J256" s="39"/>
      <c r="K256" s="39"/>
      <c r="L256" s="43"/>
      <c r="M256" s="205"/>
      <c r="N256" s="206"/>
      <c r="O256" s="90"/>
      <c r="P256" s="90"/>
      <c r="Q256" s="90"/>
      <c r="R256" s="90"/>
      <c r="S256" s="90"/>
      <c r="T256" s="91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T256" s="16" t="s">
        <v>117</v>
      </c>
      <c r="AU256" s="16" t="s">
        <v>86</v>
      </c>
    </row>
    <row r="257" s="13" customFormat="1">
      <c r="A257" s="13"/>
      <c r="B257" s="239"/>
      <c r="C257" s="240"/>
      <c r="D257" s="202" t="s">
        <v>216</v>
      </c>
      <c r="E257" s="241" t="s">
        <v>1</v>
      </c>
      <c r="F257" s="242" t="s">
        <v>401</v>
      </c>
      <c r="G257" s="240"/>
      <c r="H257" s="243">
        <v>0.59999999999999998</v>
      </c>
      <c r="I257" s="244"/>
      <c r="J257" s="240"/>
      <c r="K257" s="240"/>
      <c r="L257" s="245"/>
      <c r="M257" s="246"/>
      <c r="N257" s="247"/>
      <c r="O257" s="247"/>
      <c r="P257" s="247"/>
      <c r="Q257" s="247"/>
      <c r="R257" s="247"/>
      <c r="S257" s="247"/>
      <c r="T257" s="24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9" t="s">
        <v>216</v>
      </c>
      <c r="AU257" s="249" t="s">
        <v>86</v>
      </c>
      <c r="AV257" s="13" t="s">
        <v>86</v>
      </c>
      <c r="AW257" s="13" t="s">
        <v>32</v>
      </c>
      <c r="AX257" s="13" t="s">
        <v>76</v>
      </c>
      <c r="AY257" s="249" t="s">
        <v>116</v>
      </c>
    </row>
    <row r="258" s="14" customFormat="1">
      <c r="A258" s="14"/>
      <c r="B258" s="250"/>
      <c r="C258" s="251"/>
      <c r="D258" s="202" t="s">
        <v>216</v>
      </c>
      <c r="E258" s="252" t="s">
        <v>1</v>
      </c>
      <c r="F258" s="253" t="s">
        <v>221</v>
      </c>
      <c r="G258" s="251"/>
      <c r="H258" s="254">
        <v>0.59999999999999998</v>
      </c>
      <c r="I258" s="255"/>
      <c r="J258" s="251"/>
      <c r="K258" s="251"/>
      <c r="L258" s="256"/>
      <c r="M258" s="257"/>
      <c r="N258" s="258"/>
      <c r="O258" s="258"/>
      <c r="P258" s="258"/>
      <c r="Q258" s="258"/>
      <c r="R258" s="258"/>
      <c r="S258" s="258"/>
      <c r="T258" s="259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60" t="s">
        <v>216</v>
      </c>
      <c r="AU258" s="260" t="s">
        <v>86</v>
      </c>
      <c r="AV258" s="14" t="s">
        <v>115</v>
      </c>
      <c r="AW258" s="14" t="s">
        <v>32</v>
      </c>
      <c r="AX258" s="14" t="s">
        <v>84</v>
      </c>
      <c r="AY258" s="260" t="s">
        <v>116</v>
      </c>
    </row>
    <row r="259" s="2" customFormat="1" ht="21.75" customHeight="1">
      <c r="A259" s="37"/>
      <c r="B259" s="38"/>
      <c r="C259" s="261" t="s">
        <v>402</v>
      </c>
      <c r="D259" s="261" t="s">
        <v>277</v>
      </c>
      <c r="E259" s="262" t="s">
        <v>403</v>
      </c>
      <c r="F259" s="263" t="s">
        <v>404</v>
      </c>
      <c r="G259" s="264" t="s">
        <v>224</v>
      </c>
      <c r="H259" s="265">
        <v>0.017999999999999999</v>
      </c>
      <c r="I259" s="266"/>
      <c r="J259" s="267">
        <f>ROUND(I259*H259,2)</f>
        <v>0</v>
      </c>
      <c r="K259" s="263" t="s">
        <v>209</v>
      </c>
      <c r="L259" s="268"/>
      <c r="M259" s="269" t="s">
        <v>1</v>
      </c>
      <c r="N259" s="270" t="s">
        <v>41</v>
      </c>
      <c r="O259" s="90"/>
      <c r="P259" s="198">
        <f>O259*H259</f>
        <v>0</v>
      </c>
      <c r="Q259" s="198">
        <v>0.55000000000000004</v>
      </c>
      <c r="R259" s="198">
        <f>Q259*H259</f>
        <v>0.0099000000000000008</v>
      </c>
      <c r="S259" s="198">
        <v>0</v>
      </c>
      <c r="T259" s="199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00" t="s">
        <v>165</v>
      </c>
      <c r="AT259" s="200" t="s">
        <v>277</v>
      </c>
      <c r="AU259" s="200" t="s">
        <v>86</v>
      </c>
      <c r="AY259" s="16" t="s">
        <v>116</v>
      </c>
      <c r="BE259" s="201">
        <f>IF(N259="základní",J259,0)</f>
        <v>0</v>
      </c>
      <c r="BF259" s="201">
        <f>IF(N259="snížená",J259,0)</f>
        <v>0</v>
      </c>
      <c r="BG259" s="201">
        <f>IF(N259="zákl. přenesená",J259,0)</f>
        <v>0</v>
      </c>
      <c r="BH259" s="201">
        <f>IF(N259="sníž. přenesená",J259,0)</f>
        <v>0</v>
      </c>
      <c r="BI259" s="201">
        <f>IF(N259="nulová",J259,0)</f>
        <v>0</v>
      </c>
      <c r="BJ259" s="16" t="s">
        <v>84</v>
      </c>
      <c r="BK259" s="201">
        <f>ROUND(I259*H259,2)</f>
        <v>0</v>
      </c>
      <c r="BL259" s="16" t="s">
        <v>141</v>
      </c>
      <c r="BM259" s="200" t="s">
        <v>405</v>
      </c>
    </row>
    <row r="260" s="2" customFormat="1">
      <c r="A260" s="37"/>
      <c r="B260" s="38"/>
      <c r="C260" s="39"/>
      <c r="D260" s="202" t="s">
        <v>117</v>
      </c>
      <c r="E260" s="39"/>
      <c r="F260" s="203" t="s">
        <v>404</v>
      </c>
      <c r="G260" s="39"/>
      <c r="H260" s="39"/>
      <c r="I260" s="204"/>
      <c r="J260" s="39"/>
      <c r="K260" s="39"/>
      <c r="L260" s="43"/>
      <c r="M260" s="205"/>
      <c r="N260" s="206"/>
      <c r="O260" s="90"/>
      <c r="P260" s="90"/>
      <c r="Q260" s="90"/>
      <c r="R260" s="90"/>
      <c r="S260" s="90"/>
      <c r="T260" s="91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16" t="s">
        <v>117</v>
      </c>
      <c r="AU260" s="16" t="s">
        <v>86</v>
      </c>
    </row>
    <row r="261" s="13" customFormat="1">
      <c r="A261" s="13"/>
      <c r="B261" s="239"/>
      <c r="C261" s="240"/>
      <c r="D261" s="202" t="s">
        <v>216</v>
      </c>
      <c r="E261" s="241" t="s">
        <v>1</v>
      </c>
      <c r="F261" s="242" t="s">
        <v>406</v>
      </c>
      <c r="G261" s="240"/>
      <c r="H261" s="243">
        <v>0.017000000000000001</v>
      </c>
      <c r="I261" s="244"/>
      <c r="J261" s="240"/>
      <c r="K261" s="240"/>
      <c r="L261" s="245"/>
      <c r="M261" s="246"/>
      <c r="N261" s="247"/>
      <c r="O261" s="247"/>
      <c r="P261" s="247"/>
      <c r="Q261" s="247"/>
      <c r="R261" s="247"/>
      <c r="S261" s="247"/>
      <c r="T261" s="24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9" t="s">
        <v>216</v>
      </c>
      <c r="AU261" s="249" t="s">
        <v>86</v>
      </c>
      <c r="AV261" s="13" t="s">
        <v>86</v>
      </c>
      <c r="AW261" s="13" t="s">
        <v>32</v>
      </c>
      <c r="AX261" s="13" t="s">
        <v>84</v>
      </c>
      <c r="AY261" s="249" t="s">
        <v>116</v>
      </c>
    </row>
    <row r="262" s="13" customFormat="1">
      <c r="A262" s="13"/>
      <c r="B262" s="239"/>
      <c r="C262" s="240"/>
      <c r="D262" s="202" t="s">
        <v>216</v>
      </c>
      <c r="E262" s="240"/>
      <c r="F262" s="242" t="s">
        <v>407</v>
      </c>
      <c r="G262" s="240"/>
      <c r="H262" s="243">
        <v>0.017999999999999999</v>
      </c>
      <c r="I262" s="244"/>
      <c r="J262" s="240"/>
      <c r="K262" s="240"/>
      <c r="L262" s="245"/>
      <c r="M262" s="246"/>
      <c r="N262" s="247"/>
      <c r="O262" s="247"/>
      <c r="P262" s="247"/>
      <c r="Q262" s="247"/>
      <c r="R262" s="247"/>
      <c r="S262" s="247"/>
      <c r="T262" s="24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9" t="s">
        <v>216</v>
      </c>
      <c r="AU262" s="249" t="s">
        <v>86</v>
      </c>
      <c r="AV262" s="13" t="s">
        <v>86</v>
      </c>
      <c r="AW262" s="13" t="s">
        <v>4</v>
      </c>
      <c r="AX262" s="13" t="s">
        <v>84</v>
      </c>
      <c r="AY262" s="249" t="s">
        <v>116</v>
      </c>
    </row>
    <row r="263" s="2" customFormat="1" ht="24.15" customHeight="1">
      <c r="A263" s="37"/>
      <c r="B263" s="38"/>
      <c r="C263" s="189" t="s">
        <v>172</v>
      </c>
      <c r="D263" s="189" t="s">
        <v>111</v>
      </c>
      <c r="E263" s="190" t="s">
        <v>408</v>
      </c>
      <c r="F263" s="191" t="s">
        <v>409</v>
      </c>
      <c r="G263" s="192" t="s">
        <v>114</v>
      </c>
      <c r="H263" s="193">
        <v>298</v>
      </c>
      <c r="I263" s="194"/>
      <c r="J263" s="195">
        <f>ROUND(I263*H263,2)</f>
        <v>0</v>
      </c>
      <c r="K263" s="191" t="s">
        <v>209</v>
      </c>
      <c r="L263" s="43"/>
      <c r="M263" s="196" t="s">
        <v>1</v>
      </c>
      <c r="N263" s="197" t="s">
        <v>41</v>
      </c>
      <c r="O263" s="90"/>
      <c r="P263" s="198">
        <f>O263*H263</f>
        <v>0</v>
      </c>
      <c r="Q263" s="198">
        <v>0.017520000000000001</v>
      </c>
      <c r="R263" s="198">
        <f>Q263*H263</f>
        <v>5.2209599999999998</v>
      </c>
      <c r="S263" s="198">
        <v>0</v>
      </c>
      <c r="T263" s="199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00" t="s">
        <v>141</v>
      </c>
      <c r="AT263" s="200" t="s">
        <v>111</v>
      </c>
      <c r="AU263" s="200" t="s">
        <v>86</v>
      </c>
      <c r="AY263" s="16" t="s">
        <v>116</v>
      </c>
      <c r="BE263" s="201">
        <f>IF(N263="základní",J263,0)</f>
        <v>0</v>
      </c>
      <c r="BF263" s="201">
        <f>IF(N263="snížená",J263,0)</f>
        <v>0</v>
      </c>
      <c r="BG263" s="201">
        <f>IF(N263="zákl. přenesená",J263,0)</f>
        <v>0</v>
      </c>
      <c r="BH263" s="201">
        <f>IF(N263="sníž. přenesená",J263,0)</f>
        <v>0</v>
      </c>
      <c r="BI263" s="201">
        <f>IF(N263="nulová",J263,0)</f>
        <v>0</v>
      </c>
      <c r="BJ263" s="16" t="s">
        <v>84</v>
      </c>
      <c r="BK263" s="201">
        <f>ROUND(I263*H263,2)</f>
        <v>0</v>
      </c>
      <c r="BL263" s="16" t="s">
        <v>141</v>
      </c>
      <c r="BM263" s="200" t="s">
        <v>410</v>
      </c>
    </row>
    <row r="264" s="2" customFormat="1">
      <c r="A264" s="37"/>
      <c r="B264" s="38"/>
      <c r="C264" s="39"/>
      <c r="D264" s="202" t="s">
        <v>117</v>
      </c>
      <c r="E264" s="39"/>
      <c r="F264" s="203" t="s">
        <v>411</v>
      </c>
      <c r="G264" s="39"/>
      <c r="H264" s="39"/>
      <c r="I264" s="204"/>
      <c r="J264" s="39"/>
      <c r="K264" s="39"/>
      <c r="L264" s="43"/>
      <c r="M264" s="205"/>
      <c r="N264" s="206"/>
      <c r="O264" s="90"/>
      <c r="P264" s="90"/>
      <c r="Q264" s="90"/>
      <c r="R264" s="90"/>
      <c r="S264" s="90"/>
      <c r="T264" s="91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T264" s="16" t="s">
        <v>117</v>
      </c>
      <c r="AU264" s="16" t="s">
        <v>86</v>
      </c>
    </row>
    <row r="265" s="13" customFormat="1">
      <c r="A265" s="13"/>
      <c r="B265" s="239"/>
      <c r="C265" s="240"/>
      <c r="D265" s="202" t="s">
        <v>216</v>
      </c>
      <c r="E265" s="241" t="s">
        <v>1</v>
      </c>
      <c r="F265" s="242" t="s">
        <v>412</v>
      </c>
      <c r="G265" s="240"/>
      <c r="H265" s="243">
        <v>64</v>
      </c>
      <c r="I265" s="244"/>
      <c r="J265" s="240"/>
      <c r="K265" s="240"/>
      <c r="L265" s="245"/>
      <c r="M265" s="246"/>
      <c r="N265" s="247"/>
      <c r="O265" s="247"/>
      <c r="P265" s="247"/>
      <c r="Q265" s="247"/>
      <c r="R265" s="247"/>
      <c r="S265" s="247"/>
      <c r="T265" s="24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9" t="s">
        <v>216</v>
      </c>
      <c r="AU265" s="249" t="s">
        <v>86</v>
      </c>
      <c r="AV265" s="13" t="s">
        <v>86</v>
      </c>
      <c r="AW265" s="13" t="s">
        <v>32</v>
      </c>
      <c r="AX265" s="13" t="s">
        <v>76</v>
      </c>
      <c r="AY265" s="249" t="s">
        <v>116</v>
      </c>
    </row>
    <row r="266" s="13" customFormat="1">
      <c r="A266" s="13"/>
      <c r="B266" s="239"/>
      <c r="C266" s="240"/>
      <c r="D266" s="202" t="s">
        <v>216</v>
      </c>
      <c r="E266" s="241" t="s">
        <v>1</v>
      </c>
      <c r="F266" s="242" t="s">
        <v>413</v>
      </c>
      <c r="G266" s="240"/>
      <c r="H266" s="243">
        <v>226</v>
      </c>
      <c r="I266" s="244"/>
      <c r="J266" s="240"/>
      <c r="K266" s="240"/>
      <c r="L266" s="245"/>
      <c r="M266" s="246"/>
      <c r="N266" s="247"/>
      <c r="O266" s="247"/>
      <c r="P266" s="247"/>
      <c r="Q266" s="247"/>
      <c r="R266" s="247"/>
      <c r="S266" s="247"/>
      <c r="T266" s="24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9" t="s">
        <v>216</v>
      </c>
      <c r="AU266" s="249" t="s">
        <v>86</v>
      </c>
      <c r="AV266" s="13" t="s">
        <v>86</v>
      </c>
      <c r="AW266" s="13" t="s">
        <v>32</v>
      </c>
      <c r="AX266" s="13" t="s">
        <v>76</v>
      </c>
      <c r="AY266" s="249" t="s">
        <v>116</v>
      </c>
    </row>
    <row r="267" s="13" customFormat="1">
      <c r="A267" s="13"/>
      <c r="B267" s="239"/>
      <c r="C267" s="240"/>
      <c r="D267" s="202" t="s">
        <v>216</v>
      </c>
      <c r="E267" s="241" t="s">
        <v>1</v>
      </c>
      <c r="F267" s="242" t="s">
        <v>414</v>
      </c>
      <c r="G267" s="240"/>
      <c r="H267" s="243">
        <v>8</v>
      </c>
      <c r="I267" s="244"/>
      <c r="J267" s="240"/>
      <c r="K267" s="240"/>
      <c r="L267" s="245"/>
      <c r="M267" s="246"/>
      <c r="N267" s="247"/>
      <c r="O267" s="247"/>
      <c r="P267" s="247"/>
      <c r="Q267" s="247"/>
      <c r="R267" s="247"/>
      <c r="S267" s="247"/>
      <c r="T267" s="24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9" t="s">
        <v>216</v>
      </c>
      <c r="AU267" s="249" t="s">
        <v>86</v>
      </c>
      <c r="AV267" s="13" t="s">
        <v>86</v>
      </c>
      <c r="AW267" s="13" t="s">
        <v>32</v>
      </c>
      <c r="AX267" s="13" t="s">
        <v>76</v>
      </c>
      <c r="AY267" s="249" t="s">
        <v>116</v>
      </c>
    </row>
    <row r="268" s="14" customFormat="1">
      <c r="A268" s="14"/>
      <c r="B268" s="250"/>
      <c r="C268" s="251"/>
      <c r="D268" s="202" t="s">
        <v>216</v>
      </c>
      <c r="E268" s="252" t="s">
        <v>1</v>
      </c>
      <c r="F268" s="253" t="s">
        <v>221</v>
      </c>
      <c r="G268" s="251"/>
      <c r="H268" s="254">
        <v>298</v>
      </c>
      <c r="I268" s="255"/>
      <c r="J268" s="251"/>
      <c r="K268" s="251"/>
      <c r="L268" s="256"/>
      <c r="M268" s="257"/>
      <c r="N268" s="258"/>
      <c r="O268" s="258"/>
      <c r="P268" s="258"/>
      <c r="Q268" s="258"/>
      <c r="R268" s="258"/>
      <c r="S268" s="258"/>
      <c r="T268" s="259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60" t="s">
        <v>216</v>
      </c>
      <c r="AU268" s="260" t="s">
        <v>86</v>
      </c>
      <c r="AV268" s="14" t="s">
        <v>115</v>
      </c>
      <c r="AW268" s="14" t="s">
        <v>32</v>
      </c>
      <c r="AX268" s="14" t="s">
        <v>84</v>
      </c>
      <c r="AY268" s="260" t="s">
        <v>116</v>
      </c>
    </row>
    <row r="269" s="2" customFormat="1" ht="24.15" customHeight="1">
      <c r="A269" s="37"/>
      <c r="B269" s="38"/>
      <c r="C269" s="189" t="s">
        <v>415</v>
      </c>
      <c r="D269" s="189" t="s">
        <v>111</v>
      </c>
      <c r="E269" s="190" t="s">
        <v>416</v>
      </c>
      <c r="F269" s="191" t="s">
        <v>417</v>
      </c>
      <c r="G269" s="192" t="s">
        <v>114</v>
      </c>
      <c r="H269" s="193">
        <v>40.490000000000002</v>
      </c>
      <c r="I269" s="194"/>
      <c r="J269" s="195">
        <f>ROUND(I269*H269,2)</f>
        <v>0</v>
      </c>
      <c r="K269" s="191" t="s">
        <v>209</v>
      </c>
      <c r="L269" s="43"/>
      <c r="M269" s="196" t="s">
        <v>1</v>
      </c>
      <c r="N269" s="197" t="s">
        <v>41</v>
      </c>
      <c r="O269" s="90"/>
      <c r="P269" s="198">
        <f>O269*H269</f>
        <v>0</v>
      </c>
      <c r="Q269" s="198">
        <v>0.02733</v>
      </c>
      <c r="R269" s="198">
        <f>Q269*H269</f>
        <v>1.1065917000000001</v>
      </c>
      <c r="S269" s="198">
        <v>0</v>
      </c>
      <c r="T269" s="199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00" t="s">
        <v>141</v>
      </c>
      <c r="AT269" s="200" t="s">
        <v>111</v>
      </c>
      <c r="AU269" s="200" t="s">
        <v>86</v>
      </c>
      <c r="AY269" s="16" t="s">
        <v>116</v>
      </c>
      <c r="BE269" s="201">
        <f>IF(N269="základní",J269,0)</f>
        <v>0</v>
      </c>
      <c r="BF269" s="201">
        <f>IF(N269="snížená",J269,0)</f>
        <v>0</v>
      </c>
      <c r="BG269" s="201">
        <f>IF(N269="zákl. přenesená",J269,0)</f>
        <v>0</v>
      </c>
      <c r="BH269" s="201">
        <f>IF(N269="sníž. přenesená",J269,0)</f>
        <v>0</v>
      </c>
      <c r="BI269" s="201">
        <f>IF(N269="nulová",J269,0)</f>
        <v>0</v>
      </c>
      <c r="BJ269" s="16" t="s">
        <v>84</v>
      </c>
      <c r="BK269" s="201">
        <f>ROUND(I269*H269,2)</f>
        <v>0</v>
      </c>
      <c r="BL269" s="16" t="s">
        <v>141</v>
      </c>
      <c r="BM269" s="200" t="s">
        <v>418</v>
      </c>
    </row>
    <row r="270" s="2" customFormat="1">
      <c r="A270" s="37"/>
      <c r="B270" s="38"/>
      <c r="C270" s="39"/>
      <c r="D270" s="202" t="s">
        <v>117</v>
      </c>
      <c r="E270" s="39"/>
      <c r="F270" s="203" t="s">
        <v>419</v>
      </c>
      <c r="G270" s="39"/>
      <c r="H270" s="39"/>
      <c r="I270" s="204"/>
      <c r="J270" s="39"/>
      <c r="K270" s="39"/>
      <c r="L270" s="43"/>
      <c r="M270" s="205"/>
      <c r="N270" s="206"/>
      <c r="O270" s="90"/>
      <c r="P270" s="90"/>
      <c r="Q270" s="90"/>
      <c r="R270" s="90"/>
      <c r="S270" s="90"/>
      <c r="T270" s="91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T270" s="16" t="s">
        <v>117</v>
      </c>
      <c r="AU270" s="16" t="s">
        <v>86</v>
      </c>
    </row>
    <row r="271" s="13" customFormat="1">
      <c r="A271" s="13"/>
      <c r="B271" s="239"/>
      <c r="C271" s="240"/>
      <c r="D271" s="202" t="s">
        <v>216</v>
      </c>
      <c r="E271" s="241" t="s">
        <v>1</v>
      </c>
      <c r="F271" s="242" t="s">
        <v>420</v>
      </c>
      <c r="G271" s="240"/>
      <c r="H271" s="243">
        <v>7.54</v>
      </c>
      <c r="I271" s="244"/>
      <c r="J271" s="240"/>
      <c r="K271" s="240"/>
      <c r="L271" s="245"/>
      <c r="M271" s="246"/>
      <c r="N271" s="247"/>
      <c r="O271" s="247"/>
      <c r="P271" s="247"/>
      <c r="Q271" s="247"/>
      <c r="R271" s="247"/>
      <c r="S271" s="247"/>
      <c r="T271" s="248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9" t="s">
        <v>216</v>
      </c>
      <c r="AU271" s="249" t="s">
        <v>86</v>
      </c>
      <c r="AV271" s="13" t="s">
        <v>86</v>
      </c>
      <c r="AW271" s="13" t="s">
        <v>32</v>
      </c>
      <c r="AX271" s="13" t="s">
        <v>76</v>
      </c>
      <c r="AY271" s="249" t="s">
        <v>116</v>
      </c>
    </row>
    <row r="272" s="13" customFormat="1">
      <c r="A272" s="13"/>
      <c r="B272" s="239"/>
      <c r="C272" s="240"/>
      <c r="D272" s="202" t="s">
        <v>216</v>
      </c>
      <c r="E272" s="241" t="s">
        <v>1</v>
      </c>
      <c r="F272" s="242" t="s">
        <v>421</v>
      </c>
      <c r="G272" s="240"/>
      <c r="H272" s="243">
        <v>10.1</v>
      </c>
      <c r="I272" s="244"/>
      <c r="J272" s="240"/>
      <c r="K272" s="240"/>
      <c r="L272" s="245"/>
      <c r="M272" s="246"/>
      <c r="N272" s="247"/>
      <c r="O272" s="247"/>
      <c r="P272" s="247"/>
      <c r="Q272" s="247"/>
      <c r="R272" s="247"/>
      <c r="S272" s="247"/>
      <c r="T272" s="248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9" t="s">
        <v>216</v>
      </c>
      <c r="AU272" s="249" t="s">
        <v>86</v>
      </c>
      <c r="AV272" s="13" t="s">
        <v>86</v>
      </c>
      <c r="AW272" s="13" t="s">
        <v>32</v>
      </c>
      <c r="AX272" s="13" t="s">
        <v>76</v>
      </c>
      <c r="AY272" s="249" t="s">
        <v>116</v>
      </c>
    </row>
    <row r="273" s="13" customFormat="1">
      <c r="A273" s="13"/>
      <c r="B273" s="239"/>
      <c r="C273" s="240"/>
      <c r="D273" s="202" t="s">
        <v>216</v>
      </c>
      <c r="E273" s="241" t="s">
        <v>1</v>
      </c>
      <c r="F273" s="242" t="s">
        <v>422</v>
      </c>
      <c r="G273" s="240"/>
      <c r="H273" s="243">
        <v>11.85</v>
      </c>
      <c r="I273" s="244"/>
      <c r="J273" s="240"/>
      <c r="K273" s="240"/>
      <c r="L273" s="245"/>
      <c r="M273" s="246"/>
      <c r="N273" s="247"/>
      <c r="O273" s="247"/>
      <c r="P273" s="247"/>
      <c r="Q273" s="247"/>
      <c r="R273" s="247"/>
      <c r="S273" s="247"/>
      <c r="T273" s="24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9" t="s">
        <v>216</v>
      </c>
      <c r="AU273" s="249" t="s">
        <v>86</v>
      </c>
      <c r="AV273" s="13" t="s">
        <v>86</v>
      </c>
      <c r="AW273" s="13" t="s">
        <v>32</v>
      </c>
      <c r="AX273" s="13" t="s">
        <v>76</v>
      </c>
      <c r="AY273" s="249" t="s">
        <v>116</v>
      </c>
    </row>
    <row r="274" s="13" customFormat="1">
      <c r="A274" s="13"/>
      <c r="B274" s="239"/>
      <c r="C274" s="240"/>
      <c r="D274" s="202" t="s">
        <v>216</v>
      </c>
      <c r="E274" s="241" t="s">
        <v>1</v>
      </c>
      <c r="F274" s="242" t="s">
        <v>423</v>
      </c>
      <c r="G274" s="240"/>
      <c r="H274" s="243">
        <v>6</v>
      </c>
      <c r="I274" s="244"/>
      <c r="J274" s="240"/>
      <c r="K274" s="240"/>
      <c r="L274" s="245"/>
      <c r="M274" s="246"/>
      <c r="N274" s="247"/>
      <c r="O274" s="247"/>
      <c r="P274" s="247"/>
      <c r="Q274" s="247"/>
      <c r="R274" s="247"/>
      <c r="S274" s="247"/>
      <c r="T274" s="24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9" t="s">
        <v>216</v>
      </c>
      <c r="AU274" s="249" t="s">
        <v>86</v>
      </c>
      <c r="AV274" s="13" t="s">
        <v>86</v>
      </c>
      <c r="AW274" s="13" t="s">
        <v>32</v>
      </c>
      <c r="AX274" s="13" t="s">
        <v>76</v>
      </c>
      <c r="AY274" s="249" t="s">
        <v>116</v>
      </c>
    </row>
    <row r="275" s="13" customFormat="1">
      <c r="A275" s="13"/>
      <c r="B275" s="239"/>
      <c r="C275" s="240"/>
      <c r="D275" s="202" t="s">
        <v>216</v>
      </c>
      <c r="E275" s="241" t="s">
        <v>1</v>
      </c>
      <c r="F275" s="242" t="s">
        <v>424</v>
      </c>
      <c r="G275" s="240"/>
      <c r="H275" s="243">
        <v>5</v>
      </c>
      <c r="I275" s="244"/>
      <c r="J275" s="240"/>
      <c r="K275" s="240"/>
      <c r="L275" s="245"/>
      <c r="M275" s="246"/>
      <c r="N275" s="247"/>
      <c r="O275" s="247"/>
      <c r="P275" s="247"/>
      <c r="Q275" s="247"/>
      <c r="R275" s="247"/>
      <c r="S275" s="247"/>
      <c r="T275" s="248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9" t="s">
        <v>216</v>
      </c>
      <c r="AU275" s="249" t="s">
        <v>86</v>
      </c>
      <c r="AV275" s="13" t="s">
        <v>86</v>
      </c>
      <c r="AW275" s="13" t="s">
        <v>32</v>
      </c>
      <c r="AX275" s="13" t="s">
        <v>76</v>
      </c>
      <c r="AY275" s="249" t="s">
        <v>116</v>
      </c>
    </row>
    <row r="276" s="14" customFormat="1">
      <c r="A276" s="14"/>
      <c r="B276" s="250"/>
      <c r="C276" s="251"/>
      <c r="D276" s="202" t="s">
        <v>216</v>
      </c>
      <c r="E276" s="252" t="s">
        <v>1</v>
      </c>
      <c r="F276" s="253" t="s">
        <v>221</v>
      </c>
      <c r="G276" s="251"/>
      <c r="H276" s="254">
        <v>40.490000000000002</v>
      </c>
      <c r="I276" s="255"/>
      <c r="J276" s="251"/>
      <c r="K276" s="251"/>
      <c r="L276" s="256"/>
      <c r="M276" s="257"/>
      <c r="N276" s="258"/>
      <c r="O276" s="258"/>
      <c r="P276" s="258"/>
      <c r="Q276" s="258"/>
      <c r="R276" s="258"/>
      <c r="S276" s="258"/>
      <c r="T276" s="259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60" t="s">
        <v>216</v>
      </c>
      <c r="AU276" s="260" t="s">
        <v>86</v>
      </c>
      <c r="AV276" s="14" t="s">
        <v>115</v>
      </c>
      <c r="AW276" s="14" t="s">
        <v>32</v>
      </c>
      <c r="AX276" s="14" t="s">
        <v>84</v>
      </c>
      <c r="AY276" s="260" t="s">
        <v>116</v>
      </c>
    </row>
    <row r="277" s="2" customFormat="1" ht="24.15" customHeight="1">
      <c r="A277" s="37"/>
      <c r="B277" s="38"/>
      <c r="C277" s="189" t="s">
        <v>175</v>
      </c>
      <c r="D277" s="189" t="s">
        <v>111</v>
      </c>
      <c r="E277" s="190" t="s">
        <v>425</v>
      </c>
      <c r="F277" s="191" t="s">
        <v>426</v>
      </c>
      <c r="G277" s="192" t="s">
        <v>208</v>
      </c>
      <c r="H277" s="193">
        <v>94.403000000000006</v>
      </c>
      <c r="I277" s="194"/>
      <c r="J277" s="195">
        <f>ROUND(I277*H277,2)</f>
        <v>0</v>
      </c>
      <c r="K277" s="191" t="s">
        <v>209</v>
      </c>
      <c r="L277" s="43"/>
      <c r="M277" s="196" t="s">
        <v>1</v>
      </c>
      <c r="N277" s="197" t="s">
        <v>41</v>
      </c>
      <c r="O277" s="90"/>
      <c r="P277" s="198">
        <f>O277*H277</f>
        <v>0</v>
      </c>
      <c r="Q277" s="198">
        <v>0.01434</v>
      </c>
      <c r="R277" s="198">
        <f>Q277*H277</f>
        <v>1.3537390200000001</v>
      </c>
      <c r="S277" s="198">
        <v>0</v>
      </c>
      <c r="T277" s="199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00" t="s">
        <v>141</v>
      </c>
      <c r="AT277" s="200" t="s">
        <v>111</v>
      </c>
      <c r="AU277" s="200" t="s">
        <v>86</v>
      </c>
      <c r="AY277" s="16" t="s">
        <v>116</v>
      </c>
      <c r="BE277" s="201">
        <f>IF(N277="základní",J277,0)</f>
        <v>0</v>
      </c>
      <c r="BF277" s="201">
        <f>IF(N277="snížená",J277,0)</f>
        <v>0</v>
      </c>
      <c r="BG277" s="201">
        <f>IF(N277="zákl. přenesená",J277,0)</f>
        <v>0</v>
      </c>
      <c r="BH277" s="201">
        <f>IF(N277="sníž. přenesená",J277,0)</f>
        <v>0</v>
      </c>
      <c r="BI277" s="201">
        <f>IF(N277="nulová",J277,0)</f>
        <v>0</v>
      </c>
      <c r="BJ277" s="16" t="s">
        <v>84</v>
      </c>
      <c r="BK277" s="201">
        <f>ROUND(I277*H277,2)</f>
        <v>0</v>
      </c>
      <c r="BL277" s="16" t="s">
        <v>141</v>
      </c>
      <c r="BM277" s="200" t="s">
        <v>427</v>
      </c>
    </row>
    <row r="278" s="2" customFormat="1">
      <c r="A278" s="37"/>
      <c r="B278" s="38"/>
      <c r="C278" s="39"/>
      <c r="D278" s="202" t="s">
        <v>117</v>
      </c>
      <c r="E278" s="39"/>
      <c r="F278" s="203" t="s">
        <v>428</v>
      </c>
      <c r="G278" s="39"/>
      <c r="H278" s="39"/>
      <c r="I278" s="204"/>
      <c r="J278" s="39"/>
      <c r="K278" s="39"/>
      <c r="L278" s="43"/>
      <c r="M278" s="205"/>
      <c r="N278" s="206"/>
      <c r="O278" s="90"/>
      <c r="P278" s="90"/>
      <c r="Q278" s="90"/>
      <c r="R278" s="90"/>
      <c r="S278" s="90"/>
      <c r="T278" s="91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T278" s="16" t="s">
        <v>117</v>
      </c>
      <c r="AU278" s="16" t="s">
        <v>86</v>
      </c>
    </row>
    <row r="279" s="13" customFormat="1">
      <c r="A279" s="13"/>
      <c r="B279" s="239"/>
      <c r="C279" s="240"/>
      <c r="D279" s="202" t="s">
        <v>216</v>
      </c>
      <c r="E279" s="241" t="s">
        <v>1</v>
      </c>
      <c r="F279" s="242" t="s">
        <v>429</v>
      </c>
      <c r="G279" s="240"/>
      <c r="H279" s="243">
        <v>65.744</v>
      </c>
      <c r="I279" s="244"/>
      <c r="J279" s="240"/>
      <c r="K279" s="240"/>
      <c r="L279" s="245"/>
      <c r="M279" s="246"/>
      <c r="N279" s="247"/>
      <c r="O279" s="247"/>
      <c r="P279" s="247"/>
      <c r="Q279" s="247"/>
      <c r="R279" s="247"/>
      <c r="S279" s="247"/>
      <c r="T279" s="248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9" t="s">
        <v>216</v>
      </c>
      <c r="AU279" s="249" t="s">
        <v>86</v>
      </c>
      <c r="AV279" s="13" t="s">
        <v>86</v>
      </c>
      <c r="AW279" s="13" t="s">
        <v>32</v>
      </c>
      <c r="AX279" s="13" t="s">
        <v>76</v>
      </c>
      <c r="AY279" s="249" t="s">
        <v>116</v>
      </c>
    </row>
    <row r="280" s="13" customFormat="1">
      <c r="A280" s="13"/>
      <c r="B280" s="239"/>
      <c r="C280" s="240"/>
      <c r="D280" s="202" t="s">
        <v>216</v>
      </c>
      <c r="E280" s="241" t="s">
        <v>1</v>
      </c>
      <c r="F280" s="242" t="s">
        <v>430</v>
      </c>
      <c r="G280" s="240"/>
      <c r="H280" s="243">
        <v>13.199999999999999</v>
      </c>
      <c r="I280" s="244"/>
      <c r="J280" s="240"/>
      <c r="K280" s="240"/>
      <c r="L280" s="245"/>
      <c r="M280" s="246"/>
      <c r="N280" s="247"/>
      <c r="O280" s="247"/>
      <c r="P280" s="247"/>
      <c r="Q280" s="247"/>
      <c r="R280" s="247"/>
      <c r="S280" s="247"/>
      <c r="T280" s="248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9" t="s">
        <v>216</v>
      </c>
      <c r="AU280" s="249" t="s">
        <v>86</v>
      </c>
      <c r="AV280" s="13" t="s">
        <v>86</v>
      </c>
      <c r="AW280" s="13" t="s">
        <v>32</v>
      </c>
      <c r="AX280" s="13" t="s">
        <v>76</v>
      </c>
      <c r="AY280" s="249" t="s">
        <v>116</v>
      </c>
    </row>
    <row r="281" s="13" customFormat="1">
      <c r="A281" s="13"/>
      <c r="B281" s="239"/>
      <c r="C281" s="240"/>
      <c r="D281" s="202" t="s">
        <v>216</v>
      </c>
      <c r="E281" s="241" t="s">
        <v>1</v>
      </c>
      <c r="F281" s="242" t="s">
        <v>431</v>
      </c>
      <c r="G281" s="240"/>
      <c r="H281" s="243">
        <v>9.4589999999999996</v>
      </c>
      <c r="I281" s="244"/>
      <c r="J281" s="240"/>
      <c r="K281" s="240"/>
      <c r="L281" s="245"/>
      <c r="M281" s="246"/>
      <c r="N281" s="247"/>
      <c r="O281" s="247"/>
      <c r="P281" s="247"/>
      <c r="Q281" s="247"/>
      <c r="R281" s="247"/>
      <c r="S281" s="247"/>
      <c r="T281" s="248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9" t="s">
        <v>216</v>
      </c>
      <c r="AU281" s="249" t="s">
        <v>86</v>
      </c>
      <c r="AV281" s="13" t="s">
        <v>86</v>
      </c>
      <c r="AW281" s="13" t="s">
        <v>32</v>
      </c>
      <c r="AX281" s="13" t="s">
        <v>76</v>
      </c>
      <c r="AY281" s="249" t="s">
        <v>116</v>
      </c>
    </row>
    <row r="282" s="13" customFormat="1">
      <c r="A282" s="13"/>
      <c r="B282" s="239"/>
      <c r="C282" s="240"/>
      <c r="D282" s="202" t="s">
        <v>216</v>
      </c>
      <c r="E282" s="241" t="s">
        <v>1</v>
      </c>
      <c r="F282" s="242" t="s">
        <v>432</v>
      </c>
      <c r="G282" s="240"/>
      <c r="H282" s="243">
        <v>6</v>
      </c>
      <c r="I282" s="244"/>
      <c r="J282" s="240"/>
      <c r="K282" s="240"/>
      <c r="L282" s="245"/>
      <c r="M282" s="246"/>
      <c r="N282" s="247"/>
      <c r="O282" s="247"/>
      <c r="P282" s="247"/>
      <c r="Q282" s="247"/>
      <c r="R282" s="247"/>
      <c r="S282" s="247"/>
      <c r="T282" s="24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9" t="s">
        <v>216</v>
      </c>
      <c r="AU282" s="249" t="s">
        <v>86</v>
      </c>
      <c r="AV282" s="13" t="s">
        <v>86</v>
      </c>
      <c r="AW282" s="13" t="s">
        <v>32</v>
      </c>
      <c r="AX282" s="13" t="s">
        <v>76</v>
      </c>
      <c r="AY282" s="249" t="s">
        <v>116</v>
      </c>
    </row>
    <row r="283" s="14" customFormat="1">
      <c r="A283" s="14"/>
      <c r="B283" s="250"/>
      <c r="C283" s="251"/>
      <c r="D283" s="202" t="s">
        <v>216</v>
      </c>
      <c r="E283" s="252" t="s">
        <v>1</v>
      </c>
      <c r="F283" s="253" t="s">
        <v>221</v>
      </c>
      <c r="G283" s="251"/>
      <c r="H283" s="254">
        <v>94.403000000000006</v>
      </c>
      <c r="I283" s="255"/>
      <c r="J283" s="251"/>
      <c r="K283" s="251"/>
      <c r="L283" s="256"/>
      <c r="M283" s="257"/>
      <c r="N283" s="258"/>
      <c r="O283" s="258"/>
      <c r="P283" s="258"/>
      <c r="Q283" s="258"/>
      <c r="R283" s="258"/>
      <c r="S283" s="258"/>
      <c r="T283" s="259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60" t="s">
        <v>216</v>
      </c>
      <c r="AU283" s="260" t="s">
        <v>86</v>
      </c>
      <c r="AV283" s="14" t="s">
        <v>115</v>
      </c>
      <c r="AW283" s="14" t="s">
        <v>32</v>
      </c>
      <c r="AX283" s="14" t="s">
        <v>84</v>
      </c>
      <c r="AY283" s="260" t="s">
        <v>116</v>
      </c>
    </row>
    <row r="284" s="2" customFormat="1" ht="16.5" customHeight="1">
      <c r="A284" s="37"/>
      <c r="B284" s="38"/>
      <c r="C284" s="189" t="s">
        <v>433</v>
      </c>
      <c r="D284" s="189" t="s">
        <v>111</v>
      </c>
      <c r="E284" s="190" t="s">
        <v>434</v>
      </c>
      <c r="F284" s="191" t="s">
        <v>435</v>
      </c>
      <c r="G284" s="192" t="s">
        <v>208</v>
      </c>
      <c r="H284" s="193">
        <v>537.17600000000004</v>
      </c>
      <c r="I284" s="194"/>
      <c r="J284" s="195">
        <f>ROUND(I284*H284,2)</f>
        <v>0</v>
      </c>
      <c r="K284" s="191" t="s">
        <v>209</v>
      </c>
      <c r="L284" s="43"/>
      <c r="M284" s="196" t="s">
        <v>1</v>
      </c>
      <c r="N284" s="197" t="s">
        <v>41</v>
      </c>
      <c r="O284" s="90"/>
      <c r="P284" s="198">
        <f>O284*H284</f>
        <v>0</v>
      </c>
      <c r="Q284" s="198">
        <v>0</v>
      </c>
      <c r="R284" s="198">
        <f>Q284*H284</f>
        <v>0</v>
      </c>
      <c r="S284" s="198">
        <v>0.014999999999999999</v>
      </c>
      <c r="T284" s="199">
        <f>S284*H284</f>
        <v>8.057640000000001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00" t="s">
        <v>141</v>
      </c>
      <c r="AT284" s="200" t="s">
        <v>111</v>
      </c>
      <c r="AU284" s="200" t="s">
        <v>86</v>
      </c>
      <c r="AY284" s="16" t="s">
        <v>116</v>
      </c>
      <c r="BE284" s="201">
        <f>IF(N284="základní",J284,0)</f>
        <v>0</v>
      </c>
      <c r="BF284" s="201">
        <f>IF(N284="snížená",J284,0)</f>
        <v>0</v>
      </c>
      <c r="BG284" s="201">
        <f>IF(N284="zákl. přenesená",J284,0)</f>
        <v>0</v>
      </c>
      <c r="BH284" s="201">
        <f>IF(N284="sníž. přenesená",J284,0)</f>
        <v>0</v>
      </c>
      <c r="BI284" s="201">
        <f>IF(N284="nulová",J284,0)</f>
        <v>0</v>
      </c>
      <c r="BJ284" s="16" t="s">
        <v>84</v>
      </c>
      <c r="BK284" s="201">
        <f>ROUND(I284*H284,2)</f>
        <v>0</v>
      </c>
      <c r="BL284" s="16" t="s">
        <v>141</v>
      </c>
      <c r="BM284" s="200" t="s">
        <v>436</v>
      </c>
    </row>
    <row r="285" s="2" customFormat="1">
      <c r="A285" s="37"/>
      <c r="B285" s="38"/>
      <c r="C285" s="39"/>
      <c r="D285" s="202" t="s">
        <v>117</v>
      </c>
      <c r="E285" s="39"/>
      <c r="F285" s="203" t="s">
        <v>437</v>
      </c>
      <c r="G285" s="39"/>
      <c r="H285" s="39"/>
      <c r="I285" s="204"/>
      <c r="J285" s="39"/>
      <c r="K285" s="39"/>
      <c r="L285" s="43"/>
      <c r="M285" s="205"/>
      <c r="N285" s="206"/>
      <c r="O285" s="90"/>
      <c r="P285" s="90"/>
      <c r="Q285" s="90"/>
      <c r="R285" s="90"/>
      <c r="S285" s="90"/>
      <c r="T285" s="91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T285" s="16" t="s">
        <v>117</v>
      </c>
      <c r="AU285" s="16" t="s">
        <v>86</v>
      </c>
    </row>
    <row r="286" s="13" customFormat="1">
      <c r="A286" s="13"/>
      <c r="B286" s="239"/>
      <c r="C286" s="240"/>
      <c r="D286" s="202" t="s">
        <v>216</v>
      </c>
      <c r="E286" s="241" t="s">
        <v>1</v>
      </c>
      <c r="F286" s="242" t="s">
        <v>438</v>
      </c>
      <c r="G286" s="240"/>
      <c r="H286" s="243">
        <v>728.43399999999997</v>
      </c>
      <c r="I286" s="244"/>
      <c r="J286" s="240"/>
      <c r="K286" s="240"/>
      <c r="L286" s="245"/>
      <c r="M286" s="246"/>
      <c r="N286" s="247"/>
      <c r="O286" s="247"/>
      <c r="P286" s="247"/>
      <c r="Q286" s="247"/>
      <c r="R286" s="247"/>
      <c r="S286" s="247"/>
      <c r="T286" s="248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9" t="s">
        <v>216</v>
      </c>
      <c r="AU286" s="249" t="s">
        <v>86</v>
      </c>
      <c r="AV286" s="13" t="s">
        <v>86</v>
      </c>
      <c r="AW286" s="13" t="s">
        <v>32</v>
      </c>
      <c r="AX286" s="13" t="s">
        <v>76</v>
      </c>
      <c r="AY286" s="249" t="s">
        <v>116</v>
      </c>
    </row>
    <row r="287" s="13" customFormat="1">
      <c r="A287" s="13"/>
      <c r="B287" s="239"/>
      <c r="C287" s="240"/>
      <c r="D287" s="202" t="s">
        <v>216</v>
      </c>
      <c r="E287" s="241" t="s">
        <v>1</v>
      </c>
      <c r="F287" s="242" t="s">
        <v>439</v>
      </c>
      <c r="G287" s="240"/>
      <c r="H287" s="243">
        <v>86.549999999999997</v>
      </c>
      <c r="I287" s="244"/>
      <c r="J287" s="240"/>
      <c r="K287" s="240"/>
      <c r="L287" s="245"/>
      <c r="M287" s="246"/>
      <c r="N287" s="247"/>
      <c r="O287" s="247"/>
      <c r="P287" s="247"/>
      <c r="Q287" s="247"/>
      <c r="R287" s="247"/>
      <c r="S287" s="247"/>
      <c r="T287" s="248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9" t="s">
        <v>216</v>
      </c>
      <c r="AU287" s="249" t="s">
        <v>86</v>
      </c>
      <c r="AV287" s="13" t="s">
        <v>86</v>
      </c>
      <c r="AW287" s="13" t="s">
        <v>32</v>
      </c>
      <c r="AX287" s="13" t="s">
        <v>76</v>
      </c>
      <c r="AY287" s="249" t="s">
        <v>116</v>
      </c>
    </row>
    <row r="288" s="13" customFormat="1">
      <c r="A288" s="13"/>
      <c r="B288" s="239"/>
      <c r="C288" s="240"/>
      <c r="D288" s="202" t="s">
        <v>216</v>
      </c>
      <c r="E288" s="241" t="s">
        <v>1</v>
      </c>
      <c r="F288" s="242" t="s">
        <v>440</v>
      </c>
      <c r="G288" s="240"/>
      <c r="H288" s="243">
        <v>-99.808000000000007</v>
      </c>
      <c r="I288" s="244"/>
      <c r="J288" s="240"/>
      <c r="K288" s="240"/>
      <c r="L288" s="245"/>
      <c r="M288" s="246"/>
      <c r="N288" s="247"/>
      <c r="O288" s="247"/>
      <c r="P288" s="247"/>
      <c r="Q288" s="247"/>
      <c r="R288" s="247"/>
      <c r="S288" s="247"/>
      <c r="T288" s="248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9" t="s">
        <v>216</v>
      </c>
      <c r="AU288" s="249" t="s">
        <v>86</v>
      </c>
      <c r="AV288" s="13" t="s">
        <v>86</v>
      </c>
      <c r="AW288" s="13" t="s">
        <v>32</v>
      </c>
      <c r="AX288" s="13" t="s">
        <v>76</v>
      </c>
      <c r="AY288" s="249" t="s">
        <v>116</v>
      </c>
    </row>
    <row r="289" s="13" customFormat="1">
      <c r="A289" s="13"/>
      <c r="B289" s="239"/>
      <c r="C289" s="240"/>
      <c r="D289" s="202" t="s">
        <v>216</v>
      </c>
      <c r="E289" s="241" t="s">
        <v>1</v>
      </c>
      <c r="F289" s="242" t="s">
        <v>441</v>
      </c>
      <c r="G289" s="240"/>
      <c r="H289" s="243">
        <v>-178</v>
      </c>
      <c r="I289" s="244"/>
      <c r="J289" s="240"/>
      <c r="K289" s="240"/>
      <c r="L289" s="245"/>
      <c r="M289" s="246"/>
      <c r="N289" s="247"/>
      <c r="O289" s="247"/>
      <c r="P289" s="247"/>
      <c r="Q289" s="247"/>
      <c r="R289" s="247"/>
      <c r="S289" s="247"/>
      <c r="T289" s="24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9" t="s">
        <v>216</v>
      </c>
      <c r="AU289" s="249" t="s">
        <v>86</v>
      </c>
      <c r="AV289" s="13" t="s">
        <v>86</v>
      </c>
      <c r="AW289" s="13" t="s">
        <v>32</v>
      </c>
      <c r="AX289" s="13" t="s">
        <v>76</v>
      </c>
      <c r="AY289" s="249" t="s">
        <v>116</v>
      </c>
    </row>
    <row r="290" s="14" customFormat="1">
      <c r="A290" s="14"/>
      <c r="B290" s="250"/>
      <c r="C290" s="251"/>
      <c r="D290" s="202" t="s">
        <v>216</v>
      </c>
      <c r="E290" s="252" t="s">
        <v>1</v>
      </c>
      <c r="F290" s="253" t="s">
        <v>221</v>
      </c>
      <c r="G290" s="251"/>
      <c r="H290" s="254">
        <v>537.17599999999993</v>
      </c>
      <c r="I290" s="255"/>
      <c r="J290" s="251"/>
      <c r="K290" s="251"/>
      <c r="L290" s="256"/>
      <c r="M290" s="257"/>
      <c r="N290" s="258"/>
      <c r="O290" s="258"/>
      <c r="P290" s="258"/>
      <c r="Q290" s="258"/>
      <c r="R290" s="258"/>
      <c r="S290" s="258"/>
      <c r="T290" s="259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60" t="s">
        <v>216</v>
      </c>
      <c r="AU290" s="260" t="s">
        <v>86</v>
      </c>
      <c r="AV290" s="14" t="s">
        <v>115</v>
      </c>
      <c r="AW290" s="14" t="s">
        <v>32</v>
      </c>
      <c r="AX290" s="14" t="s">
        <v>84</v>
      </c>
      <c r="AY290" s="260" t="s">
        <v>116</v>
      </c>
    </row>
    <row r="291" s="2" customFormat="1" ht="24.15" customHeight="1">
      <c r="A291" s="37"/>
      <c r="B291" s="38"/>
      <c r="C291" s="189" t="s">
        <v>179</v>
      </c>
      <c r="D291" s="189" t="s">
        <v>111</v>
      </c>
      <c r="E291" s="190" t="s">
        <v>442</v>
      </c>
      <c r="F291" s="191" t="s">
        <v>443</v>
      </c>
      <c r="G291" s="192" t="s">
        <v>208</v>
      </c>
      <c r="H291" s="193">
        <v>561</v>
      </c>
      <c r="I291" s="194"/>
      <c r="J291" s="195">
        <f>ROUND(I291*H291,2)</f>
        <v>0</v>
      </c>
      <c r="K291" s="191" t="s">
        <v>209</v>
      </c>
      <c r="L291" s="43"/>
      <c r="M291" s="196" t="s">
        <v>1</v>
      </c>
      <c r="N291" s="197" t="s">
        <v>41</v>
      </c>
      <c r="O291" s="90"/>
      <c r="P291" s="198">
        <f>O291*H291</f>
        <v>0</v>
      </c>
      <c r="Q291" s="198">
        <v>0</v>
      </c>
      <c r="R291" s="198">
        <f>Q291*H291</f>
        <v>0</v>
      </c>
      <c r="S291" s="198">
        <v>0</v>
      </c>
      <c r="T291" s="199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00" t="s">
        <v>141</v>
      </c>
      <c r="AT291" s="200" t="s">
        <v>111</v>
      </c>
      <c r="AU291" s="200" t="s">
        <v>86</v>
      </c>
      <c r="AY291" s="16" t="s">
        <v>116</v>
      </c>
      <c r="BE291" s="201">
        <f>IF(N291="základní",J291,0)</f>
        <v>0</v>
      </c>
      <c r="BF291" s="201">
        <f>IF(N291="snížená",J291,0)</f>
        <v>0</v>
      </c>
      <c r="BG291" s="201">
        <f>IF(N291="zákl. přenesená",J291,0)</f>
        <v>0</v>
      </c>
      <c r="BH291" s="201">
        <f>IF(N291="sníž. přenesená",J291,0)</f>
        <v>0</v>
      </c>
      <c r="BI291" s="201">
        <f>IF(N291="nulová",J291,0)</f>
        <v>0</v>
      </c>
      <c r="BJ291" s="16" t="s">
        <v>84</v>
      </c>
      <c r="BK291" s="201">
        <f>ROUND(I291*H291,2)</f>
        <v>0</v>
      </c>
      <c r="BL291" s="16" t="s">
        <v>141</v>
      </c>
      <c r="BM291" s="200" t="s">
        <v>444</v>
      </c>
    </row>
    <row r="292" s="2" customFormat="1">
      <c r="A292" s="37"/>
      <c r="B292" s="38"/>
      <c r="C292" s="39"/>
      <c r="D292" s="202" t="s">
        <v>117</v>
      </c>
      <c r="E292" s="39"/>
      <c r="F292" s="203" t="s">
        <v>445</v>
      </c>
      <c r="G292" s="39"/>
      <c r="H292" s="39"/>
      <c r="I292" s="204"/>
      <c r="J292" s="39"/>
      <c r="K292" s="39"/>
      <c r="L292" s="43"/>
      <c r="M292" s="205"/>
      <c r="N292" s="206"/>
      <c r="O292" s="90"/>
      <c r="P292" s="90"/>
      <c r="Q292" s="90"/>
      <c r="R292" s="90"/>
      <c r="S292" s="90"/>
      <c r="T292" s="91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T292" s="16" t="s">
        <v>117</v>
      </c>
      <c r="AU292" s="16" t="s">
        <v>86</v>
      </c>
    </row>
    <row r="293" s="13" customFormat="1">
      <c r="A293" s="13"/>
      <c r="B293" s="239"/>
      <c r="C293" s="240"/>
      <c r="D293" s="202" t="s">
        <v>216</v>
      </c>
      <c r="E293" s="241" t="s">
        <v>1</v>
      </c>
      <c r="F293" s="242" t="s">
        <v>446</v>
      </c>
      <c r="G293" s="240"/>
      <c r="H293" s="243">
        <v>561</v>
      </c>
      <c r="I293" s="244"/>
      <c r="J293" s="240"/>
      <c r="K293" s="240"/>
      <c r="L293" s="245"/>
      <c r="M293" s="246"/>
      <c r="N293" s="247"/>
      <c r="O293" s="247"/>
      <c r="P293" s="247"/>
      <c r="Q293" s="247"/>
      <c r="R293" s="247"/>
      <c r="S293" s="247"/>
      <c r="T293" s="248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9" t="s">
        <v>216</v>
      </c>
      <c r="AU293" s="249" t="s">
        <v>86</v>
      </c>
      <c r="AV293" s="13" t="s">
        <v>86</v>
      </c>
      <c r="AW293" s="13" t="s">
        <v>32</v>
      </c>
      <c r="AX293" s="13" t="s">
        <v>84</v>
      </c>
      <c r="AY293" s="249" t="s">
        <v>116</v>
      </c>
    </row>
    <row r="294" s="2" customFormat="1" ht="21.75" customHeight="1">
      <c r="A294" s="37"/>
      <c r="B294" s="38"/>
      <c r="C294" s="261" t="s">
        <v>447</v>
      </c>
      <c r="D294" s="261" t="s">
        <v>277</v>
      </c>
      <c r="E294" s="262" t="s">
        <v>448</v>
      </c>
      <c r="F294" s="263" t="s">
        <v>449</v>
      </c>
      <c r="G294" s="264" t="s">
        <v>224</v>
      </c>
      <c r="H294" s="265">
        <v>9.3300000000000001</v>
      </c>
      <c r="I294" s="266"/>
      <c r="J294" s="267">
        <f>ROUND(I294*H294,2)</f>
        <v>0</v>
      </c>
      <c r="K294" s="263" t="s">
        <v>209</v>
      </c>
      <c r="L294" s="268"/>
      <c r="M294" s="269" t="s">
        <v>1</v>
      </c>
      <c r="N294" s="270" t="s">
        <v>41</v>
      </c>
      <c r="O294" s="90"/>
      <c r="P294" s="198">
        <f>O294*H294</f>
        <v>0</v>
      </c>
      <c r="Q294" s="198">
        <v>0.55000000000000004</v>
      </c>
      <c r="R294" s="198">
        <f>Q294*H294</f>
        <v>5.1315000000000008</v>
      </c>
      <c r="S294" s="198">
        <v>0</v>
      </c>
      <c r="T294" s="199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00" t="s">
        <v>165</v>
      </c>
      <c r="AT294" s="200" t="s">
        <v>277</v>
      </c>
      <c r="AU294" s="200" t="s">
        <v>86</v>
      </c>
      <c r="AY294" s="16" t="s">
        <v>116</v>
      </c>
      <c r="BE294" s="201">
        <f>IF(N294="základní",J294,0)</f>
        <v>0</v>
      </c>
      <c r="BF294" s="201">
        <f>IF(N294="snížená",J294,0)</f>
        <v>0</v>
      </c>
      <c r="BG294" s="201">
        <f>IF(N294="zákl. přenesená",J294,0)</f>
        <v>0</v>
      </c>
      <c r="BH294" s="201">
        <f>IF(N294="sníž. přenesená",J294,0)</f>
        <v>0</v>
      </c>
      <c r="BI294" s="201">
        <f>IF(N294="nulová",J294,0)</f>
        <v>0</v>
      </c>
      <c r="BJ294" s="16" t="s">
        <v>84</v>
      </c>
      <c r="BK294" s="201">
        <f>ROUND(I294*H294,2)</f>
        <v>0</v>
      </c>
      <c r="BL294" s="16" t="s">
        <v>141</v>
      </c>
      <c r="BM294" s="200" t="s">
        <v>450</v>
      </c>
    </row>
    <row r="295" s="2" customFormat="1">
      <c r="A295" s="37"/>
      <c r="B295" s="38"/>
      <c r="C295" s="39"/>
      <c r="D295" s="202" t="s">
        <v>117</v>
      </c>
      <c r="E295" s="39"/>
      <c r="F295" s="203" t="s">
        <v>451</v>
      </c>
      <c r="G295" s="39"/>
      <c r="H295" s="39"/>
      <c r="I295" s="204"/>
      <c r="J295" s="39"/>
      <c r="K295" s="39"/>
      <c r="L295" s="43"/>
      <c r="M295" s="205"/>
      <c r="N295" s="206"/>
      <c r="O295" s="90"/>
      <c r="P295" s="90"/>
      <c r="Q295" s="90"/>
      <c r="R295" s="90"/>
      <c r="S295" s="90"/>
      <c r="T295" s="91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T295" s="16" t="s">
        <v>117</v>
      </c>
      <c r="AU295" s="16" t="s">
        <v>86</v>
      </c>
    </row>
    <row r="296" s="13" customFormat="1">
      <c r="A296" s="13"/>
      <c r="B296" s="239"/>
      <c r="C296" s="240"/>
      <c r="D296" s="202" t="s">
        <v>216</v>
      </c>
      <c r="E296" s="241" t="s">
        <v>1</v>
      </c>
      <c r="F296" s="242" t="s">
        <v>452</v>
      </c>
      <c r="G296" s="240"/>
      <c r="H296" s="243">
        <v>8.8859999999999992</v>
      </c>
      <c r="I296" s="244"/>
      <c r="J296" s="240"/>
      <c r="K296" s="240"/>
      <c r="L296" s="245"/>
      <c r="M296" s="246"/>
      <c r="N296" s="247"/>
      <c r="O296" s="247"/>
      <c r="P296" s="247"/>
      <c r="Q296" s="247"/>
      <c r="R296" s="247"/>
      <c r="S296" s="247"/>
      <c r="T296" s="248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9" t="s">
        <v>216</v>
      </c>
      <c r="AU296" s="249" t="s">
        <v>86</v>
      </c>
      <c r="AV296" s="13" t="s">
        <v>86</v>
      </c>
      <c r="AW296" s="13" t="s">
        <v>32</v>
      </c>
      <c r="AX296" s="13" t="s">
        <v>76</v>
      </c>
      <c r="AY296" s="249" t="s">
        <v>116</v>
      </c>
    </row>
    <row r="297" s="14" customFormat="1">
      <c r="A297" s="14"/>
      <c r="B297" s="250"/>
      <c r="C297" s="251"/>
      <c r="D297" s="202" t="s">
        <v>216</v>
      </c>
      <c r="E297" s="252" t="s">
        <v>1</v>
      </c>
      <c r="F297" s="253" t="s">
        <v>221</v>
      </c>
      <c r="G297" s="251"/>
      <c r="H297" s="254">
        <v>8.8859999999999992</v>
      </c>
      <c r="I297" s="255"/>
      <c r="J297" s="251"/>
      <c r="K297" s="251"/>
      <c r="L297" s="256"/>
      <c r="M297" s="257"/>
      <c r="N297" s="258"/>
      <c r="O297" s="258"/>
      <c r="P297" s="258"/>
      <c r="Q297" s="258"/>
      <c r="R297" s="258"/>
      <c r="S297" s="258"/>
      <c r="T297" s="259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60" t="s">
        <v>216</v>
      </c>
      <c r="AU297" s="260" t="s">
        <v>86</v>
      </c>
      <c r="AV297" s="14" t="s">
        <v>115</v>
      </c>
      <c r="AW297" s="14" t="s">
        <v>32</v>
      </c>
      <c r="AX297" s="14" t="s">
        <v>84</v>
      </c>
      <c r="AY297" s="260" t="s">
        <v>116</v>
      </c>
    </row>
    <row r="298" s="13" customFormat="1">
      <c r="A298" s="13"/>
      <c r="B298" s="239"/>
      <c r="C298" s="240"/>
      <c r="D298" s="202" t="s">
        <v>216</v>
      </c>
      <c r="E298" s="240"/>
      <c r="F298" s="242" t="s">
        <v>453</v>
      </c>
      <c r="G298" s="240"/>
      <c r="H298" s="243">
        <v>9.3300000000000001</v>
      </c>
      <c r="I298" s="244"/>
      <c r="J298" s="240"/>
      <c r="K298" s="240"/>
      <c r="L298" s="245"/>
      <c r="M298" s="246"/>
      <c r="N298" s="247"/>
      <c r="O298" s="247"/>
      <c r="P298" s="247"/>
      <c r="Q298" s="247"/>
      <c r="R298" s="247"/>
      <c r="S298" s="247"/>
      <c r="T298" s="24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9" t="s">
        <v>216</v>
      </c>
      <c r="AU298" s="249" t="s">
        <v>86</v>
      </c>
      <c r="AV298" s="13" t="s">
        <v>86</v>
      </c>
      <c r="AW298" s="13" t="s">
        <v>4</v>
      </c>
      <c r="AX298" s="13" t="s">
        <v>84</v>
      </c>
      <c r="AY298" s="249" t="s">
        <v>116</v>
      </c>
    </row>
    <row r="299" s="2" customFormat="1" ht="24.15" customHeight="1">
      <c r="A299" s="37"/>
      <c r="B299" s="38"/>
      <c r="C299" s="189" t="s">
        <v>182</v>
      </c>
      <c r="D299" s="189" t="s">
        <v>111</v>
      </c>
      <c r="E299" s="190" t="s">
        <v>454</v>
      </c>
      <c r="F299" s="191" t="s">
        <v>455</v>
      </c>
      <c r="G299" s="192" t="s">
        <v>114</v>
      </c>
      <c r="H299" s="193">
        <v>480</v>
      </c>
      <c r="I299" s="194"/>
      <c r="J299" s="195">
        <f>ROUND(I299*H299,2)</f>
        <v>0</v>
      </c>
      <c r="K299" s="191" t="s">
        <v>209</v>
      </c>
      <c r="L299" s="43"/>
      <c r="M299" s="196" t="s">
        <v>1</v>
      </c>
      <c r="N299" s="197" t="s">
        <v>41</v>
      </c>
      <c r="O299" s="90"/>
      <c r="P299" s="198">
        <f>O299*H299</f>
        <v>0</v>
      </c>
      <c r="Q299" s="198">
        <v>0</v>
      </c>
      <c r="R299" s="198">
        <f>Q299*H299</f>
        <v>0</v>
      </c>
      <c r="S299" s="198">
        <v>0</v>
      </c>
      <c r="T299" s="199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00" t="s">
        <v>141</v>
      </c>
      <c r="AT299" s="200" t="s">
        <v>111</v>
      </c>
      <c r="AU299" s="200" t="s">
        <v>86</v>
      </c>
      <c r="AY299" s="16" t="s">
        <v>116</v>
      </c>
      <c r="BE299" s="201">
        <f>IF(N299="základní",J299,0)</f>
        <v>0</v>
      </c>
      <c r="BF299" s="201">
        <f>IF(N299="snížená",J299,0)</f>
        <v>0</v>
      </c>
      <c r="BG299" s="201">
        <f>IF(N299="zákl. přenesená",J299,0)</f>
        <v>0</v>
      </c>
      <c r="BH299" s="201">
        <f>IF(N299="sníž. přenesená",J299,0)</f>
        <v>0</v>
      </c>
      <c r="BI299" s="201">
        <f>IF(N299="nulová",J299,0)</f>
        <v>0</v>
      </c>
      <c r="BJ299" s="16" t="s">
        <v>84</v>
      </c>
      <c r="BK299" s="201">
        <f>ROUND(I299*H299,2)</f>
        <v>0</v>
      </c>
      <c r="BL299" s="16" t="s">
        <v>141</v>
      </c>
      <c r="BM299" s="200" t="s">
        <v>456</v>
      </c>
    </row>
    <row r="300" s="2" customFormat="1">
      <c r="A300" s="37"/>
      <c r="B300" s="38"/>
      <c r="C300" s="39"/>
      <c r="D300" s="202" t="s">
        <v>117</v>
      </c>
      <c r="E300" s="39"/>
      <c r="F300" s="203" t="s">
        <v>457</v>
      </c>
      <c r="G300" s="39"/>
      <c r="H300" s="39"/>
      <c r="I300" s="204"/>
      <c r="J300" s="39"/>
      <c r="K300" s="39"/>
      <c r="L300" s="43"/>
      <c r="M300" s="205"/>
      <c r="N300" s="206"/>
      <c r="O300" s="90"/>
      <c r="P300" s="90"/>
      <c r="Q300" s="90"/>
      <c r="R300" s="90"/>
      <c r="S300" s="90"/>
      <c r="T300" s="91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T300" s="16" t="s">
        <v>117</v>
      </c>
      <c r="AU300" s="16" t="s">
        <v>86</v>
      </c>
    </row>
    <row r="301" s="13" customFormat="1">
      <c r="A301" s="13"/>
      <c r="B301" s="239"/>
      <c r="C301" s="240"/>
      <c r="D301" s="202" t="s">
        <v>216</v>
      </c>
      <c r="E301" s="241" t="s">
        <v>1</v>
      </c>
      <c r="F301" s="242" t="s">
        <v>458</v>
      </c>
      <c r="G301" s="240"/>
      <c r="H301" s="243">
        <v>480</v>
      </c>
      <c r="I301" s="244"/>
      <c r="J301" s="240"/>
      <c r="K301" s="240"/>
      <c r="L301" s="245"/>
      <c r="M301" s="246"/>
      <c r="N301" s="247"/>
      <c r="O301" s="247"/>
      <c r="P301" s="247"/>
      <c r="Q301" s="247"/>
      <c r="R301" s="247"/>
      <c r="S301" s="247"/>
      <c r="T301" s="248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9" t="s">
        <v>216</v>
      </c>
      <c r="AU301" s="249" t="s">
        <v>86</v>
      </c>
      <c r="AV301" s="13" t="s">
        <v>86</v>
      </c>
      <c r="AW301" s="13" t="s">
        <v>32</v>
      </c>
      <c r="AX301" s="13" t="s">
        <v>76</v>
      </c>
      <c r="AY301" s="249" t="s">
        <v>116</v>
      </c>
    </row>
    <row r="302" s="14" customFormat="1">
      <c r="A302" s="14"/>
      <c r="B302" s="250"/>
      <c r="C302" s="251"/>
      <c r="D302" s="202" t="s">
        <v>216</v>
      </c>
      <c r="E302" s="252" t="s">
        <v>1</v>
      </c>
      <c r="F302" s="253" t="s">
        <v>221</v>
      </c>
      <c r="G302" s="251"/>
      <c r="H302" s="254">
        <v>480</v>
      </c>
      <c r="I302" s="255"/>
      <c r="J302" s="251"/>
      <c r="K302" s="251"/>
      <c r="L302" s="256"/>
      <c r="M302" s="257"/>
      <c r="N302" s="258"/>
      <c r="O302" s="258"/>
      <c r="P302" s="258"/>
      <c r="Q302" s="258"/>
      <c r="R302" s="258"/>
      <c r="S302" s="258"/>
      <c r="T302" s="259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60" t="s">
        <v>216</v>
      </c>
      <c r="AU302" s="260" t="s">
        <v>86</v>
      </c>
      <c r="AV302" s="14" t="s">
        <v>115</v>
      </c>
      <c r="AW302" s="14" t="s">
        <v>32</v>
      </c>
      <c r="AX302" s="14" t="s">
        <v>84</v>
      </c>
      <c r="AY302" s="260" t="s">
        <v>116</v>
      </c>
    </row>
    <row r="303" s="2" customFormat="1" ht="21.75" customHeight="1">
      <c r="A303" s="37"/>
      <c r="B303" s="38"/>
      <c r="C303" s="261" t="s">
        <v>459</v>
      </c>
      <c r="D303" s="261" t="s">
        <v>277</v>
      </c>
      <c r="E303" s="262" t="s">
        <v>448</v>
      </c>
      <c r="F303" s="263" t="s">
        <v>449</v>
      </c>
      <c r="G303" s="264" t="s">
        <v>224</v>
      </c>
      <c r="H303" s="265">
        <v>1.2709999999999999</v>
      </c>
      <c r="I303" s="266"/>
      <c r="J303" s="267">
        <f>ROUND(I303*H303,2)</f>
        <v>0</v>
      </c>
      <c r="K303" s="263" t="s">
        <v>209</v>
      </c>
      <c r="L303" s="268"/>
      <c r="M303" s="269" t="s">
        <v>1</v>
      </c>
      <c r="N303" s="270" t="s">
        <v>41</v>
      </c>
      <c r="O303" s="90"/>
      <c r="P303" s="198">
        <f>O303*H303</f>
        <v>0</v>
      </c>
      <c r="Q303" s="198">
        <v>0.55000000000000004</v>
      </c>
      <c r="R303" s="198">
        <f>Q303*H303</f>
        <v>0.69905000000000006</v>
      </c>
      <c r="S303" s="198">
        <v>0</v>
      </c>
      <c r="T303" s="199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200" t="s">
        <v>165</v>
      </c>
      <c r="AT303" s="200" t="s">
        <v>277</v>
      </c>
      <c r="AU303" s="200" t="s">
        <v>86</v>
      </c>
      <c r="AY303" s="16" t="s">
        <v>116</v>
      </c>
      <c r="BE303" s="201">
        <f>IF(N303="základní",J303,0)</f>
        <v>0</v>
      </c>
      <c r="BF303" s="201">
        <f>IF(N303="snížená",J303,0)</f>
        <v>0</v>
      </c>
      <c r="BG303" s="201">
        <f>IF(N303="zákl. přenesená",J303,0)</f>
        <v>0</v>
      </c>
      <c r="BH303" s="201">
        <f>IF(N303="sníž. přenesená",J303,0)</f>
        <v>0</v>
      </c>
      <c r="BI303" s="201">
        <f>IF(N303="nulová",J303,0)</f>
        <v>0</v>
      </c>
      <c r="BJ303" s="16" t="s">
        <v>84</v>
      </c>
      <c r="BK303" s="201">
        <f>ROUND(I303*H303,2)</f>
        <v>0</v>
      </c>
      <c r="BL303" s="16" t="s">
        <v>141</v>
      </c>
      <c r="BM303" s="200" t="s">
        <v>460</v>
      </c>
    </row>
    <row r="304" s="2" customFormat="1">
      <c r="A304" s="37"/>
      <c r="B304" s="38"/>
      <c r="C304" s="39"/>
      <c r="D304" s="202" t="s">
        <v>117</v>
      </c>
      <c r="E304" s="39"/>
      <c r="F304" s="203" t="s">
        <v>451</v>
      </c>
      <c r="G304" s="39"/>
      <c r="H304" s="39"/>
      <c r="I304" s="204"/>
      <c r="J304" s="39"/>
      <c r="K304" s="39"/>
      <c r="L304" s="43"/>
      <c r="M304" s="205"/>
      <c r="N304" s="206"/>
      <c r="O304" s="90"/>
      <c r="P304" s="90"/>
      <c r="Q304" s="90"/>
      <c r="R304" s="90"/>
      <c r="S304" s="90"/>
      <c r="T304" s="91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T304" s="16" t="s">
        <v>117</v>
      </c>
      <c r="AU304" s="16" t="s">
        <v>86</v>
      </c>
    </row>
    <row r="305" s="13" customFormat="1">
      <c r="A305" s="13"/>
      <c r="B305" s="239"/>
      <c r="C305" s="240"/>
      <c r="D305" s="202" t="s">
        <v>216</v>
      </c>
      <c r="E305" s="241" t="s">
        <v>1</v>
      </c>
      <c r="F305" s="242" t="s">
        <v>461</v>
      </c>
      <c r="G305" s="240"/>
      <c r="H305" s="243">
        <v>1.21</v>
      </c>
      <c r="I305" s="244"/>
      <c r="J305" s="240"/>
      <c r="K305" s="240"/>
      <c r="L305" s="245"/>
      <c r="M305" s="246"/>
      <c r="N305" s="247"/>
      <c r="O305" s="247"/>
      <c r="P305" s="247"/>
      <c r="Q305" s="247"/>
      <c r="R305" s="247"/>
      <c r="S305" s="247"/>
      <c r="T305" s="248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9" t="s">
        <v>216</v>
      </c>
      <c r="AU305" s="249" t="s">
        <v>86</v>
      </c>
      <c r="AV305" s="13" t="s">
        <v>86</v>
      </c>
      <c r="AW305" s="13" t="s">
        <v>32</v>
      </c>
      <c r="AX305" s="13" t="s">
        <v>76</v>
      </c>
      <c r="AY305" s="249" t="s">
        <v>116</v>
      </c>
    </row>
    <row r="306" s="14" customFormat="1">
      <c r="A306" s="14"/>
      <c r="B306" s="250"/>
      <c r="C306" s="251"/>
      <c r="D306" s="202" t="s">
        <v>216</v>
      </c>
      <c r="E306" s="252" t="s">
        <v>1</v>
      </c>
      <c r="F306" s="253" t="s">
        <v>221</v>
      </c>
      <c r="G306" s="251"/>
      <c r="H306" s="254">
        <v>1.21</v>
      </c>
      <c r="I306" s="255"/>
      <c r="J306" s="251"/>
      <c r="K306" s="251"/>
      <c r="L306" s="256"/>
      <c r="M306" s="257"/>
      <c r="N306" s="258"/>
      <c r="O306" s="258"/>
      <c r="P306" s="258"/>
      <c r="Q306" s="258"/>
      <c r="R306" s="258"/>
      <c r="S306" s="258"/>
      <c r="T306" s="259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60" t="s">
        <v>216</v>
      </c>
      <c r="AU306" s="260" t="s">
        <v>86</v>
      </c>
      <c r="AV306" s="14" t="s">
        <v>115</v>
      </c>
      <c r="AW306" s="14" t="s">
        <v>32</v>
      </c>
      <c r="AX306" s="14" t="s">
        <v>84</v>
      </c>
      <c r="AY306" s="260" t="s">
        <v>116</v>
      </c>
    </row>
    <row r="307" s="13" customFormat="1">
      <c r="A307" s="13"/>
      <c r="B307" s="239"/>
      <c r="C307" s="240"/>
      <c r="D307" s="202" t="s">
        <v>216</v>
      </c>
      <c r="E307" s="240"/>
      <c r="F307" s="242" t="s">
        <v>462</v>
      </c>
      <c r="G307" s="240"/>
      <c r="H307" s="243">
        <v>1.2709999999999999</v>
      </c>
      <c r="I307" s="244"/>
      <c r="J307" s="240"/>
      <c r="K307" s="240"/>
      <c r="L307" s="245"/>
      <c r="M307" s="246"/>
      <c r="N307" s="247"/>
      <c r="O307" s="247"/>
      <c r="P307" s="247"/>
      <c r="Q307" s="247"/>
      <c r="R307" s="247"/>
      <c r="S307" s="247"/>
      <c r="T307" s="248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9" t="s">
        <v>216</v>
      </c>
      <c r="AU307" s="249" t="s">
        <v>86</v>
      </c>
      <c r="AV307" s="13" t="s">
        <v>86</v>
      </c>
      <c r="AW307" s="13" t="s">
        <v>4</v>
      </c>
      <c r="AX307" s="13" t="s">
        <v>84</v>
      </c>
      <c r="AY307" s="249" t="s">
        <v>116</v>
      </c>
    </row>
    <row r="308" s="2" customFormat="1" ht="24.15" customHeight="1">
      <c r="A308" s="37"/>
      <c r="B308" s="38"/>
      <c r="C308" s="189" t="s">
        <v>463</v>
      </c>
      <c r="D308" s="189" t="s">
        <v>111</v>
      </c>
      <c r="E308" s="190" t="s">
        <v>464</v>
      </c>
      <c r="F308" s="191" t="s">
        <v>465</v>
      </c>
      <c r="G308" s="192" t="s">
        <v>208</v>
      </c>
      <c r="H308" s="193">
        <v>547.29200000000003</v>
      </c>
      <c r="I308" s="194"/>
      <c r="J308" s="195">
        <f>ROUND(I308*H308,2)</f>
        <v>0</v>
      </c>
      <c r="K308" s="191" t="s">
        <v>209</v>
      </c>
      <c r="L308" s="43"/>
      <c r="M308" s="196" t="s">
        <v>1</v>
      </c>
      <c r="N308" s="197" t="s">
        <v>41</v>
      </c>
      <c r="O308" s="90"/>
      <c r="P308" s="198">
        <f>O308*H308</f>
        <v>0</v>
      </c>
      <c r="Q308" s="198">
        <v>0</v>
      </c>
      <c r="R308" s="198">
        <f>Q308*H308</f>
        <v>0</v>
      </c>
      <c r="S308" s="198">
        <v>0.0030000000000000001</v>
      </c>
      <c r="T308" s="199">
        <f>S308*H308</f>
        <v>1.6418760000000001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200" t="s">
        <v>141</v>
      </c>
      <c r="AT308" s="200" t="s">
        <v>111</v>
      </c>
      <c r="AU308" s="200" t="s">
        <v>86</v>
      </c>
      <c r="AY308" s="16" t="s">
        <v>116</v>
      </c>
      <c r="BE308" s="201">
        <f>IF(N308="základní",J308,0)</f>
        <v>0</v>
      </c>
      <c r="BF308" s="201">
        <f>IF(N308="snížená",J308,0)</f>
        <v>0</v>
      </c>
      <c r="BG308" s="201">
        <f>IF(N308="zákl. přenesená",J308,0)</f>
        <v>0</v>
      </c>
      <c r="BH308" s="201">
        <f>IF(N308="sníž. přenesená",J308,0)</f>
        <v>0</v>
      </c>
      <c r="BI308" s="201">
        <f>IF(N308="nulová",J308,0)</f>
        <v>0</v>
      </c>
      <c r="BJ308" s="16" t="s">
        <v>84</v>
      </c>
      <c r="BK308" s="201">
        <f>ROUND(I308*H308,2)</f>
        <v>0</v>
      </c>
      <c r="BL308" s="16" t="s">
        <v>141</v>
      </c>
      <c r="BM308" s="200" t="s">
        <v>466</v>
      </c>
    </row>
    <row r="309" s="2" customFormat="1">
      <c r="A309" s="37"/>
      <c r="B309" s="38"/>
      <c r="C309" s="39"/>
      <c r="D309" s="202" t="s">
        <v>117</v>
      </c>
      <c r="E309" s="39"/>
      <c r="F309" s="203" t="s">
        <v>467</v>
      </c>
      <c r="G309" s="39"/>
      <c r="H309" s="39"/>
      <c r="I309" s="204"/>
      <c r="J309" s="39"/>
      <c r="K309" s="39"/>
      <c r="L309" s="43"/>
      <c r="M309" s="205"/>
      <c r="N309" s="206"/>
      <c r="O309" s="90"/>
      <c r="P309" s="90"/>
      <c r="Q309" s="90"/>
      <c r="R309" s="90"/>
      <c r="S309" s="90"/>
      <c r="T309" s="91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T309" s="16" t="s">
        <v>117</v>
      </c>
      <c r="AU309" s="16" t="s">
        <v>86</v>
      </c>
    </row>
    <row r="310" s="13" customFormat="1">
      <c r="A310" s="13"/>
      <c r="B310" s="239"/>
      <c r="C310" s="240"/>
      <c r="D310" s="202" t="s">
        <v>216</v>
      </c>
      <c r="E310" s="241" t="s">
        <v>1</v>
      </c>
      <c r="F310" s="242" t="s">
        <v>468</v>
      </c>
      <c r="G310" s="240"/>
      <c r="H310" s="243">
        <v>547.29200000000003</v>
      </c>
      <c r="I310" s="244"/>
      <c r="J310" s="240"/>
      <c r="K310" s="240"/>
      <c r="L310" s="245"/>
      <c r="M310" s="246"/>
      <c r="N310" s="247"/>
      <c r="O310" s="247"/>
      <c r="P310" s="247"/>
      <c r="Q310" s="247"/>
      <c r="R310" s="247"/>
      <c r="S310" s="247"/>
      <c r="T310" s="248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9" t="s">
        <v>216</v>
      </c>
      <c r="AU310" s="249" t="s">
        <v>86</v>
      </c>
      <c r="AV310" s="13" t="s">
        <v>86</v>
      </c>
      <c r="AW310" s="13" t="s">
        <v>32</v>
      </c>
      <c r="AX310" s="13" t="s">
        <v>76</v>
      </c>
      <c r="AY310" s="249" t="s">
        <v>116</v>
      </c>
    </row>
    <row r="311" s="14" customFormat="1">
      <c r="A311" s="14"/>
      <c r="B311" s="250"/>
      <c r="C311" s="251"/>
      <c r="D311" s="202" t="s">
        <v>216</v>
      </c>
      <c r="E311" s="252" t="s">
        <v>1</v>
      </c>
      <c r="F311" s="253" t="s">
        <v>221</v>
      </c>
      <c r="G311" s="251"/>
      <c r="H311" s="254">
        <v>547.29200000000003</v>
      </c>
      <c r="I311" s="255"/>
      <c r="J311" s="251"/>
      <c r="K311" s="251"/>
      <c r="L311" s="256"/>
      <c r="M311" s="257"/>
      <c r="N311" s="258"/>
      <c r="O311" s="258"/>
      <c r="P311" s="258"/>
      <c r="Q311" s="258"/>
      <c r="R311" s="258"/>
      <c r="S311" s="258"/>
      <c r="T311" s="259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60" t="s">
        <v>216</v>
      </c>
      <c r="AU311" s="260" t="s">
        <v>86</v>
      </c>
      <c r="AV311" s="14" t="s">
        <v>115</v>
      </c>
      <c r="AW311" s="14" t="s">
        <v>32</v>
      </c>
      <c r="AX311" s="14" t="s">
        <v>84</v>
      </c>
      <c r="AY311" s="260" t="s">
        <v>116</v>
      </c>
    </row>
    <row r="312" s="2" customFormat="1" ht="24.15" customHeight="1">
      <c r="A312" s="37"/>
      <c r="B312" s="38"/>
      <c r="C312" s="189" t="s">
        <v>469</v>
      </c>
      <c r="D312" s="189" t="s">
        <v>111</v>
      </c>
      <c r="E312" s="190" t="s">
        <v>470</v>
      </c>
      <c r="F312" s="191" t="s">
        <v>471</v>
      </c>
      <c r="G312" s="192" t="s">
        <v>340</v>
      </c>
      <c r="H312" s="193">
        <v>1</v>
      </c>
      <c r="I312" s="194"/>
      <c r="J312" s="195">
        <f>ROUND(I312*H312,2)</f>
        <v>0</v>
      </c>
      <c r="K312" s="191" t="s">
        <v>1</v>
      </c>
      <c r="L312" s="43"/>
      <c r="M312" s="196" t="s">
        <v>1</v>
      </c>
      <c r="N312" s="197" t="s">
        <v>41</v>
      </c>
      <c r="O312" s="90"/>
      <c r="P312" s="198">
        <f>O312*H312</f>
        <v>0</v>
      </c>
      <c r="Q312" s="198">
        <v>0</v>
      </c>
      <c r="R312" s="198">
        <f>Q312*H312</f>
        <v>0</v>
      </c>
      <c r="S312" s="198">
        <v>0</v>
      </c>
      <c r="T312" s="199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00" t="s">
        <v>141</v>
      </c>
      <c r="AT312" s="200" t="s">
        <v>111</v>
      </c>
      <c r="AU312" s="200" t="s">
        <v>86</v>
      </c>
      <c r="AY312" s="16" t="s">
        <v>116</v>
      </c>
      <c r="BE312" s="201">
        <f>IF(N312="základní",J312,0)</f>
        <v>0</v>
      </c>
      <c r="BF312" s="201">
        <f>IF(N312="snížená",J312,0)</f>
        <v>0</v>
      </c>
      <c r="BG312" s="201">
        <f>IF(N312="zákl. přenesená",J312,0)</f>
        <v>0</v>
      </c>
      <c r="BH312" s="201">
        <f>IF(N312="sníž. přenesená",J312,0)</f>
        <v>0</v>
      </c>
      <c r="BI312" s="201">
        <f>IF(N312="nulová",J312,0)</f>
        <v>0</v>
      </c>
      <c r="BJ312" s="16" t="s">
        <v>84</v>
      </c>
      <c r="BK312" s="201">
        <f>ROUND(I312*H312,2)</f>
        <v>0</v>
      </c>
      <c r="BL312" s="16" t="s">
        <v>141</v>
      </c>
      <c r="BM312" s="200" t="s">
        <v>472</v>
      </c>
    </row>
    <row r="313" s="2" customFormat="1">
      <c r="A313" s="37"/>
      <c r="B313" s="38"/>
      <c r="C313" s="39"/>
      <c r="D313" s="202" t="s">
        <v>117</v>
      </c>
      <c r="E313" s="39"/>
      <c r="F313" s="203" t="s">
        <v>471</v>
      </c>
      <c r="G313" s="39"/>
      <c r="H313" s="39"/>
      <c r="I313" s="204"/>
      <c r="J313" s="39"/>
      <c r="K313" s="39"/>
      <c r="L313" s="43"/>
      <c r="M313" s="205"/>
      <c r="N313" s="206"/>
      <c r="O313" s="90"/>
      <c r="P313" s="90"/>
      <c r="Q313" s="90"/>
      <c r="R313" s="90"/>
      <c r="S313" s="90"/>
      <c r="T313" s="91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T313" s="16" t="s">
        <v>117</v>
      </c>
      <c r="AU313" s="16" t="s">
        <v>86</v>
      </c>
    </row>
    <row r="314" s="2" customFormat="1" ht="24.15" customHeight="1">
      <c r="A314" s="37"/>
      <c r="B314" s="38"/>
      <c r="C314" s="189" t="s">
        <v>473</v>
      </c>
      <c r="D314" s="189" t="s">
        <v>111</v>
      </c>
      <c r="E314" s="190" t="s">
        <v>474</v>
      </c>
      <c r="F314" s="191" t="s">
        <v>475</v>
      </c>
      <c r="G314" s="192" t="s">
        <v>340</v>
      </c>
      <c r="H314" s="193">
        <v>3</v>
      </c>
      <c r="I314" s="194"/>
      <c r="J314" s="195">
        <f>ROUND(I314*H314,2)</f>
        <v>0</v>
      </c>
      <c r="K314" s="191" t="s">
        <v>1</v>
      </c>
      <c r="L314" s="43"/>
      <c r="M314" s="196" t="s">
        <v>1</v>
      </c>
      <c r="N314" s="197" t="s">
        <v>41</v>
      </c>
      <c r="O314" s="90"/>
      <c r="P314" s="198">
        <f>O314*H314</f>
        <v>0</v>
      </c>
      <c r="Q314" s="198">
        <v>0</v>
      </c>
      <c r="R314" s="198">
        <f>Q314*H314</f>
        <v>0</v>
      </c>
      <c r="S314" s="198">
        <v>0</v>
      </c>
      <c r="T314" s="199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200" t="s">
        <v>141</v>
      </c>
      <c r="AT314" s="200" t="s">
        <v>111</v>
      </c>
      <c r="AU314" s="200" t="s">
        <v>86</v>
      </c>
      <c r="AY314" s="16" t="s">
        <v>116</v>
      </c>
      <c r="BE314" s="201">
        <f>IF(N314="základní",J314,0)</f>
        <v>0</v>
      </c>
      <c r="BF314" s="201">
        <f>IF(N314="snížená",J314,0)</f>
        <v>0</v>
      </c>
      <c r="BG314" s="201">
        <f>IF(N314="zákl. přenesená",J314,0)</f>
        <v>0</v>
      </c>
      <c r="BH314" s="201">
        <f>IF(N314="sníž. přenesená",J314,0)</f>
        <v>0</v>
      </c>
      <c r="BI314" s="201">
        <f>IF(N314="nulová",J314,0)</f>
        <v>0</v>
      </c>
      <c r="BJ314" s="16" t="s">
        <v>84</v>
      </c>
      <c r="BK314" s="201">
        <f>ROUND(I314*H314,2)</f>
        <v>0</v>
      </c>
      <c r="BL314" s="16" t="s">
        <v>141</v>
      </c>
      <c r="BM314" s="200" t="s">
        <v>476</v>
      </c>
    </row>
    <row r="315" s="2" customFormat="1">
      <c r="A315" s="37"/>
      <c r="B315" s="38"/>
      <c r="C315" s="39"/>
      <c r="D315" s="202" t="s">
        <v>117</v>
      </c>
      <c r="E315" s="39"/>
      <c r="F315" s="203" t="s">
        <v>475</v>
      </c>
      <c r="G315" s="39"/>
      <c r="H315" s="39"/>
      <c r="I315" s="204"/>
      <c r="J315" s="39"/>
      <c r="K315" s="39"/>
      <c r="L315" s="43"/>
      <c r="M315" s="205"/>
      <c r="N315" s="206"/>
      <c r="O315" s="90"/>
      <c r="P315" s="90"/>
      <c r="Q315" s="90"/>
      <c r="R315" s="90"/>
      <c r="S315" s="90"/>
      <c r="T315" s="91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T315" s="16" t="s">
        <v>117</v>
      </c>
      <c r="AU315" s="16" t="s">
        <v>86</v>
      </c>
    </row>
    <row r="316" s="2" customFormat="1" ht="24.15" customHeight="1">
      <c r="A316" s="37"/>
      <c r="B316" s="38"/>
      <c r="C316" s="189" t="s">
        <v>477</v>
      </c>
      <c r="D316" s="189" t="s">
        <v>111</v>
      </c>
      <c r="E316" s="190" t="s">
        <v>478</v>
      </c>
      <c r="F316" s="191" t="s">
        <v>479</v>
      </c>
      <c r="G316" s="192" t="s">
        <v>340</v>
      </c>
      <c r="H316" s="193">
        <v>1</v>
      </c>
      <c r="I316" s="194"/>
      <c r="J316" s="195">
        <f>ROUND(I316*H316,2)</f>
        <v>0</v>
      </c>
      <c r="K316" s="191" t="s">
        <v>1</v>
      </c>
      <c r="L316" s="43"/>
      <c r="M316" s="196" t="s">
        <v>1</v>
      </c>
      <c r="N316" s="197" t="s">
        <v>41</v>
      </c>
      <c r="O316" s="90"/>
      <c r="P316" s="198">
        <f>O316*H316</f>
        <v>0</v>
      </c>
      <c r="Q316" s="198">
        <v>0</v>
      </c>
      <c r="R316" s="198">
        <f>Q316*H316</f>
        <v>0</v>
      </c>
      <c r="S316" s="198">
        <v>0</v>
      </c>
      <c r="T316" s="199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200" t="s">
        <v>141</v>
      </c>
      <c r="AT316" s="200" t="s">
        <v>111</v>
      </c>
      <c r="AU316" s="200" t="s">
        <v>86</v>
      </c>
      <c r="AY316" s="16" t="s">
        <v>116</v>
      </c>
      <c r="BE316" s="201">
        <f>IF(N316="základní",J316,0)</f>
        <v>0</v>
      </c>
      <c r="BF316" s="201">
        <f>IF(N316="snížená",J316,0)</f>
        <v>0</v>
      </c>
      <c r="BG316" s="201">
        <f>IF(N316="zákl. přenesená",J316,0)</f>
        <v>0</v>
      </c>
      <c r="BH316" s="201">
        <f>IF(N316="sníž. přenesená",J316,0)</f>
        <v>0</v>
      </c>
      <c r="BI316" s="201">
        <f>IF(N316="nulová",J316,0)</f>
        <v>0</v>
      </c>
      <c r="BJ316" s="16" t="s">
        <v>84</v>
      </c>
      <c r="BK316" s="201">
        <f>ROUND(I316*H316,2)</f>
        <v>0</v>
      </c>
      <c r="BL316" s="16" t="s">
        <v>141</v>
      </c>
      <c r="BM316" s="200" t="s">
        <v>480</v>
      </c>
    </row>
    <row r="317" s="2" customFormat="1">
      <c r="A317" s="37"/>
      <c r="B317" s="38"/>
      <c r="C317" s="39"/>
      <c r="D317" s="202" t="s">
        <v>117</v>
      </c>
      <c r="E317" s="39"/>
      <c r="F317" s="203" t="s">
        <v>479</v>
      </c>
      <c r="G317" s="39"/>
      <c r="H317" s="39"/>
      <c r="I317" s="204"/>
      <c r="J317" s="39"/>
      <c r="K317" s="39"/>
      <c r="L317" s="43"/>
      <c r="M317" s="205"/>
      <c r="N317" s="206"/>
      <c r="O317" s="90"/>
      <c r="P317" s="90"/>
      <c r="Q317" s="90"/>
      <c r="R317" s="90"/>
      <c r="S317" s="90"/>
      <c r="T317" s="91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T317" s="16" t="s">
        <v>117</v>
      </c>
      <c r="AU317" s="16" t="s">
        <v>86</v>
      </c>
    </row>
    <row r="318" s="2" customFormat="1" ht="24.15" customHeight="1">
      <c r="A318" s="37"/>
      <c r="B318" s="38"/>
      <c r="C318" s="189" t="s">
        <v>481</v>
      </c>
      <c r="D318" s="189" t="s">
        <v>111</v>
      </c>
      <c r="E318" s="190" t="s">
        <v>482</v>
      </c>
      <c r="F318" s="191" t="s">
        <v>483</v>
      </c>
      <c r="G318" s="192" t="s">
        <v>340</v>
      </c>
      <c r="H318" s="193">
        <v>26</v>
      </c>
      <c r="I318" s="194"/>
      <c r="J318" s="195">
        <f>ROUND(I318*H318,2)</f>
        <v>0</v>
      </c>
      <c r="K318" s="191" t="s">
        <v>209</v>
      </c>
      <c r="L318" s="43"/>
      <c r="M318" s="196" t="s">
        <v>1</v>
      </c>
      <c r="N318" s="197" t="s">
        <v>41</v>
      </c>
      <c r="O318" s="90"/>
      <c r="P318" s="198">
        <f>O318*H318</f>
        <v>0</v>
      </c>
      <c r="Q318" s="198">
        <v>0.056099999999999997</v>
      </c>
      <c r="R318" s="198">
        <f>Q318*H318</f>
        <v>1.4585999999999999</v>
      </c>
      <c r="S318" s="198">
        <v>0</v>
      </c>
      <c r="T318" s="199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00" t="s">
        <v>141</v>
      </c>
      <c r="AT318" s="200" t="s">
        <v>111</v>
      </c>
      <c r="AU318" s="200" t="s">
        <v>86</v>
      </c>
      <c r="AY318" s="16" t="s">
        <v>116</v>
      </c>
      <c r="BE318" s="201">
        <f>IF(N318="základní",J318,0)</f>
        <v>0</v>
      </c>
      <c r="BF318" s="201">
        <f>IF(N318="snížená",J318,0)</f>
        <v>0</v>
      </c>
      <c r="BG318" s="201">
        <f>IF(N318="zákl. přenesená",J318,0)</f>
        <v>0</v>
      </c>
      <c r="BH318" s="201">
        <f>IF(N318="sníž. přenesená",J318,0)</f>
        <v>0</v>
      </c>
      <c r="BI318" s="201">
        <f>IF(N318="nulová",J318,0)</f>
        <v>0</v>
      </c>
      <c r="BJ318" s="16" t="s">
        <v>84</v>
      </c>
      <c r="BK318" s="201">
        <f>ROUND(I318*H318,2)</f>
        <v>0</v>
      </c>
      <c r="BL318" s="16" t="s">
        <v>141</v>
      </c>
      <c r="BM318" s="200" t="s">
        <v>484</v>
      </c>
    </row>
    <row r="319" s="2" customFormat="1">
      <c r="A319" s="37"/>
      <c r="B319" s="38"/>
      <c r="C319" s="39"/>
      <c r="D319" s="202" t="s">
        <v>117</v>
      </c>
      <c r="E319" s="39"/>
      <c r="F319" s="203" t="s">
        <v>485</v>
      </c>
      <c r="G319" s="39"/>
      <c r="H319" s="39"/>
      <c r="I319" s="204"/>
      <c r="J319" s="39"/>
      <c r="K319" s="39"/>
      <c r="L319" s="43"/>
      <c r="M319" s="205"/>
      <c r="N319" s="206"/>
      <c r="O319" s="90"/>
      <c r="P319" s="90"/>
      <c r="Q319" s="90"/>
      <c r="R319" s="90"/>
      <c r="S319" s="90"/>
      <c r="T319" s="91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T319" s="16" t="s">
        <v>117</v>
      </c>
      <c r="AU319" s="16" t="s">
        <v>86</v>
      </c>
    </row>
    <row r="320" s="13" customFormat="1">
      <c r="A320" s="13"/>
      <c r="B320" s="239"/>
      <c r="C320" s="240"/>
      <c r="D320" s="202" t="s">
        <v>216</v>
      </c>
      <c r="E320" s="241" t="s">
        <v>1</v>
      </c>
      <c r="F320" s="242" t="s">
        <v>486</v>
      </c>
      <c r="G320" s="240"/>
      <c r="H320" s="243">
        <v>26</v>
      </c>
      <c r="I320" s="244"/>
      <c r="J320" s="240"/>
      <c r="K320" s="240"/>
      <c r="L320" s="245"/>
      <c r="M320" s="246"/>
      <c r="N320" s="247"/>
      <c r="O320" s="247"/>
      <c r="P320" s="247"/>
      <c r="Q320" s="247"/>
      <c r="R320" s="247"/>
      <c r="S320" s="247"/>
      <c r="T320" s="248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9" t="s">
        <v>216</v>
      </c>
      <c r="AU320" s="249" t="s">
        <v>86</v>
      </c>
      <c r="AV320" s="13" t="s">
        <v>86</v>
      </c>
      <c r="AW320" s="13" t="s">
        <v>32</v>
      </c>
      <c r="AX320" s="13" t="s">
        <v>84</v>
      </c>
      <c r="AY320" s="249" t="s">
        <v>116</v>
      </c>
    </row>
    <row r="321" s="2" customFormat="1" ht="21.75" customHeight="1">
      <c r="A321" s="37"/>
      <c r="B321" s="38"/>
      <c r="C321" s="261" t="s">
        <v>487</v>
      </c>
      <c r="D321" s="261" t="s">
        <v>277</v>
      </c>
      <c r="E321" s="262" t="s">
        <v>403</v>
      </c>
      <c r="F321" s="263" t="s">
        <v>404</v>
      </c>
      <c r="G321" s="264" t="s">
        <v>224</v>
      </c>
      <c r="H321" s="265">
        <v>2.2810000000000001</v>
      </c>
      <c r="I321" s="266"/>
      <c r="J321" s="267">
        <f>ROUND(I321*H321,2)</f>
        <v>0</v>
      </c>
      <c r="K321" s="263" t="s">
        <v>209</v>
      </c>
      <c r="L321" s="268"/>
      <c r="M321" s="269" t="s">
        <v>1</v>
      </c>
      <c r="N321" s="270" t="s">
        <v>41</v>
      </c>
      <c r="O321" s="90"/>
      <c r="P321" s="198">
        <f>O321*H321</f>
        <v>0</v>
      </c>
      <c r="Q321" s="198">
        <v>0.55000000000000004</v>
      </c>
      <c r="R321" s="198">
        <f>Q321*H321</f>
        <v>1.2545500000000003</v>
      </c>
      <c r="S321" s="198">
        <v>0</v>
      </c>
      <c r="T321" s="199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200" t="s">
        <v>165</v>
      </c>
      <c r="AT321" s="200" t="s">
        <v>277</v>
      </c>
      <c r="AU321" s="200" t="s">
        <v>86</v>
      </c>
      <c r="AY321" s="16" t="s">
        <v>116</v>
      </c>
      <c r="BE321" s="201">
        <f>IF(N321="základní",J321,0)</f>
        <v>0</v>
      </c>
      <c r="BF321" s="201">
        <f>IF(N321="snížená",J321,0)</f>
        <v>0</v>
      </c>
      <c r="BG321" s="201">
        <f>IF(N321="zákl. přenesená",J321,0)</f>
        <v>0</v>
      </c>
      <c r="BH321" s="201">
        <f>IF(N321="sníž. přenesená",J321,0)</f>
        <v>0</v>
      </c>
      <c r="BI321" s="201">
        <f>IF(N321="nulová",J321,0)</f>
        <v>0</v>
      </c>
      <c r="BJ321" s="16" t="s">
        <v>84</v>
      </c>
      <c r="BK321" s="201">
        <f>ROUND(I321*H321,2)</f>
        <v>0</v>
      </c>
      <c r="BL321" s="16" t="s">
        <v>141</v>
      </c>
      <c r="BM321" s="200" t="s">
        <v>488</v>
      </c>
    </row>
    <row r="322" s="2" customFormat="1">
      <c r="A322" s="37"/>
      <c r="B322" s="38"/>
      <c r="C322" s="39"/>
      <c r="D322" s="202" t="s">
        <v>117</v>
      </c>
      <c r="E322" s="39"/>
      <c r="F322" s="203" t="s">
        <v>404</v>
      </c>
      <c r="G322" s="39"/>
      <c r="H322" s="39"/>
      <c r="I322" s="204"/>
      <c r="J322" s="39"/>
      <c r="K322" s="39"/>
      <c r="L322" s="43"/>
      <c r="M322" s="205"/>
      <c r="N322" s="206"/>
      <c r="O322" s="90"/>
      <c r="P322" s="90"/>
      <c r="Q322" s="90"/>
      <c r="R322" s="90"/>
      <c r="S322" s="90"/>
      <c r="T322" s="91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T322" s="16" t="s">
        <v>117</v>
      </c>
      <c r="AU322" s="16" t="s">
        <v>86</v>
      </c>
    </row>
    <row r="323" s="13" customFormat="1">
      <c r="A323" s="13"/>
      <c r="B323" s="239"/>
      <c r="C323" s="240"/>
      <c r="D323" s="202" t="s">
        <v>216</v>
      </c>
      <c r="E323" s="241" t="s">
        <v>1</v>
      </c>
      <c r="F323" s="242" t="s">
        <v>489</v>
      </c>
      <c r="G323" s="240"/>
      <c r="H323" s="243">
        <v>2.2810000000000001</v>
      </c>
      <c r="I323" s="244"/>
      <c r="J323" s="240"/>
      <c r="K323" s="240"/>
      <c r="L323" s="245"/>
      <c r="M323" s="246"/>
      <c r="N323" s="247"/>
      <c r="O323" s="247"/>
      <c r="P323" s="247"/>
      <c r="Q323" s="247"/>
      <c r="R323" s="247"/>
      <c r="S323" s="247"/>
      <c r="T323" s="248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9" t="s">
        <v>216</v>
      </c>
      <c r="AU323" s="249" t="s">
        <v>86</v>
      </c>
      <c r="AV323" s="13" t="s">
        <v>86</v>
      </c>
      <c r="AW323" s="13" t="s">
        <v>32</v>
      </c>
      <c r="AX323" s="13" t="s">
        <v>84</v>
      </c>
      <c r="AY323" s="249" t="s">
        <v>116</v>
      </c>
    </row>
    <row r="324" s="2" customFormat="1" ht="24.15" customHeight="1">
      <c r="A324" s="37"/>
      <c r="B324" s="38"/>
      <c r="C324" s="189" t="s">
        <v>490</v>
      </c>
      <c r="D324" s="189" t="s">
        <v>111</v>
      </c>
      <c r="E324" s="190" t="s">
        <v>491</v>
      </c>
      <c r="F324" s="191" t="s">
        <v>492</v>
      </c>
      <c r="G324" s="192" t="s">
        <v>224</v>
      </c>
      <c r="H324" s="193">
        <v>19.699999999999999</v>
      </c>
      <c r="I324" s="194"/>
      <c r="J324" s="195">
        <f>ROUND(I324*H324,2)</f>
        <v>0</v>
      </c>
      <c r="K324" s="191" t="s">
        <v>209</v>
      </c>
      <c r="L324" s="43"/>
      <c r="M324" s="196" t="s">
        <v>1</v>
      </c>
      <c r="N324" s="197" t="s">
        <v>41</v>
      </c>
      <c r="O324" s="90"/>
      <c r="P324" s="198">
        <f>O324*H324</f>
        <v>0</v>
      </c>
      <c r="Q324" s="198">
        <v>0.023369999999999998</v>
      </c>
      <c r="R324" s="198">
        <f>Q324*H324</f>
        <v>0.46038899999999994</v>
      </c>
      <c r="S324" s="198">
        <v>0</v>
      </c>
      <c r="T324" s="199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00" t="s">
        <v>141</v>
      </c>
      <c r="AT324" s="200" t="s">
        <v>111</v>
      </c>
      <c r="AU324" s="200" t="s">
        <v>86</v>
      </c>
      <c r="AY324" s="16" t="s">
        <v>116</v>
      </c>
      <c r="BE324" s="201">
        <f>IF(N324="základní",J324,0)</f>
        <v>0</v>
      </c>
      <c r="BF324" s="201">
        <f>IF(N324="snížená",J324,0)</f>
        <v>0</v>
      </c>
      <c r="BG324" s="201">
        <f>IF(N324="zákl. přenesená",J324,0)</f>
        <v>0</v>
      </c>
      <c r="BH324" s="201">
        <f>IF(N324="sníž. přenesená",J324,0)</f>
        <v>0</v>
      </c>
      <c r="BI324" s="201">
        <f>IF(N324="nulová",J324,0)</f>
        <v>0</v>
      </c>
      <c r="BJ324" s="16" t="s">
        <v>84</v>
      </c>
      <c r="BK324" s="201">
        <f>ROUND(I324*H324,2)</f>
        <v>0</v>
      </c>
      <c r="BL324" s="16" t="s">
        <v>141</v>
      </c>
      <c r="BM324" s="200" t="s">
        <v>493</v>
      </c>
    </row>
    <row r="325" s="2" customFormat="1">
      <c r="A325" s="37"/>
      <c r="B325" s="38"/>
      <c r="C325" s="39"/>
      <c r="D325" s="202" t="s">
        <v>117</v>
      </c>
      <c r="E325" s="39"/>
      <c r="F325" s="203" t="s">
        <v>494</v>
      </c>
      <c r="G325" s="39"/>
      <c r="H325" s="39"/>
      <c r="I325" s="204"/>
      <c r="J325" s="39"/>
      <c r="K325" s="39"/>
      <c r="L325" s="43"/>
      <c r="M325" s="205"/>
      <c r="N325" s="206"/>
      <c r="O325" s="90"/>
      <c r="P325" s="90"/>
      <c r="Q325" s="90"/>
      <c r="R325" s="90"/>
      <c r="S325" s="90"/>
      <c r="T325" s="91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T325" s="16" t="s">
        <v>117</v>
      </c>
      <c r="AU325" s="16" t="s">
        <v>86</v>
      </c>
    </row>
    <row r="326" s="13" customFormat="1">
      <c r="A326" s="13"/>
      <c r="B326" s="239"/>
      <c r="C326" s="240"/>
      <c r="D326" s="202" t="s">
        <v>216</v>
      </c>
      <c r="E326" s="241" t="s">
        <v>1</v>
      </c>
      <c r="F326" s="242" t="s">
        <v>345</v>
      </c>
      <c r="G326" s="240"/>
      <c r="H326" s="243">
        <v>25</v>
      </c>
      <c r="I326" s="244"/>
      <c r="J326" s="240"/>
      <c r="K326" s="240"/>
      <c r="L326" s="245"/>
      <c r="M326" s="246"/>
      <c r="N326" s="247"/>
      <c r="O326" s="247"/>
      <c r="P326" s="247"/>
      <c r="Q326" s="247"/>
      <c r="R326" s="247"/>
      <c r="S326" s="247"/>
      <c r="T326" s="248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9" t="s">
        <v>216</v>
      </c>
      <c r="AU326" s="249" t="s">
        <v>86</v>
      </c>
      <c r="AV326" s="13" t="s">
        <v>86</v>
      </c>
      <c r="AW326" s="13" t="s">
        <v>32</v>
      </c>
      <c r="AX326" s="13" t="s">
        <v>76</v>
      </c>
      <c r="AY326" s="249" t="s">
        <v>116</v>
      </c>
    </row>
    <row r="327" s="13" customFormat="1">
      <c r="A327" s="13"/>
      <c r="B327" s="239"/>
      <c r="C327" s="240"/>
      <c r="D327" s="202" t="s">
        <v>216</v>
      </c>
      <c r="E327" s="241" t="s">
        <v>1</v>
      </c>
      <c r="F327" s="242" t="s">
        <v>495</v>
      </c>
      <c r="G327" s="240"/>
      <c r="H327" s="243">
        <v>-5.2999999999999998</v>
      </c>
      <c r="I327" s="244"/>
      <c r="J327" s="240"/>
      <c r="K327" s="240"/>
      <c r="L327" s="245"/>
      <c r="M327" s="246"/>
      <c r="N327" s="247"/>
      <c r="O327" s="247"/>
      <c r="P327" s="247"/>
      <c r="Q327" s="247"/>
      <c r="R327" s="247"/>
      <c r="S327" s="247"/>
      <c r="T327" s="248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9" t="s">
        <v>216</v>
      </c>
      <c r="AU327" s="249" t="s">
        <v>86</v>
      </c>
      <c r="AV327" s="13" t="s">
        <v>86</v>
      </c>
      <c r="AW327" s="13" t="s">
        <v>32</v>
      </c>
      <c r="AX327" s="13" t="s">
        <v>76</v>
      </c>
      <c r="AY327" s="249" t="s">
        <v>116</v>
      </c>
    </row>
    <row r="328" s="14" customFormat="1">
      <c r="A328" s="14"/>
      <c r="B328" s="250"/>
      <c r="C328" s="251"/>
      <c r="D328" s="202" t="s">
        <v>216</v>
      </c>
      <c r="E328" s="252" t="s">
        <v>1</v>
      </c>
      <c r="F328" s="253" t="s">
        <v>221</v>
      </c>
      <c r="G328" s="251"/>
      <c r="H328" s="254">
        <v>19.699999999999999</v>
      </c>
      <c r="I328" s="255"/>
      <c r="J328" s="251"/>
      <c r="K328" s="251"/>
      <c r="L328" s="256"/>
      <c r="M328" s="257"/>
      <c r="N328" s="258"/>
      <c r="O328" s="258"/>
      <c r="P328" s="258"/>
      <c r="Q328" s="258"/>
      <c r="R328" s="258"/>
      <c r="S328" s="258"/>
      <c r="T328" s="259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60" t="s">
        <v>216</v>
      </c>
      <c r="AU328" s="260" t="s">
        <v>86</v>
      </c>
      <c r="AV328" s="14" t="s">
        <v>115</v>
      </c>
      <c r="AW328" s="14" t="s">
        <v>32</v>
      </c>
      <c r="AX328" s="14" t="s">
        <v>84</v>
      </c>
      <c r="AY328" s="260" t="s">
        <v>116</v>
      </c>
    </row>
    <row r="329" s="2" customFormat="1" ht="24.15" customHeight="1">
      <c r="A329" s="37"/>
      <c r="B329" s="38"/>
      <c r="C329" s="189" t="s">
        <v>496</v>
      </c>
      <c r="D329" s="189" t="s">
        <v>111</v>
      </c>
      <c r="E329" s="190" t="s">
        <v>497</v>
      </c>
      <c r="F329" s="191" t="s">
        <v>498</v>
      </c>
      <c r="G329" s="192" t="s">
        <v>114</v>
      </c>
      <c r="H329" s="193">
        <v>62</v>
      </c>
      <c r="I329" s="194"/>
      <c r="J329" s="195">
        <f>ROUND(I329*H329,2)</f>
        <v>0</v>
      </c>
      <c r="K329" s="191" t="s">
        <v>209</v>
      </c>
      <c r="L329" s="43"/>
      <c r="M329" s="196" t="s">
        <v>1</v>
      </c>
      <c r="N329" s="197" t="s">
        <v>41</v>
      </c>
      <c r="O329" s="90"/>
      <c r="P329" s="198">
        <f>O329*H329</f>
        <v>0</v>
      </c>
      <c r="Q329" s="198">
        <v>0</v>
      </c>
      <c r="R329" s="198">
        <f>Q329*H329</f>
        <v>0</v>
      </c>
      <c r="S329" s="198">
        <v>0.033000000000000002</v>
      </c>
      <c r="T329" s="199">
        <f>S329*H329</f>
        <v>2.0460000000000003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200" t="s">
        <v>141</v>
      </c>
      <c r="AT329" s="200" t="s">
        <v>111</v>
      </c>
      <c r="AU329" s="200" t="s">
        <v>86</v>
      </c>
      <c r="AY329" s="16" t="s">
        <v>116</v>
      </c>
      <c r="BE329" s="201">
        <f>IF(N329="základní",J329,0)</f>
        <v>0</v>
      </c>
      <c r="BF329" s="201">
        <f>IF(N329="snížená",J329,0)</f>
        <v>0</v>
      </c>
      <c r="BG329" s="201">
        <f>IF(N329="zákl. přenesená",J329,0)</f>
        <v>0</v>
      </c>
      <c r="BH329" s="201">
        <f>IF(N329="sníž. přenesená",J329,0)</f>
        <v>0</v>
      </c>
      <c r="BI329" s="201">
        <f>IF(N329="nulová",J329,0)</f>
        <v>0</v>
      </c>
      <c r="BJ329" s="16" t="s">
        <v>84</v>
      </c>
      <c r="BK329" s="201">
        <f>ROUND(I329*H329,2)</f>
        <v>0</v>
      </c>
      <c r="BL329" s="16" t="s">
        <v>141</v>
      </c>
      <c r="BM329" s="200" t="s">
        <v>499</v>
      </c>
    </row>
    <row r="330" s="2" customFormat="1">
      <c r="A330" s="37"/>
      <c r="B330" s="38"/>
      <c r="C330" s="39"/>
      <c r="D330" s="202" t="s">
        <v>117</v>
      </c>
      <c r="E330" s="39"/>
      <c r="F330" s="203" t="s">
        <v>500</v>
      </c>
      <c r="G330" s="39"/>
      <c r="H330" s="39"/>
      <c r="I330" s="204"/>
      <c r="J330" s="39"/>
      <c r="K330" s="39"/>
      <c r="L330" s="43"/>
      <c r="M330" s="205"/>
      <c r="N330" s="206"/>
      <c r="O330" s="90"/>
      <c r="P330" s="90"/>
      <c r="Q330" s="90"/>
      <c r="R330" s="90"/>
      <c r="S330" s="90"/>
      <c r="T330" s="91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T330" s="16" t="s">
        <v>117</v>
      </c>
      <c r="AU330" s="16" t="s">
        <v>86</v>
      </c>
    </row>
    <row r="331" s="13" customFormat="1">
      <c r="A331" s="13"/>
      <c r="B331" s="239"/>
      <c r="C331" s="240"/>
      <c r="D331" s="202" t="s">
        <v>216</v>
      </c>
      <c r="E331" s="241" t="s">
        <v>1</v>
      </c>
      <c r="F331" s="242" t="s">
        <v>501</v>
      </c>
      <c r="G331" s="240"/>
      <c r="H331" s="243">
        <v>28.5</v>
      </c>
      <c r="I331" s="244"/>
      <c r="J331" s="240"/>
      <c r="K331" s="240"/>
      <c r="L331" s="245"/>
      <c r="M331" s="246"/>
      <c r="N331" s="247"/>
      <c r="O331" s="247"/>
      <c r="P331" s="247"/>
      <c r="Q331" s="247"/>
      <c r="R331" s="247"/>
      <c r="S331" s="247"/>
      <c r="T331" s="248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9" t="s">
        <v>216</v>
      </c>
      <c r="AU331" s="249" t="s">
        <v>86</v>
      </c>
      <c r="AV331" s="13" t="s">
        <v>86</v>
      </c>
      <c r="AW331" s="13" t="s">
        <v>32</v>
      </c>
      <c r="AX331" s="13" t="s">
        <v>76</v>
      </c>
      <c r="AY331" s="249" t="s">
        <v>116</v>
      </c>
    </row>
    <row r="332" s="13" customFormat="1">
      <c r="A332" s="13"/>
      <c r="B332" s="239"/>
      <c r="C332" s="240"/>
      <c r="D332" s="202" t="s">
        <v>216</v>
      </c>
      <c r="E332" s="241" t="s">
        <v>1</v>
      </c>
      <c r="F332" s="242" t="s">
        <v>502</v>
      </c>
      <c r="G332" s="240"/>
      <c r="H332" s="243">
        <v>33.5</v>
      </c>
      <c r="I332" s="244"/>
      <c r="J332" s="240"/>
      <c r="K332" s="240"/>
      <c r="L332" s="245"/>
      <c r="M332" s="246"/>
      <c r="N332" s="247"/>
      <c r="O332" s="247"/>
      <c r="P332" s="247"/>
      <c r="Q332" s="247"/>
      <c r="R332" s="247"/>
      <c r="S332" s="247"/>
      <c r="T332" s="248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9" t="s">
        <v>216</v>
      </c>
      <c r="AU332" s="249" t="s">
        <v>86</v>
      </c>
      <c r="AV332" s="13" t="s">
        <v>86</v>
      </c>
      <c r="AW332" s="13" t="s">
        <v>32</v>
      </c>
      <c r="AX332" s="13" t="s">
        <v>76</v>
      </c>
      <c r="AY332" s="249" t="s">
        <v>116</v>
      </c>
    </row>
    <row r="333" s="14" customFormat="1">
      <c r="A333" s="14"/>
      <c r="B333" s="250"/>
      <c r="C333" s="251"/>
      <c r="D333" s="202" t="s">
        <v>216</v>
      </c>
      <c r="E333" s="252" t="s">
        <v>1</v>
      </c>
      <c r="F333" s="253" t="s">
        <v>221</v>
      </c>
      <c r="G333" s="251"/>
      <c r="H333" s="254">
        <v>62</v>
      </c>
      <c r="I333" s="255"/>
      <c r="J333" s="251"/>
      <c r="K333" s="251"/>
      <c r="L333" s="256"/>
      <c r="M333" s="257"/>
      <c r="N333" s="258"/>
      <c r="O333" s="258"/>
      <c r="P333" s="258"/>
      <c r="Q333" s="258"/>
      <c r="R333" s="258"/>
      <c r="S333" s="258"/>
      <c r="T333" s="259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60" t="s">
        <v>216</v>
      </c>
      <c r="AU333" s="260" t="s">
        <v>86</v>
      </c>
      <c r="AV333" s="14" t="s">
        <v>115</v>
      </c>
      <c r="AW333" s="14" t="s">
        <v>32</v>
      </c>
      <c r="AX333" s="14" t="s">
        <v>84</v>
      </c>
      <c r="AY333" s="260" t="s">
        <v>116</v>
      </c>
    </row>
    <row r="334" s="2" customFormat="1" ht="24.15" customHeight="1">
      <c r="A334" s="37"/>
      <c r="B334" s="38"/>
      <c r="C334" s="189" t="s">
        <v>503</v>
      </c>
      <c r="D334" s="189" t="s">
        <v>111</v>
      </c>
      <c r="E334" s="190" t="s">
        <v>504</v>
      </c>
      <c r="F334" s="191" t="s">
        <v>505</v>
      </c>
      <c r="G334" s="192" t="s">
        <v>114</v>
      </c>
      <c r="H334" s="193">
        <v>62</v>
      </c>
      <c r="I334" s="194"/>
      <c r="J334" s="195">
        <f>ROUND(I334*H334,2)</f>
        <v>0</v>
      </c>
      <c r="K334" s="191" t="s">
        <v>209</v>
      </c>
      <c r="L334" s="43"/>
      <c r="M334" s="196" t="s">
        <v>1</v>
      </c>
      <c r="N334" s="197" t="s">
        <v>41</v>
      </c>
      <c r="O334" s="90"/>
      <c r="P334" s="198">
        <f>O334*H334</f>
        <v>0</v>
      </c>
      <c r="Q334" s="198">
        <v>0.036400000000000002</v>
      </c>
      <c r="R334" s="198">
        <f>Q334*H334</f>
        <v>2.2568000000000001</v>
      </c>
      <c r="S334" s="198">
        <v>0</v>
      </c>
      <c r="T334" s="199">
        <f>S334*H334</f>
        <v>0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200" t="s">
        <v>141</v>
      </c>
      <c r="AT334" s="200" t="s">
        <v>111</v>
      </c>
      <c r="AU334" s="200" t="s">
        <v>86</v>
      </c>
      <c r="AY334" s="16" t="s">
        <v>116</v>
      </c>
      <c r="BE334" s="201">
        <f>IF(N334="základní",J334,0)</f>
        <v>0</v>
      </c>
      <c r="BF334" s="201">
        <f>IF(N334="snížená",J334,0)</f>
        <v>0</v>
      </c>
      <c r="BG334" s="201">
        <f>IF(N334="zákl. přenesená",J334,0)</f>
        <v>0</v>
      </c>
      <c r="BH334" s="201">
        <f>IF(N334="sníž. přenesená",J334,0)</f>
        <v>0</v>
      </c>
      <c r="BI334" s="201">
        <f>IF(N334="nulová",J334,0)</f>
        <v>0</v>
      </c>
      <c r="BJ334" s="16" t="s">
        <v>84</v>
      </c>
      <c r="BK334" s="201">
        <f>ROUND(I334*H334,2)</f>
        <v>0</v>
      </c>
      <c r="BL334" s="16" t="s">
        <v>141</v>
      </c>
      <c r="BM334" s="200" t="s">
        <v>506</v>
      </c>
    </row>
    <row r="335" s="2" customFormat="1">
      <c r="A335" s="37"/>
      <c r="B335" s="38"/>
      <c r="C335" s="39"/>
      <c r="D335" s="202" t="s">
        <v>117</v>
      </c>
      <c r="E335" s="39"/>
      <c r="F335" s="203" t="s">
        <v>507</v>
      </c>
      <c r="G335" s="39"/>
      <c r="H335" s="39"/>
      <c r="I335" s="204"/>
      <c r="J335" s="39"/>
      <c r="K335" s="39"/>
      <c r="L335" s="43"/>
      <c r="M335" s="205"/>
      <c r="N335" s="206"/>
      <c r="O335" s="90"/>
      <c r="P335" s="90"/>
      <c r="Q335" s="90"/>
      <c r="R335" s="90"/>
      <c r="S335" s="90"/>
      <c r="T335" s="91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T335" s="16" t="s">
        <v>117</v>
      </c>
      <c r="AU335" s="16" t="s">
        <v>86</v>
      </c>
    </row>
    <row r="336" s="2" customFormat="1" ht="24.15" customHeight="1">
      <c r="A336" s="37"/>
      <c r="B336" s="38"/>
      <c r="C336" s="189" t="s">
        <v>508</v>
      </c>
      <c r="D336" s="189" t="s">
        <v>111</v>
      </c>
      <c r="E336" s="190" t="s">
        <v>509</v>
      </c>
      <c r="F336" s="191" t="s">
        <v>510</v>
      </c>
      <c r="G336" s="192" t="s">
        <v>245</v>
      </c>
      <c r="H336" s="193">
        <v>20.306000000000001</v>
      </c>
      <c r="I336" s="194"/>
      <c r="J336" s="195">
        <f>ROUND(I336*H336,2)</f>
        <v>0</v>
      </c>
      <c r="K336" s="191" t="s">
        <v>209</v>
      </c>
      <c r="L336" s="43"/>
      <c r="M336" s="196" t="s">
        <v>1</v>
      </c>
      <c r="N336" s="197" t="s">
        <v>41</v>
      </c>
      <c r="O336" s="90"/>
      <c r="P336" s="198">
        <f>O336*H336</f>
        <v>0</v>
      </c>
      <c r="Q336" s="198">
        <v>0</v>
      </c>
      <c r="R336" s="198">
        <f>Q336*H336</f>
        <v>0</v>
      </c>
      <c r="S336" s="198">
        <v>0</v>
      </c>
      <c r="T336" s="199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200" t="s">
        <v>141</v>
      </c>
      <c r="AT336" s="200" t="s">
        <v>111</v>
      </c>
      <c r="AU336" s="200" t="s">
        <v>86</v>
      </c>
      <c r="AY336" s="16" t="s">
        <v>116</v>
      </c>
      <c r="BE336" s="201">
        <f>IF(N336="základní",J336,0)</f>
        <v>0</v>
      </c>
      <c r="BF336" s="201">
        <f>IF(N336="snížená",J336,0)</f>
        <v>0</v>
      </c>
      <c r="BG336" s="201">
        <f>IF(N336="zákl. přenesená",J336,0)</f>
        <v>0</v>
      </c>
      <c r="BH336" s="201">
        <f>IF(N336="sníž. přenesená",J336,0)</f>
        <v>0</v>
      </c>
      <c r="BI336" s="201">
        <f>IF(N336="nulová",J336,0)</f>
        <v>0</v>
      </c>
      <c r="BJ336" s="16" t="s">
        <v>84</v>
      </c>
      <c r="BK336" s="201">
        <f>ROUND(I336*H336,2)</f>
        <v>0</v>
      </c>
      <c r="BL336" s="16" t="s">
        <v>141</v>
      </c>
      <c r="BM336" s="200" t="s">
        <v>511</v>
      </c>
    </row>
    <row r="337" s="2" customFormat="1">
      <c r="A337" s="37"/>
      <c r="B337" s="38"/>
      <c r="C337" s="39"/>
      <c r="D337" s="202" t="s">
        <v>117</v>
      </c>
      <c r="E337" s="39"/>
      <c r="F337" s="203" t="s">
        <v>512</v>
      </c>
      <c r="G337" s="39"/>
      <c r="H337" s="39"/>
      <c r="I337" s="204"/>
      <c r="J337" s="39"/>
      <c r="K337" s="39"/>
      <c r="L337" s="43"/>
      <c r="M337" s="205"/>
      <c r="N337" s="206"/>
      <c r="O337" s="90"/>
      <c r="P337" s="90"/>
      <c r="Q337" s="90"/>
      <c r="R337" s="90"/>
      <c r="S337" s="90"/>
      <c r="T337" s="91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T337" s="16" t="s">
        <v>117</v>
      </c>
      <c r="AU337" s="16" t="s">
        <v>86</v>
      </c>
    </row>
    <row r="338" s="12" customFormat="1" ht="22.8" customHeight="1">
      <c r="A338" s="12"/>
      <c r="B338" s="223"/>
      <c r="C338" s="224"/>
      <c r="D338" s="225" t="s">
        <v>75</v>
      </c>
      <c r="E338" s="237" t="s">
        <v>513</v>
      </c>
      <c r="F338" s="237" t="s">
        <v>514</v>
      </c>
      <c r="G338" s="224"/>
      <c r="H338" s="224"/>
      <c r="I338" s="227"/>
      <c r="J338" s="238">
        <f>BK338</f>
        <v>0</v>
      </c>
      <c r="K338" s="224"/>
      <c r="L338" s="229"/>
      <c r="M338" s="230"/>
      <c r="N338" s="231"/>
      <c r="O338" s="231"/>
      <c r="P338" s="232">
        <f>SUM(P339:P378)</f>
        <v>0</v>
      </c>
      <c r="Q338" s="231"/>
      <c r="R338" s="232">
        <f>SUM(R339:R378)</f>
        <v>0.96383339999999995</v>
      </c>
      <c r="S338" s="231"/>
      <c r="T338" s="233">
        <f>SUM(T339:T378)</f>
        <v>0.34123656000000002</v>
      </c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R338" s="234" t="s">
        <v>86</v>
      </c>
      <c r="AT338" s="235" t="s">
        <v>75</v>
      </c>
      <c r="AU338" s="235" t="s">
        <v>84</v>
      </c>
      <c r="AY338" s="234" t="s">
        <v>116</v>
      </c>
      <c r="BK338" s="236">
        <f>SUM(BK339:BK378)</f>
        <v>0</v>
      </c>
    </row>
    <row r="339" s="2" customFormat="1" ht="16.5" customHeight="1">
      <c r="A339" s="37"/>
      <c r="B339" s="38"/>
      <c r="C339" s="189" t="s">
        <v>515</v>
      </c>
      <c r="D339" s="189" t="s">
        <v>111</v>
      </c>
      <c r="E339" s="190" t="s">
        <v>516</v>
      </c>
      <c r="F339" s="191" t="s">
        <v>517</v>
      </c>
      <c r="G339" s="192" t="s">
        <v>208</v>
      </c>
      <c r="H339" s="193">
        <v>79.063000000000002</v>
      </c>
      <c r="I339" s="194"/>
      <c r="J339" s="195">
        <f>ROUND(I339*H339,2)</f>
        <v>0</v>
      </c>
      <c r="K339" s="191" t="s">
        <v>209</v>
      </c>
      <c r="L339" s="43"/>
      <c r="M339" s="196" t="s">
        <v>1</v>
      </c>
      <c r="N339" s="197" t="s">
        <v>41</v>
      </c>
      <c r="O339" s="90"/>
      <c r="P339" s="198">
        <f>O339*H339</f>
        <v>0</v>
      </c>
      <c r="Q339" s="198">
        <v>0</v>
      </c>
      <c r="R339" s="198">
        <f>Q339*H339</f>
        <v>0</v>
      </c>
      <c r="S339" s="198">
        <v>0.0031199999999999999</v>
      </c>
      <c r="T339" s="199">
        <f>S339*H339</f>
        <v>0.24667655999999999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200" t="s">
        <v>141</v>
      </c>
      <c r="AT339" s="200" t="s">
        <v>111</v>
      </c>
      <c r="AU339" s="200" t="s">
        <v>86</v>
      </c>
      <c r="AY339" s="16" t="s">
        <v>116</v>
      </c>
      <c r="BE339" s="201">
        <f>IF(N339="základní",J339,0)</f>
        <v>0</v>
      </c>
      <c r="BF339" s="201">
        <f>IF(N339="snížená",J339,0)</f>
        <v>0</v>
      </c>
      <c r="BG339" s="201">
        <f>IF(N339="zákl. přenesená",J339,0)</f>
        <v>0</v>
      </c>
      <c r="BH339" s="201">
        <f>IF(N339="sníž. přenesená",J339,0)</f>
        <v>0</v>
      </c>
      <c r="BI339" s="201">
        <f>IF(N339="nulová",J339,0)</f>
        <v>0</v>
      </c>
      <c r="BJ339" s="16" t="s">
        <v>84</v>
      </c>
      <c r="BK339" s="201">
        <f>ROUND(I339*H339,2)</f>
        <v>0</v>
      </c>
      <c r="BL339" s="16" t="s">
        <v>141</v>
      </c>
      <c r="BM339" s="200" t="s">
        <v>518</v>
      </c>
    </row>
    <row r="340" s="2" customFormat="1">
      <c r="A340" s="37"/>
      <c r="B340" s="38"/>
      <c r="C340" s="39"/>
      <c r="D340" s="202" t="s">
        <v>117</v>
      </c>
      <c r="E340" s="39"/>
      <c r="F340" s="203" t="s">
        <v>519</v>
      </c>
      <c r="G340" s="39"/>
      <c r="H340" s="39"/>
      <c r="I340" s="204"/>
      <c r="J340" s="39"/>
      <c r="K340" s="39"/>
      <c r="L340" s="43"/>
      <c r="M340" s="205"/>
      <c r="N340" s="206"/>
      <c r="O340" s="90"/>
      <c r="P340" s="90"/>
      <c r="Q340" s="90"/>
      <c r="R340" s="90"/>
      <c r="S340" s="90"/>
      <c r="T340" s="91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T340" s="16" t="s">
        <v>117</v>
      </c>
      <c r="AU340" s="16" t="s">
        <v>86</v>
      </c>
    </row>
    <row r="341" s="13" customFormat="1">
      <c r="A341" s="13"/>
      <c r="B341" s="239"/>
      <c r="C341" s="240"/>
      <c r="D341" s="202" t="s">
        <v>216</v>
      </c>
      <c r="E341" s="241" t="s">
        <v>1</v>
      </c>
      <c r="F341" s="242" t="s">
        <v>520</v>
      </c>
      <c r="G341" s="240"/>
      <c r="H341" s="243">
        <v>150</v>
      </c>
      <c r="I341" s="244"/>
      <c r="J341" s="240"/>
      <c r="K341" s="240"/>
      <c r="L341" s="245"/>
      <c r="M341" s="246"/>
      <c r="N341" s="247"/>
      <c r="O341" s="247"/>
      <c r="P341" s="247"/>
      <c r="Q341" s="247"/>
      <c r="R341" s="247"/>
      <c r="S341" s="247"/>
      <c r="T341" s="248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9" t="s">
        <v>216</v>
      </c>
      <c r="AU341" s="249" t="s">
        <v>86</v>
      </c>
      <c r="AV341" s="13" t="s">
        <v>86</v>
      </c>
      <c r="AW341" s="13" t="s">
        <v>32</v>
      </c>
      <c r="AX341" s="13" t="s">
        <v>76</v>
      </c>
      <c r="AY341" s="249" t="s">
        <v>116</v>
      </c>
    </row>
    <row r="342" s="13" customFormat="1">
      <c r="A342" s="13"/>
      <c r="B342" s="239"/>
      <c r="C342" s="240"/>
      <c r="D342" s="202" t="s">
        <v>216</v>
      </c>
      <c r="E342" s="241" t="s">
        <v>1</v>
      </c>
      <c r="F342" s="242" t="s">
        <v>521</v>
      </c>
      <c r="G342" s="240"/>
      <c r="H342" s="243">
        <v>-70.936999999999998</v>
      </c>
      <c r="I342" s="244"/>
      <c r="J342" s="240"/>
      <c r="K342" s="240"/>
      <c r="L342" s="245"/>
      <c r="M342" s="246"/>
      <c r="N342" s="247"/>
      <c r="O342" s="247"/>
      <c r="P342" s="247"/>
      <c r="Q342" s="247"/>
      <c r="R342" s="247"/>
      <c r="S342" s="247"/>
      <c r="T342" s="248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9" t="s">
        <v>216</v>
      </c>
      <c r="AU342" s="249" t="s">
        <v>86</v>
      </c>
      <c r="AV342" s="13" t="s">
        <v>86</v>
      </c>
      <c r="AW342" s="13" t="s">
        <v>32</v>
      </c>
      <c r="AX342" s="13" t="s">
        <v>76</v>
      </c>
      <c r="AY342" s="249" t="s">
        <v>116</v>
      </c>
    </row>
    <row r="343" s="14" customFormat="1">
      <c r="A343" s="14"/>
      <c r="B343" s="250"/>
      <c r="C343" s="251"/>
      <c r="D343" s="202" t="s">
        <v>216</v>
      </c>
      <c r="E343" s="252" t="s">
        <v>1</v>
      </c>
      <c r="F343" s="253" t="s">
        <v>221</v>
      </c>
      <c r="G343" s="251"/>
      <c r="H343" s="254">
        <v>79.063000000000002</v>
      </c>
      <c r="I343" s="255"/>
      <c r="J343" s="251"/>
      <c r="K343" s="251"/>
      <c r="L343" s="256"/>
      <c r="M343" s="257"/>
      <c r="N343" s="258"/>
      <c r="O343" s="258"/>
      <c r="P343" s="258"/>
      <c r="Q343" s="258"/>
      <c r="R343" s="258"/>
      <c r="S343" s="258"/>
      <c r="T343" s="259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60" t="s">
        <v>216</v>
      </c>
      <c r="AU343" s="260" t="s">
        <v>86</v>
      </c>
      <c r="AV343" s="14" t="s">
        <v>115</v>
      </c>
      <c r="AW343" s="14" t="s">
        <v>32</v>
      </c>
      <c r="AX343" s="14" t="s">
        <v>84</v>
      </c>
      <c r="AY343" s="260" t="s">
        <v>116</v>
      </c>
    </row>
    <row r="344" s="2" customFormat="1" ht="21.75" customHeight="1">
      <c r="A344" s="37"/>
      <c r="B344" s="38"/>
      <c r="C344" s="189" t="s">
        <v>522</v>
      </c>
      <c r="D344" s="189" t="s">
        <v>111</v>
      </c>
      <c r="E344" s="190" t="s">
        <v>523</v>
      </c>
      <c r="F344" s="191" t="s">
        <v>524</v>
      </c>
      <c r="G344" s="192" t="s">
        <v>208</v>
      </c>
      <c r="H344" s="193">
        <v>94.400000000000006</v>
      </c>
      <c r="I344" s="194"/>
      <c r="J344" s="195">
        <f>ROUND(I344*H344,2)</f>
        <v>0</v>
      </c>
      <c r="K344" s="191" t="s">
        <v>209</v>
      </c>
      <c r="L344" s="43"/>
      <c r="M344" s="196" t="s">
        <v>1</v>
      </c>
      <c r="N344" s="197" t="s">
        <v>41</v>
      </c>
      <c r="O344" s="90"/>
      <c r="P344" s="198">
        <f>O344*H344</f>
        <v>0</v>
      </c>
      <c r="Q344" s="198">
        <v>0</v>
      </c>
      <c r="R344" s="198">
        <f>Q344*H344</f>
        <v>0</v>
      </c>
      <c r="S344" s="198">
        <v>0</v>
      </c>
      <c r="T344" s="199">
        <f>S344*H344</f>
        <v>0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200" t="s">
        <v>141</v>
      </c>
      <c r="AT344" s="200" t="s">
        <v>111</v>
      </c>
      <c r="AU344" s="200" t="s">
        <v>86</v>
      </c>
      <c r="AY344" s="16" t="s">
        <v>116</v>
      </c>
      <c r="BE344" s="201">
        <f>IF(N344="základní",J344,0)</f>
        <v>0</v>
      </c>
      <c r="BF344" s="201">
        <f>IF(N344="snížená",J344,0)</f>
        <v>0</v>
      </c>
      <c r="BG344" s="201">
        <f>IF(N344="zákl. přenesená",J344,0)</f>
        <v>0</v>
      </c>
      <c r="BH344" s="201">
        <f>IF(N344="sníž. přenesená",J344,0)</f>
        <v>0</v>
      </c>
      <c r="BI344" s="201">
        <f>IF(N344="nulová",J344,0)</f>
        <v>0</v>
      </c>
      <c r="BJ344" s="16" t="s">
        <v>84</v>
      </c>
      <c r="BK344" s="201">
        <f>ROUND(I344*H344,2)</f>
        <v>0</v>
      </c>
      <c r="BL344" s="16" t="s">
        <v>141</v>
      </c>
      <c r="BM344" s="200" t="s">
        <v>525</v>
      </c>
    </row>
    <row r="345" s="2" customFormat="1">
      <c r="A345" s="37"/>
      <c r="B345" s="38"/>
      <c r="C345" s="39"/>
      <c r="D345" s="202" t="s">
        <v>117</v>
      </c>
      <c r="E345" s="39"/>
      <c r="F345" s="203" t="s">
        <v>526</v>
      </c>
      <c r="G345" s="39"/>
      <c r="H345" s="39"/>
      <c r="I345" s="204"/>
      <c r="J345" s="39"/>
      <c r="K345" s="39"/>
      <c r="L345" s="43"/>
      <c r="M345" s="205"/>
      <c r="N345" s="206"/>
      <c r="O345" s="90"/>
      <c r="P345" s="90"/>
      <c r="Q345" s="90"/>
      <c r="R345" s="90"/>
      <c r="S345" s="90"/>
      <c r="T345" s="91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T345" s="16" t="s">
        <v>117</v>
      </c>
      <c r="AU345" s="16" t="s">
        <v>86</v>
      </c>
    </row>
    <row r="346" s="13" customFormat="1">
      <c r="A346" s="13"/>
      <c r="B346" s="239"/>
      <c r="C346" s="240"/>
      <c r="D346" s="202" t="s">
        <v>216</v>
      </c>
      <c r="E346" s="241" t="s">
        <v>1</v>
      </c>
      <c r="F346" s="242" t="s">
        <v>527</v>
      </c>
      <c r="G346" s="240"/>
      <c r="H346" s="243">
        <v>94.400000000000006</v>
      </c>
      <c r="I346" s="244"/>
      <c r="J346" s="240"/>
      <c r="K346" s="240"/>
      <c r="L346" s="245"/>
      <c r="M346" s="246"/>
      <c r="N346" s="247"/>
      <c r="O346" s="247"/>
      <c r="P346" s="247"/>
      <c r="Q346" s="247"/>
      <c r="R346" s="247"/>
      <c r="S346" s="247"/>
      <c r="T346" s="248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9" t="s">
        <v>216</v>
      </c>
      <c r="AU346" s="249" t="s">
        <v>86</v>
      </c>
      <c r="AV346" s="13" t="s">
        <v>86</v>
      </c>
      <c r="AW346" s="13" t="s">
        <v>32</v>
      </c>
      <c r="AX346" s="13" t="s">
        <v>84</v>
      </c>
      <c r="AY346" s="249" t="s">
        <v>116</v>
      </c>
    </row>
    <row r="347" s="2" customFormat="1" ht="16.5" customHeight="1">
      <c r="A347" s="37"/>
      <c r="B347" s="38"/>
      <c r="C347" s="261" t="s">
        <v>528</v>
      </c>
      <c r="D347" s="261" t="s">
        <v>277</v>
      </c>
      <c r="E347" s="262" t="s">
        <v>529</v>
      </c>
      <c r="F347" s="263" t="s">
        <v>530</v>
      </c>
      <c r="G347" s="264" t="s">
        <v>208</v>
      </c>
      <c r="H347" s="265">
        <v>108.56</v>
      </c>
      <c r="I347" s="266"/>
      <c r="J347" s="267">
        <f>ROUND(I347*H347,2)</f>
        <v>0</v>
      </c>
      <c r="K347" s="263" t="s">
        <v>209</v>
      </c>
      <c r="L347" s="268"/>
      <c r="M347" s="269" t="s">
        <v>1</v>
      </c>
      <c r="N347" s="270" t="s">
        <v>41</v>
      </c>
      <c r="O347" s="90"/>
      <c r="P347" s="198">
        <f>O347*H347</f>
        <v>0</v>
      </c>
      <c r="Q347" s="198">
        <v>0.00050000000000000001</v>
      </c>
      <c r="R347" s="198">
        <f>Q347*H347</f>
        <v>0.054280000000000002</v>
      </c>
      <c r="S347" s="198">
        <v>0</v>
      </c>
      <c r="T347" s="199">
        <f>S347*H347</f>
        <v>0</v>
      </c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R347" s="200" t="s">
        <v>165</v>
      </c>
      <c r="AT347" s="200" t="s">
        <v>277</v>
      </c>
      <c r="AU347" s="200" t="s">
        <v>86</v>
      </c>
      <c r="AY347" s="16" t="s">
        <v>116</v>
      </c>
      <c r="BE347" s="201">
        <f>IF(N347="základní",J347,0)</f>
        <v>0</v>
      </c>
      <c r="BF347" s="201">
        <f>IF(N347="snížená",J347,0)</f>
        <v>0</v>
      </c>
      <c r="BG347" s="201">
        <f>IF(N347="zákl. přenesená",J347,0)</f>
        <v>0</v>
      </c>
      <c r="BH347" s="201">
        <f>IF(N347="sníž. přenesená",J347,0)</f>
        <v>0</v>
      </c>
      <c r="BI347" s="201">
        <f>IF(N347="nulová",J347,0)</f>
        <v>0</v>
      </c>
      <c r="BJ347" s="16" t="s">
        <v>84</v>
      </c>
      <c r="BK347" s="201">
        <f>ROUND(I347*H347,2)</f>
        <v>0</v>
      </c>
      <c r="BL347" s="16" t="s">
        <v>141</v>
      </c>
      <c r="BM347" s="200" t="s">
        <v>531</v>
      </c>
    </row>
    <row r="348" s="2" customFormat="1">
      <c r="A348" s="37"/>
      <c r="B348" s="38"/>
      <c r="C348" s="39"/>
      <c r="D348" s="202" t="s">
        <v>117</v>
      </c>
      <c r="E348" s="39"/>
      <c r="F348" s="203" t="s">
        <v>532</v>
      </c>
      <c r="G348" s="39"/>
      <c r="H348" s="39"/>
      <c r="I348" s="204"/>
      <c r="J348" s="39"/>
      <c r="K348" s="39"/>
      <c r="L348" s="43"/>
      <c r="M348" s="205"/>
      <c r="N348" s="206"/>
      <c r="O348" s="90"/>
      <c r="P348" s="90"/>
      <c r="Q348" s="90"/>
      <c r="R348" s="90"/>
      <c r="S348" s="90"/>
      <c r="T348" s="91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T348" s="16" t="s">
        <v>117</v>
      </c>
      <c r="AU348" s="16" t="s">
        <v>86</v>
      </c>
    </row>
    <row r="349" s="13" customFormat="1">
      <c r="A349" s="13"/>
      <c r="B349" s="239"/>
      <c r="C349" s="240"/>
      <c r="D349" s="202" t="s">
        <v>216</v>
      </c>
      <c r="E349" s="241" t="s">
        <v>1</v>
      </c>
      <c r="F349" s="242" t="s">
        <v>533</v>
      </c>
      <c r="G349" s="240"/>
      <c r="H349" s="243">
        <v>94.400000000000006</v>
      </c>
      <c r="I349" s="244"/>
      <c r="J349" s="240"/>
      <c r="K349" s="240"/>
      <c r="L349" s="245"/>
      <c r="M349" s="246"/>
      <c r="N349" s="247"/>
      <c r="O349" s="247"/>
      <c r="P349" s="247"/>
      <c r="Q349" s="247"/>
      <c r="R349" s="247"/>
      <c r="S349" s="247"/>
      <c r="T349" s="248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9" t="s">
        <v>216</v>
      </c>
      <c r="AU349" s="249" t="s">
        <v>86</v>
      </c>
      <c r="AV349" s="13" t="s">
        <v>86</v>
      </c>
      <c r="AW349" s="13" t="s">
        <v>32</v>
      </c>
      <c r="AX349" s="13" t="s">
        <v>84</v>
      </c>
      <c r="AY349" s="249" t="s">
        <v>116</v>
      </c>
    </row>
    <row r="350" s="13" customFormat="1">
      <c r="A350" s="13"/>
      <c r="B350" s="239"/>
      <c r="C350" s="240"/>
      <c r="D350" s="202" t="s">
        <v>216</v>
      </c>
      <c r="E350" s="240"/>
      <c r="F350" s="242" t="s">
        <v>534</v>
      </c>
      <c r="G350" s="240"/>
      <c r="H350" s="243">
        <v>108.56</v>
      </c>
      <c r="I350" s="244"/>
      <c r="J350" s="240"/>
      <c r="K350" s="240"/>
      <c r="L350" s="245"/>
      <c r="M350" s="246"/>
      <c r="N350" s="247"/>
      <c r="O350" s="247"/>
      <c r="P350" s="247"/>
      <c r="Q350" s="247"/>
      <c r="R350" s="247"/>
      <c r="S350" s="247"/>
      <c r="T350" s="248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9" t="s">
        <v>216</v>
      </c>
      <c r="AU350" s="249" t="s">
        <v>86</v>
      </c>
      <c r="AV350" s="13" t="s">
        <v>86</v>
      </c>
      <c r="AW350" s="13" t="s">
        <v>4</v>
      </c>
      <c r="AX350" s="13" t="s">
        <v>84</v>
      </c>
      <c r="AY350" s="249" t="s">
        <v>116</v>
      </c>
    </row>
    <row r="351" s="2" customFormat="1" ht="16.5" customHeight="1">
      <c r="A351" s="37"/>
      <c r="B351" s="38"/>
      <c r="C351" s="189" t="s">
        <v>535</v>
      </c>
      <c r="D351" s="189" t="s">
        <v>111</v>
      </c>
      <c r="E351" s="190" t="s">
        <v>536</v>
      </c>
      <c r="F351" s="191" t="s">
        <v>537</v>
      </c>
      <c r="G351" s="192" t="s">
        <v>114</v>
      </c>
      <c r="H351" s="193">
        <v>24</v>
      </c>
      <c r="I351" s="194"/>
      <c r="J351" s="195">
        <f>ROUND(I351*H351,2)</f>
        <v>0</v>
      </c>
      <c r="K351" s="191" t="s">
        <v>209</v>
      </c>
      <c r="L351" s="43"/>
      <c r="M351" s="196" t="s">
        <v>1</v>
      </c>
      <c r="N351" s="197" t="s">
        <v>41</v>
      </c>
      <c r="O351" s="90"/>
      <c r="P351" s="198">
        <f>O351*H351</f>
        <v>0</v>
      </c>
      <c r="Q351" s="198">
        <v>0</v>
      </c>
      <c r="R351" s="198">
        <f>Q351*H351</f>
        <v>0</v>
      </c>
      <c r="S351" s="198">
        <v>0.0039399999999999999</v>
      </c>
      <c r="T351" s="199">
        <f>S351*H351</f>
        <v>0.094560000000000005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200" t="s">
        <v>141</v>
      </c>
      <c r="AT351" s="200" t="s">
        <v>111</v>
      </c>
      <c r="AU351" s="200" t="s">
        <v>86</v>
      </c>
      <c r="AY351" s="16" t="s">
        <v>116</v>
      </c>
      <c r="BE351" s="201">
        <f>IF(N351="základní",J351,0)</f>
        <v>0</v>
      </c>
      <c r="BF351" s="201">
        <f>IF(N351="snížená",J351,0)</f>
        <v>0</v>
      </c>
      <c r="BG351" s="201">
        <f>IF(N351="zákl. přenesená",J351,0)</f>
        <v>0</v>
      </c>
      <c r="BH351" s="201">
        <f>IF(N351="sníž. přenesená",J351,0)</f>
        <v>0</v>
      </c>
      <c r="BI351" s="201">
        <f>IF(N351="nulová",J351,0)</f>
        <v>0</v>
      </c>
      <c r="BJ351" s="16" t="s">
        <v>84</v>
      </c>
      <c r="BK351" s="201">
        <f>ROUND(I351*H351,2)</f>
        <v>0</v>
      </c>
      <c r="BL351" s="16" t="s">
        <v>141</v>
      </c>
      <c r="BM351" s="200" t="s">
        <v>538</v>
      </c>
    </row>
    <row r="352" s="2" customFormat="1">
      <c r="A352" s="37"/>
      <c r="B352" s="38"/>
      <c r="C352" s="39"/>
      <c r="D352" s="202" t="s">
        <v>117</v>
      </c>
      <c r="E352" s="39"/>
      <c r="F352" s="203" t="s">
        <v>539</v>
      </c>
      <c r="G352" s="39"/>
      <c r="H352" s="39"/>
      <c r="I352" s="204"/>
      <c r="J352" s="39"/>
      <c r="K352" s="39"/>
      <c r="L352" s="43"/>
      <c r="M352" s="205"/>
      <c r="N352" s="206"/>
      <c r="O352" s="90"/>
      <c r="P352" s="90"/>
      <c r="Q352" s="90"/>
      <c r="R352" s="90"/>
      <c r="S352" s="90"/>
      <c r="T352" s="91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T352" s="16" t="s">
        <v>117</v>
      </c>
      <c r="AU352" s="16" t="s">
        <v>86</v>
      </c>
    </row>
    <row r="353" s="2" customFormat="1" ht="33" customHeight="1">
      <c r="A353" s="37"/>
      <c r="B353" s="38"/>
      <c r="C353" s="189" t="s">
        <v>540</v>
      </c>
      <c r="D353" s="189" t="s">
        <v>111</v>
      </c>
      <c r="E353" s="190" t="s">
        <v>541</v>
      </c>
      <c r="F353" s="191" t="s">
        <v>542</v>
      </c>
      <c r="G353" s="192" t="s">
        <v>208</v>
      </c>
      <c r="H353" s="193">
        <v>47.200000000000003</v>
      </c>
      <c r="I353" s="194"/>
      <c r="J353" s="195">
        <f>ROUND(I353*H353,2)</f>
        <v>0</v>
      </c>
      <c r="K353" s="191" t="s">
        <v>209</v>
      </c>
      <c r="L353" s="43"/>
      <c r="M353" s="196" t="s">
        <v>1</v>
      </c>
      <c r="N353" s="197" t="s">
        <v>41</v>
      </c>
      <c r="O353" s="90"/>
      <c r="P353" s="198">
        <f>O353*H353</f>
        <v>0</v>
      </c>
      <c r="Q353" s="198">
        <v>0.0066600000000000001</v>
      </c>
      <c r="R353" s="198">
        <f>Q353*H353</f>
        <v>0.31435200000000002</v>
      </c>
      <c r="S353" s="198">
        <v>0</v>
      </c>
      <c r="T353" s="199">
        <f>S353*H353</f>
        <v>0</v>
      </c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R353" s="200" t="s">
        <v>141</v>
      </c>
      <c r="AT353" s="200" t="s">
        <v>111</v>
      </c>
      <c r="AU353" s="200" t="s">
        <v>86</v>
      </c>
      <c r="AY353" s="16" t="s">
        <v>116</v>
      </c>
      <c r="BE353" s="201">
        <f>IF(N353="základní",J353,0)</f>
        <v>0</v>
      </c>
      <c r="BF353" s="201">
        <f>IF(N353="snížená",J353,0)</f>
        <v>0</v>
      </c>
      <c r="BG353" s="201">
        <f>IF(N353="zákl. přenesená",J353,0)</f>
        <v>0</v>
      </c>
      <c r="BH353" s="201">
        <f>IF(N353="sníž. přenesená",J353,0)</f>
        <v>0</v>
      </c>
      <c r="BI353" s="201">
        <f>IF(N353="nulová",J353,0)</f>
        <v>0</v>
      </c>
      <c r="BJ353" s="16" t="s">
        <v>84</v>
      </c>
      <c r="BK353" s="201">
        <f>ROUND(I353*H353,2)</f>
        <v>0</v>
      </c>
      <c r="BL353" s="16" t="s">
        <v>141</v>
      </c>
      <c r="BM353" s="200" t="s">
        <v>543</v>
      </c>
    </row>
    <row r="354" s="2" customFormat="1">
      <c r="A354" s="37"/>
      <c r="B354" s="38"/>
      <c r="C354" s="39"/>
      <c r="D354" s="202" t="s">
        <v>117</v>
      </c>
      <c r="E354" s="39"/>
      <c r="F354" s="203" t="s">
        <v>544</v>
      </c>
      <c r="G354" s="39"/>
      <c r="H354" s="39"/>
      <c r="I354" s="204"/>
      <c r="J354" s="39"/>
      <c r="K354" s="39"/>
      <c r="L354" s="43"/>
      <c r="M354" s="205"/>
      <c r="N354" s="206"/>
      <c r="O354" s="90"/>
      <c r="P354" s="90"/>
      <c r="Q354" s="90"/>
      <c r="R354" s="90"/>
      <c r="S354" s="90"/>
      <c r="T354" s="91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T354" s="16" t="s">
        <v>117</v>
      </c>
      <c r="AU354" s="16" t="s">
        <v>86</v>
      </c>
    </row>
    <row r="355" s="13" customFormat="1">
      <c r="A355" s="13"/>
      <c r="B355" s="239"/>
      <c r="C355" s="240"/>
      <c r="D355" s="202" t="s">
        <v>216</v>
      </c>
      <c r="E355" s="241" t="s">
        <v>1</v>
      </c>
      <c r="F355" s="242" t="s">
        <v>545</v>
      </c>
      <c r="G355" s="240"/>
      <c r="H355" s="243">
        <v>47.200000000000003</v>
      </c>
      <c r="I355" s="244"/>
      <c r="J355" s="240"/>
      <c r="K355" s="240"/>
      <c r="L355" s="245"/>
      <c r="M355" s="246"/>
      <c r="N355" s="247"/>
      <c r="O355" s="247"/>
      <c r="P355" s="247"/>
      <c r="Q355" s="247"/>
      <c r="R355" s="247"/>
      <c r="S355" s="247"/>
      <c r="T355" s="248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9" t="s">
        <v>216</v>
      </c>
      <c r="AU355" s="249" t="s">
        <v>86</v>
      </c>
      <c r="AV355" s="13" t="s">
        <v>86</v>
      </c>
      <c r="AW355" s="13" t="s">
        <v>32</v>
      </c>
      <c r="AX355" s="13" t="s">
        <v>84</v>
      </c>
      <c r="AY355" s="249" t="s">
        <v>116</v>
      </c>
    </row>
    <row r="356" s="2" customFormat="1" ht="24.15" customHeight="1">
      <c r="A356" s="37"/>
      <c r="B356" s="38"/>
      <c r="C356" s="189" t="s">
        <v>546</v>
      </c>
      <c r="D356" s="189" t="s">
        <v>111</v>
      </c>
      <c r="E356" s="190" t="s">
        <v>547</v>
      </c>
      <c r="F356" s="191" t="s">
        <v>548</v>
      </c>
      <c r="G356" s="192" t="s">
        <v>114</v>
      </c>
      <c r="H356" s="193">
        <v>10</v>
      </c>
      <c r="I356" s="194"/>
      <c r="J356" s="195">
        <f>ROUND(I356*H356,2)</f>
        <v>0</v>
      </c>
      <c r="K356" s="191" t="s">
        <v>209</v>
      </c>
      <c r="L356" s="43"/>
      <c r="M356" s="196" t="s">
        <v>1</v>
      </c>
      <c r="N356" s="197" t="s">
        <v>41</v>
      </c>
      <c r="O356" s="90"/>
      <c r="P356" s="198">
        <f>O356*H356</f>
        <v>0</v>
      </c>
      <c r="Q356" s="198">
        <v>0.0019400000000000001</v>
      </c>
      <c r="R356" s="198">
        <f>Q356*H356</f>
        <v>0.019400000000000001</v>
      </c>
      <c r="S356" s="198">
        <v>0</v>
      </c>
      <c r="T356" s="199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200" t="s">
        <v>141</v>
      </c>
      <c r="AT356" s="200" t="s">
        <v>111</v>
      </c>
      <c r="AU356" s="200" t="s">
        <v>86</v>
      </c>
      <c r="AY356" s="16" t="s">
        <v>116</v>
      </c>
      <c r="BE356" s="201">
        <f>IF(N356="základní",J356,0)</f>
        <v>0</v>
      </c>
      <c r="BF356" s="201">
        <f>IF(N356="snížená",J356,0)</f>
        <v>0</v>
      </c>
      <c r="BG356" s="201">
        <f>IF(N356="zákl. přenesená",J356,0)</f>
        <v>0</v>
      </c>
      <c r="BH356" s="201">
        <f>IF(N356="sníž. přenesená",J356,0)</f>
        <v>0</v>
      </c>
      <c r="BI356" s="201">
        <f>IF(N356="nulová",J356,0)</f>
        <v>0</v>
      </c>
      <c r="BJ356" s="16" t="s">
        <v>84</v>
      </c>
      <c r="BK356" s="201">
        <f>ROUND(I356*H356,2)</f>
        <v>0</v>
      </c>
      <c r="BL356" s="16" t="s">
        <v>141</v>
      </c>
      <c r="BM356" s="200" t="s">
        <v>549</v>
      </c>
    </row>
    <row r="357" s="2" customFormat="1">
      <c r="A357" s="37"/>
      <c r="B357" s="38"/>
      <c r="C357" s="39"/>
      <c r="D357" s="202" t="s">
        <v>117</v>
      </c>
      <c r="E357" s="39"/>
      <c r="F357" s="203" t="s">
        <v>550</v>
      </c>
      <c r="G357" s="39"/>
      <c r="H357" s="39"/>
      <c r="I357" s="204"/>
      <c r="J357" s="39"/>
      <c r="K357" s="39"/>
      <c r="L357" s="43"/>
      <c r="M357" s="205"/>
      <c r="N357" s="206"/>
      <c r="O357" s="90"/>
      <c r="P357" s="90"/>
      <c r="Q357" s="90"/>
      <c r="R357" s="90"/>
      <c r="S357" s="90"/>
      <c r="T357" s="91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T357" s="16" t="s">
        <v>117</v>
      </c>
      <c r="AU357" s="16" t="s">
        <v>86</v>
      </c>
    </row>
    <row r="358" s="13" customFormat="1">
      <c r="A358" s="13"/>
      <c r="B358" s="239"/>
      <c r="C358" s="240"/>
      <c r="D358" s="202" t="s">
        <v>216</v>
      </c>
      <c r="E358" s="241" t="s">
        <v>1</v>
      </c>
      <c r="F358" s="242" t="s">
        <v>551</v>
      </c>
      <c r="G358" s="240"/>
      <c r="H358" s="243">
        <v>10</v>
      </c>
      <c r="I358" s="244"/>
      <c r="J358" s="240"/>
      <c r="K358" s="240"/>
      <c r="L358" s="245"/>
      <c r="M358" s="246"/>
      <c r="N358" s="247"/>
      <c r="O358" s="247"/>
      <c r="P358" s="247"/>
      <c r="Q358" s="247"/>
      <c r="R358" s="247"/>
      <c r="S358" s="247"/>
      <c r="T358" s="248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9" t="s">
        <v>216</v>
      </c>
      <c r="AU358" s="249" t="s">
        <v>86</v>
      </c>
      <c r="AV358" s="13" t="s">
        <v>86</v>
      </c>
      <c r="AW358" s="13" t="s">
        <v>32</v>
      </c>
      <c r="AX358" s="13" t="s">
        <v>76</v>
      </c>
      <c r="AY358" s="249" t="s">
        <v>116</v>
      </c>
    </row>
    <row r="359" s="14" customFormat="1">
      <c r="A359" s="14"/>
      <c r="B359" s="250"/>
      <c r="C359" s="251"/>
      <c r="D359" s="202" t="s">
        <v>216</v>
      </c>
      <c r="E359" s="252" t="s">
        <v>1</v>
      </c>
      <c r="F359" s="253" t="s">
        <v>221</v>
      </c>
      <c r="G359" s="251"/>
      <c r="H359" s="254">
        <v>10</v>
      </c>
      <c r="I359" s="255"/>
      <c r="J359" s="251"/>
      <c r="K359" s="251"/>
      <c r="L359" s="256"/>
      <c r="M359" s="257"/>
      <c r="N359" s="258"/>
      <c r="O359" s="258"/>
      <c r="P359" s="258"/>
      <c r="Q359" s="258"/>
      <c r="R359" s="258"/>
      <c r="S359" s="258"/>
      <c r="T359" s="259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60" t="s">
        <v>216</v>
      </c>
      <c r="AU359" s="260" t="s">
        <v>86</v>
      </c>
      <c r="AV359" s="14" t="s">
        <v>115</v>
      </c>
      <c r="AW359" s="14" t="s">
        <v>32</v>
      </c>
      <c r="AX359" s="14" t="s">
        <v>84</v>
      </c>
      <c r="AY359" s="260" t="s">
        <v>116</v>
      </c>
    </row>
    <row r="360" s="2" customFormat="1" ht="24.15" customHeight="1">
      <c r="A360" s="37"/>
      <c r="B360" s="38"/>
      <c r="C360" s="189" t="s">
        <v>552</v>
      </c>
      <c r="D360" s="189" t="s">
        <v>111</v>
      </c>
      <c r="E360" s="190" t="s">
        <v>553</v>
      </c>
      <c r="F360" s="191" t="s">
        <v>554</v>
      </c>
      <c r="G360" s="192" t="s">
        <v>114</v>
      </c>
      <c r="H360" s="193">
        <v>111.66</v>
      </c>
      <c r="I360" s="194"/>
      <c r="J360" s="195">
        <f>ROUND(I360*H360,2)</f>
        <v>0</v>
      </c>
      <c r="K360" s="191" t="s">
        <v>209</v>
      </c>
      <c r="L360" s="43"/>
      <c r="M360" s="196" t="s">
        <v>1</v>
      </c>
      <c r="N360" s="197" t="s">
        <v>41</v>
      </c>
      <c r="O360" s="90"/>
      <c r="P360" s="198">
        <f>O360*H360</f>
        <v>0</v>
      </c>
      <c r="Q360" s="198">
        <v>0.0015100000000000001</v>
      </c>
      <c r="R360" s="198">
        <f>Q360*H360</f>
        <v>0.1686066</v>
      </c>
      <c r="S360" s="198">
        <v>0</v>
      </c>
      <c r="T360" s="199">
        <f>S360*H360</f>
        <v>0</v>
      </c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R360" s="200" t="s">
        <v>141</v>
      </c>
      <c r="AT360" s="200" t="s">
        <v>111</v>
      </c>
      <c r="AU360" s="200" t="s">
        <v>86</v>
      </c>
      <c r="AY360" s="16" t="s">
        <v>116</v>
      </c>
      <c r="BE360" s="201">
        <f>IF(N360="základní",J360,0)</f>
        <v>0</v>
      </c>
      <c r="BF360" s="201">
        <f>IF(N360="snížená",J360,0)</f>
        <v>0</v>
      </c>
      <c r="BG360" s="201">
        <f>IF(N360="zákl. přenesená",J360,0)</f>
        <v>0</v>
      </c>
      <c r="BH360" s="201">
        <f>IF(N360="sníž. přenesená",J360,0)</f>
        <v>0</v>
      </c>
      <c r="BI360" s="201">
        <f>IF(N360="nulová",J360,0)</f>
        <v>0</v>
      </c>
      <c r="BJ360" s="16" t="s">
        <v>84</v>
      </c>
      <c r="BK360" s="201">
        <f>ROUND(I360*H360,2)</f>
        <v>0</v>
      </c>
      <c r="BL360" s="16" t="s">
        <v>141</v>
      </c>
      <c r="BM360" s="200" t="s">
        <v>555</v>
      </c>
    </row>
    <row r="361" s="2" customFormat="1">
      <c r="A361" s="37"/>
      <c r="B361" s="38"/>
      <c r="C361" s="39"/>
      <c r="D361" s="202" t="s">
        <v>117</v>
      </c>
      <c r="E361" s="39"/>
      <c r="F361" s="203" t="s">
        <v>556</v>
      </c>
      <c r="G361" s="39"/>
      <c r="H361" s="39"/>
      <c r="I361" s="204"/>
      <c r="J361" s="39"/>
      <c r="K361" s="39"/>
      <c r="L361" s="43"/>
      <c r="M361" s="205"/>
      <c r="N361" s="206"/>
      <c r="O361" s="90"/>
      <c r="P361" s="90"/>
      <c r="Q361" s="90"/>
      <c r="R361" s="90"/>
      <c r="S361" s="90"/>
      <c r="T361" s="91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T361" s="16" t="s">
        <v>117</v>
      </c>
      <c r="AU361" s="16" t="s">
        <v>86</v>
      </c>
    </row>
    <row r="362" s="13" customFormat="1">
      <c r="A362" s="13"/>
      <c r="B362" s="239"/>
      <c r="C362" s="240"/>
      <c r="D362" s="202" t="s">
        <v>216</v>
      </c>
      <c r="E362" s="241" t="s">
        <v>1</v>
      </c>
      <c r="F362" s="242" t="s">
        <v>557</v>
      </c>
      <c r="G362" s="240"/>
      <c r="H362" s="243">
        <v>111.66</v>
      </c>
      <c r="I362" s="244"/>
      <c r="J362" s="240"/>
      <c r="K362" s="240"/>
      <c r="L362" s="245"/>
      <c r="M362" s="246"/>
      <c r="N362" s="247"/>
      <c r="O362" s="247"/>
      <c r="P362" s="247"/>
      <c r="Q362" s="247"/>
      <c r="R362" s="247"/>
      <c r="S362" s="247"/>
      <c r="T362" s="248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9" t="s">
        <v>216</v>
      </c>
      <c r="AU362" s="249" t="s">
        <v>86</v>
      </c>
      <c r="AV362" s="13" t="s">
        <v>86</v>
      </c>
      <c r="AW362" s="13" t="s">
        <v>32</v>
      </c>
      <c r="AX362" s="13" t="s">
        <v>84</v>
      </c>
      <c r="AY362" s="249" t="s">
        <v>116</v>
      </c>
    </row>
    <row r="363" s="2" customFormat="1" ht="24.15" customHeight="1">
      <c r="A363" s="37"/>
      <c r="B363" s="38"/>
      <c r="C363" s="189" t="s">
        <v>558</v>
      </c>
      <c r="D363" s="189" t="s">
        <v>111</v>
      </c>
      <c r="E363" s="190" t="s">
        <v>559</v>
      </c>
      <c r="F363" s="191" t="s">
        <v>560</v>
      </c>
      <c r="G363" s="192" t="s">
        <v>114</v>
      </c>
      <c r="H363" s="193">
        <v>48.100000000000001</v>
      </c>
      <c r="I363" s="194"/>
      <c r="J363" s="195">
        <f>ROUND(I363*H363,2)</f>
        <v>0</v>
      </c>
      <c r="K363" s="191" t="s">
        <v>209</v>
      </c>
      <c r="L363" s="43"/>
      <c r="M363" s="196" t="s">
        <v>1</v>
      </c>
      <c r="N363" s="197" t="s">
        <v>41</v>
      </c>
      <c r="O363" s="90"/>
      <c r="P363" s="198">
        <f>O363*H363</f>
        <v>0</v>
      </c>
      <c r="Q363" s="198">
        <v>0.0023999999999999998</v>
      </c>
      <c r="R363" s="198">
        <f>Q363*H363</f>
        <v>0.11543999999999999</v>
      </c>
      <c r="S363" s="198">
        <v>0</v>
      </c>
      <c r="T363" s="199">
        <f>S363*H363</f>
        <v>0</v>
      </c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R363" s="200" t="s">
        <v>141</v>
      </c>
      <c r="AT363" s="200" t="s">
        <v>111</v>
      </c>
      <c r="AU363" s="200" t="s">
        <v>86</v>
      </c>
      <c r="AY363" s="16" t="s">
        <v>116</v>
      </c>
      <c r="BE363" s="201">
        <f>IF(N363="základní",J363,0)</f>
        <v>0</v>
      </c>
      <c r="BF363" s="201">
        <f>IF(N363="snížená",J363,0)</f>
        <v>0</v>
      </c>
      <c r="BG363" s="201">
        <f>IF(N363="zákl. přenesená",J363,0)</f>
        <v>0</v>
      </c>
      <c r="BH363" s="201">
        <f>IF(N363="sníž. přenesená",J363,0)</f>
        <v>0</v>
      </c>
      <c r="BI363" s="201">
        <f>IF(N363="nulová",J363,0)</f>
        <v>0</v>
      </c>
      <c r="BJ363" s="16" t="s">
        <v>84</v>
      </c>
      <c r="BK363" s="201">
        <f>ROUND(I363*H363,2)</f>
        <v>0</v>
      </c>
      <c r="BL363" s="16" t="s">
        <v>141</v>
      </c>
      <c r="BM363" s="200" t="s">
        <v>561</v>
      </c>
    </row>
    <row r="364" s="2" customFormat="1">
      <c r="A364" s="37"/>
      <c r="B364" s="38"/>
      <c r="C364" s="39"/>
      <c r="D364" s="202" t="s">
        <v>117</v>
      </c>
      <c r="E364" s="39"/>
      <c r="F364" s="203" t="s">
        <v>562</v>
      </c>
      <c r="G364" s="39"/>
      <c r="H364" s="39"/>
      <c r="I364" s="204"/>
      <c r="J364" s="39"/>
      <c r="K364" s="39"/>
      <c r="L364" s="43"/>
      <c r="M364" s="205"/>
      <c r="N364" s="206"/>
      <c r="O364" s="90"/>
      <c r="P364" s="90"/>
      <c r="Q364" s="90"/>
      <c r="R364" s="90"/>
      <c r="S364" s="90"/>
      <c r="T364" s="91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T364" s="16" t="s">
        <v>117</v>
      </c>
      <c r="AU364" s="16" t="s">
        <v>86</v>
      </c>
    </row>
    <row r="365" s="13" customFormat="1">
      <c r="A365" s="13"/>
      <c r="B365" s="239"/>
      <c r="C365" s="240"/>
      <c r="D365" s="202" t="s">
        <v>216</v>
      </c>
      <c r="E365" s="241" t="s">
        <v>1</v>
      </c>
      <c r="F365" s="242" t="s">
        <v>563</v>
      </c>
      <c r="G365" s="240"/>
      <c r="H365" s="243">
        <v>48.100000000000001</v>
      </c>
      <c r="I365" s="244"/>
      <c r="J365" s="240"/>
      <c r="K365" s="240"/>
      <c r="L365" s="245"/>
      <c r="M365" s="246"/>
      <c r="N365" s="247"/>
      <c r="O365" s="247"/>
      <c r="P365" s="247"/>
      <c r="Q365" s="247"/>
      <c r="R365" s="247"/>
      <c r="S365" s="247"/>
      <c r="T365" s="248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9" t="s">
        <v>216</v>
      </c>
      <c r="AU365" s="249" t="s">
        <v>86</v>
      </c>
      <c r="AV365" s="13" t="s">
        <v>86</v>
      </c>
      <c r="AW365" s="13" t="s">
        <v>32</v>
      </c>
      <c r="AX365" s="13" t="s">
        <v>84</v>
      </c>
      <c r="AY365" s="249" t="s">
        <v>116</v>
      </c>
    </row>
    <row r="366" s="2" customFormat="1" ht="24.15" customHeight="1">
      <c r="A366" s="37"/>
      <c r="B366" s="38"/>
      <c r="C366" s="189" t="s">
        <v>564</v>
      </c>
      <c r="D366" s="189" t="s">
        <v>111</v>
      </c>
      <c r="E366" s="190" t="s">
        <v>565</v>
      </c>
      <c r="F366" s="191" t="s">
        <v>566</v>
      </c>
      <c r="G366" s="192" t="s">
        <v>114</v>
      </c>
      <c r="H366" s="193">
        <v>8.6999999999999993</v>
      </c>
      <c r="I366" s="194"/>
      <c r="J366" s="195">
        <f>ROUND(I366*H366,2)</f>
        <v>0</v>
      </c>
      <c r="K366" s="191" t="s">
        <v>209</v>
      </c>
      <c r="L366" s="43"/>
      <c r="M366" s="196" t="s">
        <v>1</v>
      </c>
      <c r="N366" s="197" t="s">
        <v>41</v>
      </c>
      <c r="O366" s="90"/>
      <c r="P366" s="198">
        <f>O366*H366</f>
        <v>0</v>
      </c>
      <c r="Q366" s="198">
        <v>0.0039699999999999996</v>
      </c>
      <c r="R366" s="198">
        <f>Q366*H366</f>
        <v>0.034538999999999993</v>
      </c>
      <c r="S366" s="198">
        <v>0</v>
      </c>
      <c r="T366" s="199">
        <f>S366*H366</f>
        <v>0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200" t="s">
        <v>141</v>
      </c>
      <c r="AT366" s="200" t="s">
        <v>111</v>
      </c>
      <c r="AU366" s="200" t="s">
        <v>86</v>
      </c>
      <c r="AY366" s="16" t="s">
        <v>116</v>
      </c>
      <c r="BE366" s="201">
        <f>IF(N366="základní",J366,0)</f>
        <v>0</v>
      </c>
      <c r="BF366" s="201">
        <f>IF(N366="snížená",J366,0)</f>
        <v>0</v>
      </c>
      <c r="BG366" s="201">
        <f>IF(N366="zákl. přenesená",J366,0)</f>
        <v>0</v>
      </c>
      <c r="BH366" s="201">
        <f>IF(N366="sníž. přenesená",J366,0)</f>
        <v>0</v>
      </c>
      <c r="BI366" s="201">
        <f>IF(N366="nulová",J366,0)</f>
        <v>0</v>
      </c>
      <c r="BJ366" s="16" t="s">
        <v>84</v>
      </c>
      <c r="BK366" s="201">
        <f>ROUND(I366*H366,2)</f>
        <v>0</v>
      </c>
      <c r="BL366" s="16" t="s">
        <v>141</v>
      </c>
      <c r="BM366" s="200" t="s">
        <v>567</v>
      </c>
    </row>
    <row r="367" s="2" customFormat="1">
      <c r="A367" s="37"/>
      <c r="B367" s="38"/>
      <c r="C367" s="39"/>
      <c r="D367" s="202" t="s">
        <v>117</v>
      </c>
      <c r="E367" s="39"/>
      <c r="F367" s="203" t="s">
        <v>568</v>
      </c>
      <c r="G367" s="39"/>
      <c r="H367" s="39"/>
      <c r="I367" s="204"/>
      <c r="J367" s="39"/>
      <c r="K367" s="39"/>
      <c r="L367" s="43"/>
      <c r="M367" s="205"/>
      <c r="N367" s="206"/>
      <c r="O367" s="90"/>
      <c r="P367" s="90"/>
      <c r="Q367" s="90"/>
      <c r="R367" s="90"/>
      <c r="S367" s="90"/>
      <c r="T367" s="91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T367" s="16" t="s">
        <v>117</v>
      </c>
      <c r="AU367" s="16" t="s">
        <v>86</v>
      </c>
    </row>
    <row r="368" s="2" customFormat="1" ht="24.15" customHeight="1">
      <c r="A368" s="37"/>
      <c r="B368" s="38"/>
      <c r="C368" s="189" t="s">
        <v>569</v>
      </c>
      <c r="D368" s="189" t="s">
        <v>111</v>
      </c>
      <c r="E368" s="190" t="s">
        <v>570</v>
      </c>
      <c r="F368" s="191" t="s">
        <v>571</v>
      </c>
      <c r="G368" s="192" t="s">
        <v>114</v>
      </c>
      <c r="H368" s="193">
        <v>3.2000000000000002</v>
      </c>
      <c r="I368" s="194"/>
      <c r="J368" s="195">
        <f>ROUND(I368*H368,2)</f>
        <v>0</v>
      </c>
      <c r="K368" s="191" t="s">
        <v>209</v>
      </c>
      <c r="L368" s="43"/>
      <c r="M368" s="196" t="s">
        <v>1</v>
      </c>
      <c r="N368" s="197" t="s">
        <v>41</v>
      </c>
      <c r="O368" s="90"/>
      <c r="P368" s="198">
        <f>O368*H368</f>
        <v>0</v>
      </c>
      <c r="Q368" s="198">
        <v>0.0025600000000000002</v>
      </c>
      <c r="R368" s="198">
        <f>Q368*H368</f>
        <v>0.0081920000000000014</v>
      </c>
      <c r="S368" s="198">
        <v>0</v>
      </c>
      <c r="T368" s="199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200" t="s">
        <v>141</v>
      </c>
      <c r="AT368" s="200" t="s">
        <v>111</v>
      </c>
      <c r="AU368" s="200" t="s">
        <v>86</v>
      </c>
      <c r="AY368" s="16" t="s">
        <v>116</v>
      </c>
      <c r="BE368" s="201">
        <f>IF(N368="základní",J368,0)</f>
        <v>0</v>
      </c>
      <c r="BF368" s="201">
        <f>IF(N368="snížená",J368,0)</f>
        <v>0</v>
      </c>
      <c r="BG368" s="201">
        <f>IF(N368="zákl. přenesená",J368,0)</f>
        <v>0</v>
      </c>
      <c r="BH368" s="201">
        <f>IF(N368="sníž. přenesená",J368,0)</f>
        <v>0</v>
      </c>
      <c r="BI368" s="201">
        <f>IF(N368="nulová",J368,0)</f>
        <v>0</v>
      </c>
      <c r="BJ368" s="16" t="s">
        <v>84</v>
      </c>
      <c r="BK368" s="201">
        <f>ROUND(I368*H368,2)</f>
        <v>0</v>
      </c>
      <c r="BL368" s="16" t="s">
        <v>141</v>
      </c>
      <c r="BM368" s="200" t="s">
        <v>572</v>
      </c>
    </row>
    <row r="369" s="2" customFormat="1">
      <c r="A369" s="37"/>
      <c r="B369" s="38"/>
      <c r="C369" s="39"/>
      <c r="D369" s="202" t="s">
        <v>117</v>
      </c>
      <c r="E369" s="39"/>
      <c r="F369" s="203" t="s">
        <v>573</v>
      </c>
      <c r="G369" s="39"/>
      <c r="H369" s="39"/>
      <c r="I369" s="204"/>
      <c r="J369" s="39"/>
      <c r="K369" s="39"/>
      <c r="L369" s="43"/>
      <c r="M369" s="205"/>
      <c r="N369" s="206"/>
      <c r="O369" s="90"/>
      <c r="P369" s="90"/>
      <c r="Q369" s="90"/>
      <c r="R369" s="90"/>
      <c r="S369" s="90"/>
      <c r="T369" s="91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T369" s="16" t="s">
        <v>117</v>
      </c>
      <c r="AU369" s="16" t="s">
        <v>86</v>
      </c>
    </row>
    <row r="370" s="2" customFormat="1" ht="24.15" customHeight="1">
      <c r="A370" s="37"/>
      <c r="B370" s="38"/>
      <c r="C370" s="189" t="s">
        <v>574</v>
      </c>
      <c r="D370" s="189" t="s">
        <v>111</v>
      </c>
      <c r="E370" s="190" t="s">
        <v>575</v>
      </c>
      <c r="F370" s="191" t="s">
        <v>576</v>
      </c>
      <c r="G370" s="192" t="s">
        <v>114</v>
      </c>
      <c r="H370" s="193">
        <v>57.130000000000003</v>
      </c>
      <c r="I370" s="194"/>
      <c r="J370" s="195">
        <f>ROUND(I370*H370,2)</f>
        <v>0</v>
      </c>
      <c r="K370" s="191" t="s">
        <v>209</v>
      </c>
      <c r="L370" s="43"/>
      <c r="M370" s="196" t="s">
        <v>1</v>
      </c>
      <c r="N370" s="197" t="s">
        <v>41</v>
      </c>
      <c r="O370" s="90"/>
      <c r="P370" s="198">
        <f>O370*H370</f>
        <v>0</v>
      </c>
      <c r="Q370" s="198">
        <v>0.0028600000000000001</v>
      </c>
      <c r="R370" s="198">
        <f>Q370*H370</f>
        <v>0.1633918</v>
      </c>
      <c r="S370" s="198">
        <v>0</v>
      </c>
      <c r="T370" s="199">
        <f>S370*H370</f>
        <v>0</v>
      </c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R370" s="200" t="s">
        <v>141</v>
      </c>
      <c r="AT370" s="200" t="s">
        <v>111</v>
      </c>
      <c r="AU370" s="200" t="s">
        <v>86</v>
      </c>
      <c r="AY370" s="16" t="s">
        <v>116</v>
      </c>
      <c r="BE370" s="201">
        <f>IF(N370="základní",J370,0)</f>
        <v>0</v>
      </c>
      <c r="BF370" s="201">
        <f>IF(N370="snížená",J370,0)</f>
        <v>0</v>
      </c>
      <c r="BG370" s="201">
        <f>IF(N370="zákl. přenesená",J370,0)</f>
        <v>0</v>
      </c>
      <c r="BH370" s="201">
        <f>IF(N370="sníž. přenesená",J370,0)</f>
        <v>0</v>
      </c>
      <c r="BI370" s="201">
        <f>IF(N370="nulová",J370,0)</f>
        <v>0</v>
      </c>
      <c r="BJ370" s="16" t="s">
        <v>84</v>
      </c>
      <c r="BK370" s="201">
        <f>ROUND(I370*H370,2)</f>
        <v>0</v>
      </c>
      <c r="BL370" s="16" t="s">
        <v>141</v>
      </c>
      <c r="BM370" s="200" t="s">
        <v>577</v>
      </c>
    </row>
    <row r="371" s="2" customFormat="1">
      <c r="A371" s="37"/>
      <c r="B371" s="38"/>
      <c r="C371" s="39"/>
      <c r="D371" s="202" t="s">
        <v>117</v>
      </c>
      <c r="E371" s="39"/>
      <c r="F371" s="203" t="s">
        <v>578</v>
      </c>
      <c r="G371" s="39"/>
      <c r="H371" s="39"/>
      <c r="I371" s="204"/>
      <c r="J371" s="39"/>
      <c r="K371" s="39"/>
      <c r="L371" s="43"/>
      <c r="M371" s="205"/>
      <c r="N371" s="206"/>
      <c r="O371" s="90"/>
      <c r="P371" s="90"/>
      <c r="Q371" s="90"/>
      <c r="R371" s="90"/>
      <c r="S371" s="90"/>
      <c r="T371" s="91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T371" s="16" t="s">
        <v>117</v>
      </c>
      <c r="AU371" s="16" t="s">
        <v>86</v>
      </c>
    </row>
    <row r="372" s="13" customFormat="1">
      <c r="A372" s="13"/>
      <c r="B372" s="239"/>
      <c r="C372" s="240"/>
      <c r="D372" s="202" t="s">
        <v>216</v>
      </c>
      <c r="E372" s="241" t="s">
        <v>1</v>
      </c>
      <c r="F372" s="242" t="s">
        <v>579</v>
      </c>
      <c r="G372" s="240"/>
      <c r="H372" s="243">
        <v>57.130000000000003</v>
      </c>
      <c r="I372" s="244"/>
      <c r="J372" s="240"/>
      <c r="K372" s="240"/>
      <c r="L372" s="245"/>
      <c r="M372" s="246"/>
      <c r="N372" s="247"/>
      <c r="O372" s="247"/>
      <c r="P372" s="247"/>
      <c r="Q372" s="247"/>
      <c r="R372" s="247"/>
      <c r="S372" s="247"/>
      <c r="T372" s="248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9" t="s">
        <v>216</v>
      </c>
      <c r="AU372" s="249" t="s">
        <v>86</v>
      </c>
      <c r="AV372" s="13" t="s">
        <v>86</v>
      </c>
      <c r="AW372" s="13" t="s">
        <v>32</v>
      </c>
      <c r="AX372" s="13" t="s">
        <v>84</v>
      </c>
      <c r="AY372" s="249" t="s">
        <v>116</v>
      </c>
    </row>
    <row r="373" s="2" customFormat="1" ht="24.15" customHeight="1">
      <c r="A373" s="37"/>
      <c r="B373" s="38"/>
      <c r="C373" s="189" t="s">
        <v>580</v>
      </c>
      <c r="D373" s="189" t="s">
        <v>111</v>
      </c>
      <c r="E373" s="190" t="s">
        <v>581</v>
      </c>
      <c r="F373" s="191" t="s">
        <v>582</v>
      </c>
      <c r="G373" s="192" t="s">
        <v>114</v>
      </c>
      <c r="H373" s="193">
        <v>38.399999999999999</v>
      </c>
      <c r="I373" s="194"/>
      <c r="J373" s="195">
        <f>ROUND(I373*H373,2)</f>
        <v>0</v>
      </c>
      <c r="K373" s="191" t="s">
        <v>209</v>
      </c>
      <c r="L373" s="43"/>
      <c r="M373" s="196" t="s">
        <v>1</v>
      </c>
      <c r="N373" s="197" t="s">
        <v>41</v>
      </c>
      <c r="O373" s="90"/>
      <c r="P373" s="198">
        <f>O373*H373</f>
        <v>0</v>
      </c>
      <c r="Q373" s="198">
        <v>0.0022300000000000002</v>
      </c>
      <c r="R373" s="198">
        <f>Q373*H373</f>
        <v>0.085632</v>
      </c>
      <c r="S373" s="198">
        <v>0</v>
      </c>
      <c r="T373" s="199">
        <f>S373*H373</f>
        <v>0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R373" s="200" t="s">
        <v>141</v>
      </c>
      <c r="AT373" s="200" t="s">
        <v>111</v>
      </c>
      <c r="AU373" s="200" t="s">
        <v>86</v>
      </c>
      <c r="AY373" s="16" t="s">
        <v>116</v>
      </c>
      <c r="BE373" s="201">
        <f>IF(N373="základní",J373,0)</f>
        <v>0</v>
      </c>
      <c r="BF373" s="201">
        <f>IF(N373="snížená",J373,0)</f>
        <v>0</v>
      </c>
      <c r="BG373" s="201">
        <f>IF(N373="zákl. přenesená",J373,0)</f>
        <v>0</v>
      </c>
      <c r="BH373" s="201">
        <f>IF(N373="sníž. přenesená",J373,0)</f>
        <v>0</v>
      </c>
      <c r="BI373" s="201">
        <f>IF(N373="nulová",J373,0)</f>
        <v>0</v>
      </c>
      <c r="BJ373" s="16" t="s">
        <v>84</v>
      </c>
      <c r="BK373" s="201">
        <f>ROUND(I373*H373,2)</f>
        <v>0</v>
      </c>
      <c r="BL373" s="16" t="s">
        <v>141</v>
      </c>
      <c r="BM373" s="200" t="s">
        <v>583</v>
      </c>
    </row>
    <row r="374" s="2" customFormat="1">
      <c r="A374" s="37"/>
      <c r="B374" s="38"/>
      <c r="C374" s="39"/>
      <c r="D374" s="202" t="s">
        <v>117</v>
      </c>
      <c r="E374" s="39"/>
      <c r="F374" s="203" t="s">
        <v>584</v>
      </c>
      <c r="G374" s="39"/>
      <c r="H374" s="39"/>
      <c r="I374" s="204"/>
      <c r="J374" s="39"/>
      <c r="K374" s="39"/>
      <c r="L374" s="43"/>
      <c r="M374" s="205"/>
      <c r="N374" s="206"/>
      <c r="O374" s="90"/>
      <c r="P374" s="90"/>
      <c r="Q374" s="90"/>
      <c r="R374" s="90"/>
      <c r="S374" s="90"/>
      <c r="T374" s="91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T374" s="16" t="s">
        <v>117</v>
      </c>
      <c r="AU374" s="16" t="s">
        <v>86</v>
      </c>
    </row>
    <row r="375" s="13" customFormat="1">
      <c r="A375" s="13"/>
      <c r="B375" s="239"/>
      <c r="C375" s="240"/>
      <c r="D375" s="202" t="s">
        <v>216</v>
      </c>
      <c r="E375" s="241" t="s">
        <v>1</v>
      </c>
      <c r="F375" s="242" t="s">
        <v>585</v>
      </c>
      <c r="G375" s="240"/>
      <c r="H375" s="243">
        <v>38.399999999999999</v>
      </c>
      <c r="I375" s="244"/>
      <c r="J375" s="240"/>
      <c r="K375" s="240"/>
      <c r="L375" s="245"/>
      <c r="M375" s="246"/>
      <c r="N375" s="247"/>
      <c r="O375" s="247"/>
      <c r="P375" s="247"/>
      <c r="Q375" s="247"/>
      <c r="R375" s="247"/>
      <c r="S375" s="247"/>
      <c r="T375" s="248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9" t="s">
        <v>216</v>
      </c>
      <c r="AU375" s="249" t="s">
        <v>86</v>
      </c>
      <c r="AV375" s="13" t="s">
        <v>86</v>
      </c>
      <c r="AW375" s="13" t="s">
        <v>32</v>
      </c>
      <c r="AX375" s="13" t="s">
        <v>76</v>
      </c>
      <c r="AY375" s="249" t="s">
        <v>116</v>
      </c>
    </row>
    <row r="376" s="14" customFormat="1">
      <c r="A376" s="14"/>
      <c r="B376" s="250"/>
      <c r="C376" s="251"/>
      <c r="D376" s="202" t="s">
        <v>216</v>
      </c>
      <c r="E376" s="252" t="s">
        <v>1</v>
      </c>
      <c r="F376" s="253" t="s">
        <v>221</v>
      </c>
      <c r="G376" s="251"/>
      <c r="H376" s="254">
        <v>38.399999999999999</v>
      </c>
      <c r="I376" s="255"/>
      <c r="J376" s="251"/>
      <c r="K376" s="251"/>
      <c r="L376" s="256"/>
      <c r="M376" s="257"/>
      <c r="N376" s="258"/>
      <c r="O376" s="258"/>
      <c r="P376" s="258"/>
      <c r="Q376" s="258"/>
      <c r="R376" s="258"/>
      <c r="S376" s="258"/>
      <c r="T376" s="259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60" t="s">
        <v>216</v>
      </c>
      <c r="AU376" s="260" t="s">
        <v>86</v>
      </c>
      <c r="AV376" s="14" t="s">
        <v>115</v>
      </c>
      <c r="AW376" s="14" t="s">
        <v>32</v>
      </c>
      <c r="AX376" s="14" t="s">
        <v>84</v>
      </c>
      <c r="AY376" s="260" t="s">
        <v>116</v>
      </c>
    </row>
    <row r="377" s="2" customFormat="1" ht="24.15" customHeight="1">
      <c r="A377" s="37"/>
      <c r="B377" s="38"/>
      <c r="C377" s="189" t="s">
        <v>586</v>
      </c>
      <c r="D377" s="189" t="s">
        <v>111</v>
      </c>
      <c r="E377" s="190" t="s">
        <v>587</v>
      </c>
      <c r="F377" s="191" t="s">
        <v>588</v>
      </c>
      <c r="G377" s="192" t="s">
        <v>245</v>
      </c>
      <c r="H377" s="193">
        <v>0.96399999999999997</v>
      </c>
      <c r="I377" s="194"/>
      <c r="J377" s="195">
        <f>ROUND(I377*H377,2)</f>
        <v>0</v>
      </c>
      <c r="K377" s="191" t="s">
        <v>209</v>
      </c>
      <c r="L377" s="43"/>
      <c r="M377" s="196" t="s">
        <v>1</v>
      </c>
      <c r="N377" s="197" t="s">
        <v>41</v>
      </c>
      <c r="O377" s="90"/>
      <c r="P377" s="198">
        <f>O377*H377</f>
        <v>0</v>
      </c>
      <c r="Q377" s="198">
        <v>0</v>
      </c>
      <c r="R377" s="198">
        <f>Q377*H377</f>
        <v>0</v>
      </c>
      <c r="S377" s="198">
        <v>0</v>
      </c>
      <c r="T377" s="199">
        <f>S377*H377</f>
        <v>0</v>
      </c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R377" s="200" t="s">
        <v>141</v>
      </c>
      <c r="AT377" s="200" t="s">
        <v>111</v>
      </c>
      <c r="AU377" s="200" t="s">
        <v>86</v>
      </c>
      <c r="AY377" s="16" t="s">
        <v>116</v>
      </c>
      <c r="BE377" s="201">
        <f>IF(N377="základní",J377,0)</f>
        <v>0</v>
      </c>
      <c r="BF377" s="201">
        <f>IF(N377="snížená",J377,0)</f>
        <v>0</v>
      </c>
      <c r="BG377" s="201">
        <f>IF(N377="zákl. přenesená",J377,0)</f>
        <v>0</v>
      </c>
      <c r="BH377" s="201">
        <f>IF(N377="sníž. přenesená",J377,0)</f>
        <v>0</v>
      </c>
      <c r="BI377" s="201">
        <f>IF(N377="nulová",J377,0)</f>
        <v>0</v>
      </c>
      <c r="BJ377" s="16" t="s">
        <v>84</v>
      </c>
      <c r="BK377" s="201">
        <f>ROUND(I377*H377,2)</f>
        <v>0</v>
      </c>
      <c r="BL377" s="16" t="s">
        <v>141</v>
      </c>
      <c r="BM377" s="200" t="s">
        <v>589</v>
      </c>
    </row>
    <row r="378" s="2" customFormat="1">
      <c r="A378" s="37"/>
      <c r="B378" s="38"/>
      <c r="C378" s="39"/>
      <c r="D378" s="202" t="s">
        <v>117</v>
      </c>
      <c r="E378" s="39"/>
      <c r="F378" s="203" t="s">
        <v>590</v>
      </c>
      <c r="G378" s="39"/>
      <c r="H378" s="39"/>
      <c r="I378" s="204"/>
      <c r="J378" s="39"/>
      <c r="K378" s="39"/>
      <c r="L378" s="43"/>
      <c r="M378" s="205"/>
      <c r="N378" s="206"/>
      <c r="O378" s="90"/>
      <c r="P378" s="90"/>
      <c r="Q378" s="90"/>
      <c r="R378" s="90"/>
      <c r="S378" s="90"/>
      <c r="T378" s="91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T378" s="16" t="s">
        <v>117</v>
      </c>
      <c r="AU378" s="16" t="s">
        <v>86</v>
      </c>
    </row>
    <row r="379" s="12" customFormat="1" ht="22.8" customHeight="1">
      <c r="A379" s="12"/>
      <c r="B379" s="223"/>
      <c r="C379" s="224"/>
      <c r="D379" s="225" t="s">
        <v>75</v>
      </c>
      <c r="E379" s="237" t="s">
        <v>591</v>
      </c>
      <c r="F379" s="237" t="s">
        <v>592</v>
      </c>
      <c r="G379" s="224"/>
      <c r="H379" s="224"/>
      <c r="I379" s="227"/>
      <c r="J379" s="238">
        <f>BK379</f>
        <v>0</v>
      </c>
      <c r="K379" s="224"/>
      <c r="L379" s="229"/>
      <c r="M379" s="230"/>
      <c r="N379" s="231"/>
      <c r="O379" s="231"/>
      <c r="P379" s="232">
        <f>SUM(P380:P415)</f>
        <v>0</v>
      </c>
      <c r="Q379" s="231"/>
      <c r="R379" s="232">
        <f>SUM(R380:R415)</f>
        <v>37.870213480000004</v>
      </c>
      <c r="S379" s="231"/>
      <c r="T379" s="233">
        <f>SUM(T380:T415)</f>
        <v>4.0975070600000008</v>
      </c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R379" s="234" t="s">
        <v>86</v>
      </c>
      <c r="AT379" s="235" t="s">
        <v>75</v>
      </c>
      <c r="AU379" s="235" t="s">
        <v>84</v>
      </c>
      <c r="AY379" s="234" t="s">
        <v>116</v>
      </c>
      <c r="BK379" s="236">
        <f>SUM(BK380:BK415)</f>
        <v>0</v>
      </c>
    </row>
    <row r="380" s="2" customFormat="1" ht="24.15" customHeight="1">
      <c r="A380" s="37"/>
      <c r="B380" s="38"/>
      <c r="C380" s="189" t="s">
        <v>593</v>
      </c>
      <c r="D380" s="189" t="s">
        <v>111</v>
      </c>
      <c r="E380" s="190" t="s">
        <v>594</v>
      </c>
      <c r="F380" s="191" t="s">
        <v>595</v>
      </c>
      <c r="G380" s="192" t="s">
        <v>208</v>
      </c>
      <c r="H380" s="193">
        <v>8.75</v>
      </c>
      <c r="I380" s="194"/>
      <c r="J380" s="195">
        <f>ROUND(I380*H380,2)</f>
        <v>0</v>
      </c>
      <c r="K380" s="191" t="s">
        <v>209</v>
      </c>
      <c r="L380" s="43"/>
      <c r="M380" s="196" t="s">
        <v>1</v>
      </c>
      <c r="N380" s="197" t="s">
        <v>41</v>
      </c>
      <c r="O380" s="90"/>
      <c r="P380" s="198">
        <f>O380*H380</f>
        <v>0</v>
      </c>
      <c r="Q380" s="198">
        <v>0</v>
      </c>
      <c r="R380" s="198">
        <f>Q380*H380</f>
        <v>0</v>
      </c>
      <c r="S380" s="198">
        <v>0.066400000000000001</v>
      </c>
      <c r="T380" s="199">
        <f>S380*H380</f>
        <v>0.58099999999999996</v>
      </c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R380" s="200" t="s">
        <v>141</v>
      </c>
      <c r="AT380" s="200" t="s">
        <v>111</v>
      </c>
      <c r="AU380" s="200" t="s">
        <v>86</v>
      </c>
      <c r="AY380" s="16" t="s">
        <v>116</v>
      </c>
      <c r="BE380" s="201">
        <f>IF(N380="základní",J380,0)</f>
        <v>0</v>
      </c>
      <c r="BF380" s="201">
        <f>IF(N380="snížená",J380,0)</f>
        <v>0</v>
      </c>
      <c r="BG380" s="201">
        <f>IF(N380="zákl. přenesená",J380,0)</f>
        <v>0</v>
      </c>
      <c r="BH380" s="201">
        <f>IF(N380="sníž. přenesená",J380,0)</f>
        <v>0</v>
      </c>
      <c r="BI380" s="201">
        <f>IF(N380="nulová",J380,0)</f>
        <v>0</v>
      </c>
      <c r="BJ380" s="16" t="s">
        <v>84</v>
      </c>
      <c r="BK380" s="201">
        <f>ROUND(I380*H380,2)</f>
        <v>0</v>
      </c>
      <c r="BL380" s="16" t="s">
        <v>141</v>
      </c>
      <c r="BM380" s="200" t="s">
        <v>596</v>
      </c>
    </row>
    <row r="381" s="2" customFormat="1">
      <c r="A381" s="37"/>
      <c r="B381" s="38"/>
      <c r="C381" s="39"/>
      <c r="D381" s="202" t="s">
        <v>117</v>
      </c>
      <c r="E381" s="39"/>
      <c r="F381" s="203" t="s">
        <v>597</v>
      </c>
      <c r="G381" s="39"/>
      <c r="H381" s="39"/>
      <c r="I381" s="204"/>
      <c r="J381" s="39"/>
      <c r="K381" s="39"/>
      <c r="L381" s="43"/>
      <c r="M381" s="205"/>
      <c r="N381" s="206"/>
      <c r="O381" s="90"/>
      <c r="P381" s="90"/>
      <c r="Q381" s="90"/>
      <c r="R381" s="90"/>
      <c r="S381" s="90"/>
      <c r="T381" s="91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T381" s="16" t="s">
        <v>117</v>
      </c>
      <c r="AU381" s="16" t="s">
        <v>86</v>
      </c>
    </row>
    <row r="382" s="13" customFormat="1">
      <c r="A382" s="13"/>
      <c r="B382" s="239"/>
      <c r="C382" s="240"/>
      <c r="D382" s="202" t="s">
        <v>216</v>
      </c>
      <c r="E382" s="241" t="s">
        <v>1</v>
      </c>
      <c r="F382" s="242" t="s">
        <v>598</v>
      </c>
      <c r="G382" s="240"/>
      <c r="H382" s="243">
        <v>8.75</v>
      </c>
      <c r="I382" s="244"/>
      <c r="J382" s="240"/>
      <c r="K382" s="240"/>
      <c r="L382" s="245"/>
      <c r="M382" s="246"/>
      <c r="N382" s="247"/>
      <c r="O382" s="247"/>
      <c r="P382" s="247"/>
      <c r="Q382" s="247"/>
      <c r="R382" s="247"/>
      <c r="S382" s="247"/>
      <c r="T382" s="248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9" t="s">
        <v>216</v>
      </c>
      <c r="AU382" s="249" t="s">
        <v>86</v>
      </c>
      <c r="AV382" s="13" t="s">
        <v>86</v>
      </c>
      <c r="AW382" s="13" t="s">
        <v>32</v>
      </c>
      <c r="AX382" s="13" t="s">
        <v>84</v>
      </c>
      <c r="AY382" s="249" t="s">
        <v>116</v>
      </c>
    </row>
    <row r="383" s="2" customFormat="1" ht="24.15" customHeight="1">
      <c r="A383" s="37"/>
      <c r="B383" s="38"/>
      <c r="C383" s="189" t="s">
        <v>599</v>
      </c>
      <c r="D383" s="189" t="s">
        <v>111</v>
      </c>
      <c r="E383" s="190" t="s">
        <v>600</v>
      </c>
      <c r="F383" s="191" t="s">
        <v>601</v>
      </c>
      <c r="G383" s="192" t="s">
        <v>208</v>
      </c>
      <c r="H383" s="193">
        <v>561.00999999999999</v>
      </c>
      <c r="I383" s="194"/>
      <c r="J383" s="195">
        <f>ROUND(I383*H383,2)</f>
        <v>0</v>
      </c>
      <c r="K383" s="191" t="s">
        <v>209</v>
      </c>
      <c r="L383" s="43"/>
      <c r="M383" s="196" t="s">
        <v>1</v>
      </c>
      <c r="N383" s="197" t="s">
        <v>41</v>
      </c>
      <c r="O383" s="90"/>
      <c r="P383" s="198">
        <f>O383*H383</f>
        <v>0</v>
      </c>
      <c r="Q383" s="198">
        <v>0.066280000000000006</v>
      </c>
      <c r="R383" s="198">
        <f>Q383*H383</f>
        <v>37.183742800000005</v>
      </c>
      <c r="S383" s="198">
        <v>0</v>
      </c>
      <c r="T383" s="199">
        <f>S383*H383</f>
        <v>0</v>
      </c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R383" s="200" t="s">
        <v>141</v>
      </c>
      <c r="AT383" s="200" t="s">
        <v>111</v>
      </c>
      <c r="AU383" s="200" t="s">
        <v>86</v>
      </c>
      <c r="AY383" s="16" t="s">
        <v>116</v>
      </c>
      <c r="BE383" s="201">
        <f>IF(N383="základní",J383,0)</f>
        <v>0</v>
      </c>
      <c r="BF383" s="201">
        <f>IF(N383="snížená",J383,0)</f>
        <v>0</v>
      </c>
      <c r="BG383" s="201">
        <f>IF(N383="zákl. přenesená",J383,0)</f>
        <v>0</v>
      </c>
      <c r="BH383" s="201">
        <f>IF(N383="sníž. přenesená",J383,0)</f>
        <v>0</v>
      </c>
      <c r="BI383" s="201">
        <f>IF(N383="nulová",J383,0)</f>
        <v>0</v>
      </c>
      <c r="BJ383" s="16" t="s">
        <v>84</v>
      </c>
      <c r="BK383" s="201">
        <f>ROUND(I383*H383,2)</f>
        <v>0</v>
      </c>
      <c r="BL383" s="16" t="s">
        <v>141</v>
      </c>
      <c r="BM383" s="200" t="s">
        <v>602</v>
      </c>
    </row>
    <row r="384" s="2" customFormat="1">
      <c r="A384" s="37"/>
      <c r="B384" s="38"/>
      <c r="C384" s="39"/>
      <c r="D384" s="202" t="s">
        <v>117</v>
      </c>
      <c r="E384" s="39"/>
      <c r="F384" s="203" t="s">
        <v>603</v>
      </c>
      <c r="G384" s="39"/>
      <c r="H384" s="39"/>
      <c r="I384" s="204"/>
      <c r="J384" s="39"/>
      <c r="K384" s="39"/>
      <c r="L384" s="43"/>
      <c r="M384" s="205"/>
      <c r="N384" s="206"/>
      <c r="O384" s="90"/>
      <c r="P384" s="90"/>
      <c r="Q384" s="90"/>
      <c r="R384" s="90"/>
      <c r="S384" s="90"/>
      <c r="T384" s="91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T384" s="16" t="s">
        <v>117</v>
      </c>
      <c r="AU384" s="16" t="s">
        <v>86</v>
      </c>
    </row>
    <row r="385" s="13" customFormat="1">
      <c r="A385" s="13"/>
      <c r="B385" s="239"/>
      <c r="C385" s="240"/>
      <c r="D385" s="202" t="s">
        <v>216</v>
      </c>
      <c r="E385" s="241" t="s">
        <v>1</v>
      </c>
      <c r="F385" s="242" t="s">
        <v>604</v>
      </c>
      <c r="G385" s="240"/>
      <c r="H385" s="243">
        <v>528.91600000000005</v>
      </c>
      <c r="I385" s="244"/>
      <c r="J385" s="240"/>
      <c r="K385" s="240"/>
      <c r="L385" s="245"/>
      <c r="M385" s="246"/>
      <c r="N385" s="247"/>
      <c r="O385" s="247"/>
      <c r="P385" s="247"/>
      <c r="Q385" s="247"/>
      <c r="R385" s="247"/>
      <c r="S385" s="247"/>
      <c r="T385" s="248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9" t="s">
        <v>216</v>
      </c>
      <c r="AU385" s="249" t="s">
        <v>86</v>
      </c>
      <c r="AV385" s="13" t="s">
        <v>86</v>
      </c>
      <c r="AW385" s="13" t="s">
        <v>32</v>
      </c>
      <c r="AX385" s="13" t="s">
        <v>76</v>
      </c>
      <c r="AY385" s="249" t="s">
        <v>116</v>
      </c>
    </row>
    <row r="386" s="13" customFormat="1">
      <c r="A386" s="13"/>
      <c r="B386" s="239"/>
      <c r="C386" s="240"/>
      <c r="D386" s="202" t="s">
        <v>216</v>
      </c>
      <c r="E386" s="241" t="s">
        <v>1</v>
      </c>
      <c r="F386" s="242" t="s">
        <v>605</v>
      </c>
      <c r="G386" s="240"/>
      <c r="H386" s="243">
        <v>32.094000000000001</v>
      </c>
      <c r="I386" s="244"/>
      <c r="J386" s="240"/>
      <c r="K386" s="240"/>
      <c r="L386" s="245"/>
      <c r="M386" s="246"/>
      <c r="N386" s="247"/>
      <c r="O386" s="247"/>
      <c r="P386" s="247"/>
      <c r="Q386" s="247"/>
      <c r="R386" s="247"/>
      <c r="S386" s="247"/>
      <c r="T386" s="248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9" t="s">
        <v>216</v>
      </c>
      <c r="AU386" s="249" t="s">
        <v>86</v>
      </c>
      <c r="AV386" s="13" t="s">
        <v>86</v>
      </c>
      <c r="AW386" s="13" t="s">
        <v>32</v>
      </c>
      <c r="AX386" s="13" t="s">
        <v>76</v>
      </c>
      <c r="AY386" s="249" t="s">
        <v>116</v>
      </c>
    </row>
    <row r="387" s="14" customFormat="1">
      <c r="A387" s="14"/>
      <c r="B387" s="250"/>
      <c r="C387" s="251"/>
      <c r="D387" s="202" t="s">
        <v>216</v>
      </c>
      <c r="E387" s="252" t="s">
        <v>1</v>
      </c>
      <c r="F387" s="253" t="s">
        <v>221</v>
      </c>
      <c r="G387" s="251"/>
      <c r="H387" s="254">
        <v>561.0100000000001</v>
      </c>
      <c r="I387" s="255"/>
      <c r="J387" s="251"/>
      <c r="K387" s="251"/>
      <c r="L387" s="256"/>
      <c r="M387" s="257"/>
      <c r="N387" s="258"/>
      <c r="O387" s="258"/>
      <c r="P387" s="258"/>
      <c r="Q387" s="258"/>
      <c r="R387" s="258"/>
      <c r="S387" s="258"/>
      <c r="T387" s="259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60" t="s">
        <v>216</v>
      </c>
      <c r="AU387" s="260" t="s">
        <v>86</v>
      </c>
      <c r="AV387" s="14" t="s">
        <v>115</v>
      </c>
      <c r="AW387" s="14" t="s">
        <v>32</v>
      </c>
      <c r="AX387" s="14" t="s">
        <v>84</v>
      </c>
      <c r="AY387" s="260" t="s">
        <v>116</v>
      </c>
    </row>
    <row r="388" s="2" customFormat="1" ht="33" customHeight="1">
      <c r="A388" s="37"/>
      <c r="B388" s="38"/>
      <c r="C388" s="189" t="s">
        <v>606</v>
      </c>
      <c r="D388" s="189" t="s">
        <v>111</v>
      </c>
      <c r="E388" s="190" t="s">
        <v>607</v>
      </c>
      <c r="F388" s="191" t="s">
        <v>608</v>
      </c>
      <c r="G388" s="192" t="s">
        <v>114</v>
      </c>
      <c r="H388" s="193">
        <v>11.526</v>
      </c>
      <c r="I388" s="194"/>
      <c r="J388" s="195">
        <f>ROUND(I388*H388,2)</f>
        <v>0</v>
      </c>
      <c r="K388" s="191" t="s">
        <v>209</v>
      </c>
      <c r="L388" s="43"/>
      <c r="M388" s="196" t="s">
        <v>1</v>
      </c>
      <c r="N388" s="197" t="s">
        <v>41</v>
      </c>
      <c r="O388" s="90"/>
      <c r="P388" s="198">
        <f>O388*H388</f>
        <v>0</v>
      </c>
      <c r="Q388" s="198">
        <v>0.00843</v>
      </c>
      <c r="R388" s="198">
        <f>Q388*H388</f>
        <v>0.097164180000000003</v>
      </c>
      <c r="S388" s="198">
        <v>0</v>
      </c>
      <c r="T388" s="199">
        <f>S388*H388</f>
        <v>0</v>
      </c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R388" s="200" t="s">
        <v>141</v>
      </c>
      <c r="AT388" s="200" t="s">
        <v>111</v>
      </c>
      <c r="AU388" s="200" t="s">
        <v>86</v>
      </c>
      <c r="AY388" s="16" t="s">
        <v>116</v>
      </c>
      <c r="BE388" s="201">
        <f>IF(N388="základní",J388,0)</f>
        <v>0</v>
      </c>
      <c r="BF388" s="201">
        <f>IF(N388="snížená",J388,0)</f>
        <v>0</v>
      </c>
      <c r="BG388" s="201">
        <f>IF(N388="zákl. přenesená",J388,0)</f>
        <v>0</v>
      </c>
      <c r="BH388" s="201">
        <f>IF(N388="sníž. přenesená",J388,0)</f>
        <v>0</v>
      </c>
      <c r="BI388" s="201">
        <f>IF(N388="nulová",J388,0)</f>
        <v>0</v>
      </c>
      <c r="BJ388" s="16" t="s">
        <v>84</v>
      </c>
      <c r="BK388" s="201">
        <f>ROUND(I388*H388,2)</f>
        <v>0</v>
      </c>
      <c r="BL388" s="16" t="s">
        <v>141</v>
      </c>
      <c r="BM388" s="200" t="s">
        <v>609</v>
      </c>
    </row>
    <row r="389" s="2" customFormat="1">
      <c r="A389" s="37"/>
      <c r="B389" s="38"/>
      <c r="C389" s="39"/>
      <c r="D389" s="202" t="s">
        <v>117</v>
      </c>
      <c r="E389" s="39"/>
      <c r="F389" s="203" t="s">
        <v>610</v>
      </c>
      <c r="G389" s="39"/>
      <c r="H389" s="39"/>
      <c r="I389" s="204"/>
      <c r="J389" s="39"/>
      <c r="K389" s="39"/>
      <c r="L389" s="43"/>
      <c r="M389" s="205"/>
      <c r="N389" s="206"/>
      <c r="O389" s="90"/>
      <c r="P389" s="90"/>
      <c r="Q389" s="90"/>
      <c r="R389" s="90"/>
      <c r="S389" s="90"/>
      <c r="T389" s="91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T389" s="16" t="s">
        <v>117</v>
      </c>
      <c r="AU389" s="16" t="s">
        <v>86</v>
      </c>
    </row>
    <row r="390" s="13" customFormat="1">
      <c r="A390" s="13"/>
      <c r="B390" s="239"/>
      <c r="C390" s="240"/>
      <c r="D390" s="202" t="s">
        <v>216</v>
      </c>
      <c r="E390" s="241" t="s">
        <v>1</v>
      </c>
      <c r="F390" s="242" t="s">
        <v>611</v>
      </c>
      <c r="G390" s="240"/>
      <c r="H390" s="243">
        <v>11.526</v>
      </c>
      <c r="I390" s="244"/>
      <c r="J390" s="240"/>
      <c r="K390" s="240"/>
      <c r="L390" s="245"/>
      <c r="M390" s="246"/>
      <c r="N390" s="247"/>
      <c r="O390" s="247"/>
      <c r="P390" s="247"/>
      <c r="Q390" s="247"/>
      <c r="R390" s="247"/>
      <c r="S390" s="247"/>
      <c r="T390" s="248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9" t="s">
        <v>216</v>
      </c>
      <c r="AU390" s="249" t="s">
        <v>86</v>
      </c>
      <c r="AV390" s="13" t="s">
        <v>86</v>
      </c>
      <c r="AW390" s="13" t="s">
        <v>32</v>
      </c>
      <c r="AX390" s="13" t="s">
        <v>84</v>
      </c>
      <c r="AY390" s="249" t="s">
        <v>116</v>
      </c>
    </row>
    <row r="391" s="2" customFormat="1" ht="24.15" customHeight="1">
      <c r="A391" s="37"/>
      <c r="B391" s="38"/>
      <c r="C391" s="189" t="s">
        <v>612</v>
      </c>
      <c r="D391" s="189" t="s">
        <v>111</v>
      </c>
      <c r="E391" s="190" t="s">
        <v>613</v>
      </c>
      <c r="F391" s="191" t="s">
        <v>614</v>
      </c>
      <c r="G391" s="192" t="s">
        <v>114</v>
      </c>
      <c r="H391" s="193">
        <v>32.369999999999997</v>
      </c>
      <c r="I391" s="194"/>
      <c r="J391" s="195">
        <f>ROUND(I391*H391,2)</f>
        <v>0</v>
      </c>
      <c r="K391" s="191" t="s">
        <v>209</v>
      </c>
      <c r="L391" s="43"/>
      <c r="M391" s="196" t="s">
        <v>1</v>
      </c>
      <c r="N391" s="197" t="s">
        <v>41</v>
      </c>
      <c r="O391" s="90"/>
      <c r="P391" s="198">
        <f>O391*H391</f>
        <v>0</v>
      </c>
      <c r="Q391" s="198">
        <v>0.0085500000000000003</v>
      </c>
      <c r="R391" s="198">
        <f>Q391*H391</f>
        <v>0.2767635</v>
      </c>
      <c r="S391" s="198">
        <v>0</v>
      </c>
      <c r="T391" s="199">
        <f>S391*H391</f>
        <v>0</v>
      </c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R391" s="200" t="s">
        <v>141</v>
      </c>
      <c r="AT391" s="200" t="s">
        <v>111</v>
      </c>
      <c r="AU391" s="200" t="s">
        <v>86</v>
      </c>
      <c r="AY391" s="16" t="s">
        <v>116</v>
      </c>
      <c r="BE391" s="201">
        <f>IF(N391="základní",J391,0)</f>
        <v>0</v>
      </c>
      <c r="BF391" s="201">
        <f>IF(N391="snížená",J391,0)</f>
        <v>0</v>
      </c>
      <c r="BG391" s="201">
        <f>IF(N391="zákl. přenesená",J391,0)</f>
        <v>0</v>
      </c>
      <c r="BH391" s="201">
        <f>IF(N391="sníž. přenesená",J391,0)</f>
        <v>0</v>
      </c>
      <c r="BI391" s="201">
        <f>IF(N391="nulová",J391,0)</f>
        <v>0</v>
      </c>
      <c r="BJ391" s="16" t="s">
        <v>84</v>
      </c>
      <c r="BK391" s="201">
        <f>ROUND(I391*H391,2)</f>
        <v>0</v>
      </c>
      <c r="BL391" s="16" t="s">
        <v>141</v>
      </c>
      <c r="BM391" s="200" t="s">
        <v>615</v>
      </c>
    </row>
    <row r="392" s="2" customFormat="1">
      <c r="A392" s="37"/>
      <c r="B392" s="38"/>
      <c r="C392" s="39"/>
      <c r="D392" s="202" t="s">
        <v>117</v>
      </c>
      <c r="E392" s="39"/>
      <c r="F392" s="203" t="s">
        <v>616</v>
      </c>
      <c r="G392" s="39"/>
      <c r="H392" s="39"/>
      <c r="I392" s="204"/>
      <c r="J392" s="39"/>
      <c r="K392" s="39"/>
      <c r="L392" s="43"/>
      <c r="M392" s="205"/>
      <c r="N392" s="206"/>
      <c r="O392" s="90"/>
      <c r="P392" s="90"/>
      <c r="Q392" s="90"/>
      <c r="R392" s="90"/>
      <c r="S392" s="90"/>
      <c r="T392" s="91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T392" s="16" t="s">
        <v>117</v>
      </c>
      <c r="AU392" s="16" t="s">
        <v>86</v>
      </c>
    </row>
    <row r="393" s="13" customFormat="1">
      <c r="A393" s="13"/>
      <c r="B393" s="239"/>
      <c r="C393" s="240"/>
      <c r="D393" s="202" t="s">
        <v>216</v>
      </c>
      <c r="E393" s="241" t="s">
        <v>1</v>
      </c>
      <c r="F393" s="242" t="s">
        <v>617</v>
      </c>
      <c r="G393" s="240"/>
      <c r="H393" s="243">
        <v>32.369999999999997</v>
      </c>
      <c r="I393" s="244"/>
      <c r="J393" s="240"/>
      <c r="K393" s="240"/>
      <c r="L393" s="245"/>
      <c r="M393" s="246"/>
      <c r="N393" s="247"/>
      <c r="O393" s="247"/>
      <c r="P393" s="247"/>
      <c r="Q393" s="247"/>
      <c r="R393" s="247"/>
      <c r="S393" s="247"/>
      <c r="T393" s="248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9" t="s">
        <v>216</v>
      </c>
      <c r="AU393" s="249" t="s">
        <v>86</v>
      </c>
      <c r="AV393" s="13" t="s">
        <v>86</v>
      </c>
      <c r="AW393" s="13" t="s">
        <v>32</v>
      </c>
      <c r="AX393" s="13" t="s">
        <v>84</v>
      </c>
      <c r="AY393" s="249" t="s">
        <v>116</v>
      </c>
    </row>
    <row r="394" s="2" customFormat="1" ht="21.75" customHeight="1">
      <c r="A394" s="37"/>
      <c r="B394" s="38"/>
      <c r="C394" s="189" t="s">
        <v>618</v>
      </c>
      <c r="D394" s="189" t="s">
        <v>111</v>
      </c>
      <c r="E394" s="190" t="s">
        <v>619</v>
      </c>
      <c r="F394" s="191" t="s">
        <v>620</v>
      </c>
      <c r="G394" s="192" t="s">
        <v>340</v>
      </c>
      <c r="H394" s="193">
        <v>1056</v>
      </c>
      <c r="I394" s="194"/>
      <c r="J394" s="195">
        <f>ROUND(I394*H394,2)</f>
        <v>0</v>
      </c>
      <c r="K394" s="191" t="s">
        <v>209</v>
      </c>
      <c r="L394" s="43"/>
      <c r="M394" s="196" t="s">
        <v>1</v>
      </c>
      <c r="N394" s="197" t="s">
        <v>41</v>
      </c>
      <c r="O394" s="90"/>
      <c r="P394" s="198">
        <f>O394*H394</f>
        <v>0</v>
      </c>
      <c r="Q394" s="198">
        <v>0</v>
      </c>
      <c r="R394" s="198">
        <f>Q394*H394</f>
        <v>0</v>
      </c>
      <c r="S394" s="198">
        <v>0</v>
      </c>
      <c r="T394" s="199">
        <f>S394*H394</f>
        <v>0</v>
      </c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R394" s="200" t="s">
        <v>141</v>
      </c>
      <c r="AT394" s="200" t="s">
        <v>111</v>
      </c>
      <c r="AU394" s="200" t="s">
        <v>86</v>
      </c>
      <c r="AY394" s="16" t="s">
        <v>116</v>
      </c>
      <c r="BE394" s="201">
        <f>IF(N394="základní",J394,0)</f>
        <v>0</v>
      </c>
      <c r="BF394" s="201">
        <f>IF(N394="snížená",J394,0)</f>
        <v>0</v>
      </c>
      <c r="BG394" s="201">
        <f>IF(N394="zákl. přenesená",J394,0)</f>
        <v>0</v>
      </c>
      <c r="BH394" s="201">
        <f>IF(N394="sníž. přenesená",J394,0)</f>
        <v>0</v>
      </c>
      <c r="BI394" s="201">
        <f>IF(N394="nulová",J394,0)</f>
        <v>0</v>
      </c>
      <c r="BJ394" s="16" t="s">
        <v>84</v>
      </c>
      <c r="BK394" s="201">
        <f>ROUND(I394*H394,2)</f>
        <v>0</v>
      </c>
      <c r="BL394" s="16" t="s">
        <v>141</v>
      </c>
      <c r="BM394" s="200" t="s">
        <v>621</v>
      </c>
    </row>
    <row r="395" s="2" customFormat="1">
      <c r="A395" s="37"/>
      <c r="B395" s="38"/>
      <c r="C395" s="39"/>
      <c r="D395" s="202" t="s">
        <v>117</v>
      </c>
      <c r="E395" s="39"/>
      <c r="F395" s="203" t="s">
        <v>622</v>
      </c>
      <c r="G395" s="39"/>
      <c r="H395" s="39"/>
      <c r="I395" s="204"/>
      <c r="J395" s="39"/>
      <c r="K395" s="39"/>
      <c r="L395" s="43"/>
      <c r="M395" s="205"/>
      <c r="N395" s="206"/>
      <c r="O395" s="90"/>
      <c r="P395" s="90"/>
      <c r="Q395" s="90"/>
      <c r="R395" s="90"/>
      <c r="S395" s="90"/>
      <c r="T395" s="91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T395" s="16" t="s">
        <v>117</v>
      </c>
      <c r="AU395" s="16" t="s">
        <v>86</v>
      </c>
    </row>
    <row r="396" s="13" customFormat="1">
      <c r="A396" s="13"/>
      <c r="B396" s="239"/>
      <c r="C396" s="240"/>
      <c r="D396" s="202" t="s">
        <v>216</v>
      </c>
      <c r="E396" s="241" t="s">
        <v>1</v>
      </c>
      <c r="F396" s="242" t="s">
        <v>623</v>
      </c>
      <c r="G396" s="240"/>
      <c r="H396" s="243">
        <v>1056</v>
      </c>
      <c r="I396" s="244"/>
      <c r="J396" s="240"/>
      <c r="K396" s="240"/>
      <c r="L396" s="245"/>
      <c r="M396" s="246"/>
      <c r="N396" s="247"/>
      <c r="O396" s="247"/>
      <c r="P396" s="247"/>
      <c r="Q396" s="247"/>
      <c r="R396" s="247"/>
      <c r="S396" s="247"/>
      <c r="T396" s="248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9" t="s">
        <v>216</v>
      </c>
      <c r="AU396" s="249" t="s">
        <v>86</v>
      </c>
      <c r="AV396" s="13" t="s">
        <v>86</v>
      </c>
      <c r="AW396" s="13" t="s">
        <v>32</v>
      </c>
      <c r="AX396" s="13" t="s">
        <v>76</v>
      </c>
      <c r="AY396" s="249" t="s">
        <v>116</v>
      </c>
    </row>
    <row r="397" s="14" customFormat="1">
      <c r="A397" s="14"/>
      <c r="B397" s="250"/>
      <c r="C397" s="251"/>
      <c r="D397" s="202" t="s">
        <v>216</v>
      </c>
      <c r="E397" s="252" t="s">
        <v>1</v>
      </c>
      <c r="F397" s="253" t="s">
        <v>221</v>
      </c>
      <c r="G397" s="251"/>
      <c r="H397" s="254">
        <v>1056</v>
      </c>
      <c r="I397" s="255"/>
      <c r="J397" s="251"/>
      <c r="K397" s="251"/>
      <c r="L397" s="256"/>
      <c r="M397" s="257"/>
      <c r="N397" s="258"/>
      <c r="O397" s="258"/>
      <c r="P397" s="258"/>
      <c r="Q397" s="258"/>
      <c r="R397" s="258"/>
      <c r="S397" s="258"/>
      <c r="T397" s="259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60" t="s">
        <v>216</v>
      </c>
      <c r="AU397" s="260" t="s">
        <v>86</v>
      </c>
      <c r="AV397" s="14" t="s">
        <v>115</v>
      </c>
      <c r="AW397" s="14" t="s">
        <v>32</v>
      </c>
      <c r="AX397" s="14" t="s">
        <v>84</v>
      </c>
      <c r="AY397" s="260" t="s">
        <v>116</v>
      </c>
    </row>
    <row r="398" s="2" customFormat="1" ht="16.5" customHeight="1">
      <c r="A398" s="37"/>
      <c r="B398" s="38"/>
      <c r="C398" s="261" t="s">
        <v>624</v>
      </c>
      <c r="D398" s="261" t="s">
        <v>277</v>
      </c>
      <c r="E398" s="262" t="s">
        <v>625</v>
      </c>
      <c r="F398" s="263" t="s">
        <v>626</v>
      </c>
      <c r="G398" s="264" t="s">
        <v>340</v>
      </c>
      <c r="H398" s="265">
        <v>1056</v>
      </c>
      <c r="I398" s="266"/>
      <c r="J398" s="267">
        <f>ROUND(I398*H398,2)</f>
        <v>0</v>
      </c>
      <c r="K398" s="263" t="s">
        <v>209</v>
      </c>
      <c r="L398" s="268"/>
      <c r="M398" s="269" t="s">
        <v>1</v>
      </c>
      <c r="N398" s="270" t="s">
        <v>41</v>
      </c>
      <c r="O398" s="90"/>
      <c r="P398" s="198">
        <f>O398*H398</f>
        <v>0</v>
      </c>
      <c r="Q398" s="198">
        <v>0.00022000000000000001</v>
      </c>
      <c r="R398" s="198">
        <f>Q398*H398</f>
        <v>0.23232</v>
      </c>
      <c r="S398" s="198">
        <v>0</v>
      </c>
      <c r="T398" s="199">
        <f>S398*H398</f>
        <v>0</v>
      </c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R398" s="200" t="s">
        <v>165</v>
      </c>
      <c r="AT398" s="200" t="s">
        <v>277</v>
      </c>
      <c r="AU398" s="200" t="s">
        <v>86</v>
      </c>
      <c r="AY398" s="16" t="s">
        <v>116</v>
      </c>
      <c r="BE398" s="201">
        <f>IF(N398="základní",J398,0)</f>
        <v>0</v>
      </c>
      <c r="BF398" s="201">
        <f>IF(N398="snížená",J398,0)</f>
        <v>0</v>
      </c>
      <c r="BG398" s="201">
        <f>IF(N398="zákl. přenesená",J398,0)</f>
        <v>0</v>
      </c>
      <c r="BH398" s="201">
        <f>IF(N398="sníž. přenesená",J398,0)</f>
        <v>0</v>
      </c>
      <c r="BI398" s="201">
        <f>IF(N398="nulová",J398,0)</f>
        <v>0</v>
      </c>
      <c r="BJ398" s="16" t="s">
        <v>84</v>
      </c>
      <c r="BK398" s="201">
        <f>ROUND(I398*H398,2)</f>
        <v>0</v>
      </c>
      <c r="BL398" s="16" t="s">
        <v>141</v>
      </c>
      <c r="BM398" s="200" t="s">
        <v>627</v>
      </c>
    </row>
    <row r="399" s="2" customFormat="1">
      <c r="A399" s="37"/>
      <c r="B399" s="38"/>
      <c r="C399" s="39"/>
      <c r="D399" s="202" t="s">
        <v>117</v>
      </c>
      <c r="E399" s="39"/>
      <c r="F399" s="203" t="s">
        <v>628</v>
      </c>
      <c r="G399" s="39"/>
      <c r="H399" s="39"/>
      <c r="I399" s="204"/>
      <c r="J399" s="39"/>
      <c r="K399" s="39"/>
      <c r="L399" s="43"/>
      <c r="M399" s="205"/>
      <c r="N399" s="206"/>
      <c r="O399" s="90"/>
      <c r="P399" s="90"/>
      <c r="Q399" s="90"/>
      <c r="R399" s="90"/>
      <c r="S399" s="90"/>
      <c r="T399" s="91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T399" s="16" t="s">
        <v>117</v>
      </c>
      <c r="AU399" s="16" t="s">
        <v>86</v>
      </c>
    </row>
    <row r="400" s="2" customFormat="1" ht="24.15" customHeight="1">
      <c r="A400" s="37"/>
      <c r="B400" s="38"/>
      <c r="C400" s="189" t="s">
        <v>629</v>
      </c>
      <c r="D400" s="189" t="s">
        <v>111</v>
      </c>
      <c r="E400" s="190" t="s">
        <v>630</v>
      </c>
      <c r="F400" s="191" t="s">
        <v>631</v>
      </c>
      <c r="G400" s="192" t="s">
        <v>208</v>
      </c>
      <c r="H400" s="193">
        <v>193.67699999999999</v>
      </c>
      <c r="I400" s="194"/>
      <c r="J400" s="195">
        <f>ROUND(I400*H400,2)</f>
        <v>0</v>
      </c>
      <c r="K400" s="191" t="s">
        <v>209</v>
      </c>
      <c r="L400" s="43"/>
      <c r="M400" s="196" t="s">
        <v>1</v>
      </c>
      <c r="N400" s="197" t="s">
        <v>41</v>
      </c>
      <c r="O400" s="90"/>
      <c r="P400" s="198">
        <f>O400*H400</f>
        <v>0</v>
      </c>
      <c r="Q400" s="198">
        <v>0</v>
      </c>
      <c r="R400" s="198">
        <f>Q400*H400</f>
        <v>0</v>
      </c>
      <c r="S400" s="198">
        <v>0.017780000000000001</v>
      </c>
      <c r="T400" s="199">
        <f>S400*H400</f>
        <v>3.44357706</v>
      </c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R400" s="200" t="s">
        <v>141</v>
      </c>
      <c r="AT400" s="200" t="s">
        <v>111</v>
      </c>
      <c r="AU400" s="200" t="s">
        <v>86</v>
      </c>
      <c r="AY400" s="16" t="s">
        <v>116</v>
      </c>
      <c r="BE400" s="201">
        <f>IF(N400="základní",J400,0)</f>
        <v>0</v>
      </c>
      <c r="BF400" s="201">
        <f>IF(N400="snížená",J400,0)</f>
        <v>0</v>
      </c>
      <c r="BG400" s="201">
        <f>IF(N400="zákl. přenesená",J400,0)</f>
        <v>0</v>
      </c>
      <c r="BH400" s="201">
        <f>IF(N400="sníž. přenesená",J400,0)</f>
        <v>0</v>
      </c>
      <c r="BI400" s="201">
        <f>IF(N400="nulová",J400,0)</f>
        <v>0</v>
      </c>
      <c r="BJ400" s="16" t="s">
        <v>84</v>
      </c>
      <c r="BK400" s="201">
        <f>ROUND(I400*H400,2)</f>
        <v>0</v>
      </c>
      <c r="BL400" s="16" t="s">
        <v>141</v>
      </c>
      <c r="BM400" s="200" t="s">
        <v>632</v>
      </c>
    </row>
    <row r="401" s="2" customFormat="1">
      <c r="A401" s="37"/>
      <c r="B401" s="38"/>
      <c r="C401" s="39"/>
      <c r="D401" s="202" t="s">
        <v>117</v>
      </c>
      <c r="E401" s="39"/>
      <c r="F401" s="203" t="s">
        <v>633</v>
      </c>
      <c r="G401" s="39"/>
      <c r="H401" s="39"/>
      <c r="I401" s="204"/>
      <c r="J401" s="39"/>
      <c r="K401" s="39"/>
      <c r="L401" s="43"/>
      <c r="M401" s="205"/>
      <c r="N401" s="206"/>
      <c r="O401" s="90"/>
      <c r="P401" s="90"/>
      <c r="Q401" s="90"/>
      <c r="R401" s="90"/>
      <c r="S401" s="90"/>
      <c r="T401" s="91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T401" s="16" t="s">
        <v>117</v>
      </c>
      <c r="AU401" s="16" t="s">
        <v>86</v>
      </c>
    </row>
    <row r="402" s="13" customFormat="1">
      <c r="A402" s="13"/>
      <c r="B402" s="239"/>
      <c r="C402" s="240"/>
      <c r="D402" s="202" t="s">
        <v>216</v>
      </c>
      <c r="E402" s="241" t="s">
        <v>1</v>
      </c>
      <c r="F402" s="242" t="s">
        <v>634</v>
      </c>
      <c r="G402" s="240"/>
      <c r="H402" s="243">
        <v>193.67699999999999</v>
      </c>
      <c r="I402" s="244"/>
      <c r="J402" s="240"/>
      <c r="K402" s="240"/>
      <c r="L402" s="245"/>
      <c r="M402" s="246"/>
      <c r="N402" s="247"/>
      <c r="O402" s="247"/>
      <c r="P402" s="247"/>
      <c r="Q402" s="247"/>
      <c r="R402" s="247"/>
      <c r="S402" s="247"/>
      <c r="T402" s="248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9" t="s">
        <v>216</v>
      </c>
      <c r="AU402" s="249" t="s">
        <v>86</v>
      </c>
      <c r="AV402" s="13" t="s">
        <v>86</v>
      </c>
      <c r="AW402" s="13" t="s">
        <v>32</v>
      </c>
      <c r="AX402" s="13" t="s">
        <v>84</v>
      </c>
      <c r="AY402" s="249" t="s">
        <v>116</v>
      </c>
    </row>
    <row r="403" s="2" customFormat="1" ht="24.15" customHeight="1">
      <c r="A403" s="37"/>
      <c r="B403" s="38"/>
      <c r="C403" s="189" t="s">
        <v>635</v>
      </c>
      <c r="D403" s="189" t="s">
        <v>111</v>
      </c>
      <c r="E403" s="190" t="s">
        <v>636</v>
      </c>
      <c r="F403" s="191" t="s">
        <v>637</v>
      </c>
      <c r="G403" s="192" t="s">
        <v>208</v>
      </c>
      <c r="H403" s="193">
        <v>193.67699999999999</v>
      </c>
      <c r="I403" s="194"/>
      <c r="J403" s="195">
        <f>ROUND(I403*H403,2)</f>
        <v>0</v>
      </c>
      <c r="K403" s="191" t="s">
        <v>209</v>
      </c>
      <c r="L403" s="43"/>
      <c r="M403" s="196" t="s">
        <v>1</v>
      </c>
      <c r="N403" s="197" t="s">
        <v>41</v>
      </c>
      <c r="O403" s="90"/>
      <c r="P403" s="198">
        <f>O403*H403</f>
        <v>0</v>
      </c>
      <c r="Q403" s="198">
        <v>0</v>
      </c>
      <c r="R403" s="198">
        <f>Q403*H403</f>
        <v>0</v>
      </c>
      <c r="S403" s="198">
        <v>0</v>
      </c>
      <c r="T403" s="199">
        <f>S403*H403</f>
        <v>0</v>
      </c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R403" s="200" t="s">
        <v>141</v>
      </c>
      <c r="AT403" s="200" t="s">
        <v>111</v>
      </c>
      <c r="AU403" s="200" t="s">
        <v>86</v>
      </c>
      <c r="AY403" s="16" t="s">
        <v>116</v>
      </c>
      <c r="BE403" s="201">
        <f>IF(N403="základní",J403,0)</f>
        <v>0</v>
      </c>
      <c r="BF403" s="201">
        <f>IF(N403="snížená",J403,0)</f>
        <v>0</v>
      </c>
      <c r="BG403" s="201">
        <f>IF(N403="zákl. přenesená",J403,0)</f>
        <v>0</v>
      </c>
      <c r="BH403" s="201">
        <f>IF(N403="sníž. přenesená",J403,0)</f>
        <v>0</v>
      </c>
      <c r="BI403" s="201">
        <f>IF(N403="nulová",J403,0)</f>
        <v>0</v>
      </c>
      <c r="BJ403" s="16" t="s">
        <v>84</v>
      </c>
      <c r="BK403" s="201">
        <f>ROUND(I403*H403,2)</f>
        <v>0</v>
      </c>
      <c r="BL403" s="16" t="s">
        <v>141</v>
      </c>
      <c r="BM403" s="200" t="s">
        <v>638</v>
      </c>
    </row>
    <row r="404" s="2" customFormat="1">
      <c r="A404" s="37"/>
      <c r="B404" s="38"/>
      <c r="C404" s="39"/>
      <c r="D404" s="202" t="s">
        <v>117</v>
      </c>
      <c r="E404" s="39"/>
      <c r="F404" s="203" t="s">
        <v>639</v>
      </c>
      <c r="G404" s="39"/>
      <c r="H404" s="39"/>
      <c r="I404" s="204"/>
      <c r="J404" s="39"/>
      <c r="K404" s="39"/>
      <c r="L404" s="43"/>
      <c r="M404" s="205"/>
      <c r="N404" s="206"/>
      <c r="O404" s="90"/>
      <c r="P404" s="90"/>
      <c r="Q404" s="90"/>
      <c r="R404" s="90"/>
      <c r="S404" s="90"/>
      <c r="T404" s="91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T404" s="16" t="s">
        <v>117</v>
      </c>
      <c r="AU404" s="16" t="s">
        <v>86</v>
      </c>
    </row>
    <row r="405" s="2" customFormat="1" ht="24.15" customHeight="1">
      <c r="A405" s="37"/>
      <c r="B405" s="38"/>
      <c r="C405" s="189" t="s">
        <v>640</v>
      </c>
      <c r="D405" s="189" t="s">
        <v>111</v>
      </c>
      <c r="E405" s="190" t="s">
        <v>641</v>
      </c>
      <c r="F405" s="191" t="s">
        <v>642</v>
      </c>
      <c r="G405" s="192" t="s">
        <v>208</v>
      </c>
      <c r="H405" s="193">
        <v>561</v>
      </c>
      <c r="I405" s="194"/>
      <c r="J405" s="195">
        <f>ROUND(I405*H405,2)</f>
        <v>0</v>
      </c>
      <c r="K405" s="191" t="s">
        <v>209</v>
      </c>
      <c r="L405" s="43"/>
      <c r="M405" s="196" t="s">
        <v>1</v>
      </c>
      <c r="N405" s="197" t="s">
        <v>41</v>
      </c>
      <c r="O405" s="90"/>
      <c r="P405" s="198">
        <f>O405*H405</f>
        <v>0</v>
      </c>
      <c r="Q405" s="198">
        <v>0</v>
      </c>
      <c r="R405" s="198">
        <f>Q405*H405</f>
        <v>0</v>
      </c>
      <c r="S405" s="198">
        <v>0</v>
      </c>
      <c r="T405" s="199">
        <f>S405*H405</f>
        <v>0</v>
      </c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R405" s="200" t="s">
        <v>141</v>
      </c>
      <c r="AT405" s="200" t="s">
        <v>111</v>
      </c>
      <c r="AU405" s="200" t="s">
        <v>86</v>
      </c>
      <c r="AY405" s="16" t="s">
        <v>116</v>
      </c>
      <c r="BE405" s="201">
        <f>IF(N405="základní",J405,0)</f>
        <v>0</v>
      </c>
      <c r="BF405" s="201">
        <f>IF(N405="snížená",J405,0)</f>
        <v>0</v>
      </c>
      <c r="BG405" s="201">
        <f>IF(N405="zákl. přenesená",J405,0)</f>
        <v>0</v>
      </c>
      <c r="BH405" s="201">
        <f>IF(N405="sníž. přenesená",J405,0)</f>
        <v>0</v>
      </c>
      <c r="BI405" s="201">
        <f>IF(N405="nulová",J405,0)</f>
        <v>0</v>
      </c>
      <c r="BJ405" s="16" t="s">
        <v>84</v>
      </c>
      <c r="BK405" s="201">
        <f>ROUND(I405*H405,2)</f>
        <v>0</v>
      </c>
      <c r="BL405" s="16" t="s">
        <v>141</v>
      </c>
      <c r="BM405" s="200" t="s">
        <v>643</v>
      </c>
    </row>
    <row r="406" s="2" customFormat="1">
      <c r="A406" s="37"/>
      <c r="B406" s="38"/>
      <c r="C406" s="39"/>
      <c r="D406" s="202" t="s">
        <v>117</v>
      </c>
      <c r="E406" s="39"/>
      <c r="F406" s="203" t="s">
        <v>644</v>
      </c>
      <c r="G406" s="39"/>
      <c r="H406" s="39"/>
      <c r="I406" s="204"/>
      <c r="J406" s="39"/>
      <c r="K406" s="39"/>
      <c r="L406" s="43"/>
      <c r="M406" s="205"/>
      <c r="N406" s="206"/>
      <c r="O406" s="90"/>
      <c r="P406" s="90"/>
      <c r="Q406" s="90"/>
      <c r="R406" s="90"/>
      <c r="S406" s="90"/>
      <c r="T406" s="91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T406" s="16" t="s">
        <v>117</v>
      </c>
      <c r="AU406" s="16" t="s">
        <v>86</v>
      </c>
    </row>
    <row r="407" s="2" customFormat="1" ht="24.15" customHeight="1">
      <c r="A407" s="37"/>
      <c r="B407" s="38"/>
      <c r="C407" s="261" t="s">
        <v>645</v>
      </c>
      <c r="D407" s="261" t="s">
        <v>277</v>
      </c>
      <c r="E407" s="262" t="s">
        <v>646</v>
      </c>
      <c r="F407" s="263" t="s">
        <v>647</v>
      </c>
      <c r="G407" s="264" t="s">
        <v>208</v>
      </c>
      <c r="H407" s="265">
        <v>617.10000000000002</v>
      </c>
      <c r="I407" s="266"/>
      <c r="J407" s="267">
        <f>ROUND(I407*H407,2)</f>
        <v>0</v>
      </c>
      <c r="K407" s="263" t="s">
        <v>648</v>
      </c>
      <c r="L407" s="268"/>
      <c r="M407" s="269" t="s">
        <v>1</v>
      </c>
      <c r="N407" s="270" t="s">
        <v>41</v>
      </c>
      <c r="O407" s="90"/>
      <c r="P407" s="198">
        <f>O407*H407</f>
        <v>0</v>
      </c>
      <c r="Q407" s="198">
        <v>0.00012999999999999999</v>
      </c>
      <c r="R407" s="198">
        <f>Q407*H407</f>
        <v>0.080223000000000003</v>
      </c>
      <c r="S407" s="198">
        <v>0</v>
      </c>
      <c r="T407" s="199">
        <f>S407*H407</f>
        <v>0</v>
      </c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R407" s="200" t="s">
        <v>165</v>
      </c>
      <c r="AT407" s="200" t="s">
        <v>277</v>
      </c>
      <c r="AU407" s="200" t="s">
        <v>86</v>
      </c>
      <c r="AY407" s="16" t="s">
        <v>116</v>
      </c>
      <c r="BE407" s="201">
        <f>IF(N407="základní",J407,0)</f>
        <v>0</v>
      </c>
      <c r="BF407" s="201">
        <f>IF(N407="snížená",J407,0)</f>
        <v>0</v>
      </c>
      <c r="BG407" s="201">
        <f>IF(N407="zákl. přenesená",J407,0)</f>
        <v>0</v>
      </c>
      <c r="BH407" s="201">
        <f>IF(N407="sníž. přenesená",J407,0)</f>
        <v>0</v>
      </c>
      <c r="BI407" s="201">
        <f>IF(N407="nulová",J407,0)</f>
        <v>0</v>
      </c>
      <c r="BJ407" s="16" t="s">
        <v>84</v>
      </c>
      <c r="BK407" s="201">
        <f>ROUND(I407*H407,2)</f>
        <v>0</v>
      </c>
      <c r="BL407" s="16" t="s">
        <v>141</v>
      </c>
      <c r="BM407" s="200" t="s">
        <v>649</v>
      </c>
    </row>
    <row r="408" s="2" customFormat="1">
      <c r="A408" s="37"/>
      <c r="B408" s="38"/>
      <c r="C408" s="39"/>
      <c r="D408" s="202" t="s">
        <v>117</v>
      </c>
      <c r="E408" s="39"/>
      <c r="F408" s="203" t="s">
        <v>650</v>
      </c>
      <c r="G408" s="39"/>
      <c r="H408" s="39"/>
      <c r="I408" s="204"/>
      <c r="J408" s="39"/>
      <c r="K408" s="39"/>
      <c r="L408" s="43"/>
      <c r="M408" s="205"/>
      <c r="N408" s="206"/>
      <c r="O408" s="90"/>
      <c r="P408" s="90"/>
      <c r="Q408" s="90"/>
      <c r="R408" s="90"/>
      <c r="S408" s="90"/>
      <c r="T408" s="91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T408" s="16" t="s">
        <v>117</v>
      </c>
      <c r="AU408" s="16" t="s">
        <v>86</v>
      </c>
    </row>
    <row r="409" s="13" customFormat="1">
      <c r="A409" s="13"/>
      <c r="B409" s="239"/>
      <c r="C409" s="240"/>
      <c r="D409" s="202" t="s">
        <v>216</v>
      </c>
      <c r="E409" s="240"/>
      <c r="F409" s="242" t="s">
        <v>651</v>
      </c>
      <c r="G409" s="240"/>
      <c r="H409" s="243">
        <v>617.10000000000002</v>
      </c>
      <c r="I409" s="244"/>
      <c r="J409" s="240"/>
      <c r="K409" s="240"/>
      <c r="L409" s="245"/>
      <c r="M409" s="246"/>
      <c r="N409" s="247"/>
      <c r="O409" s="247"/>
      <c r="P409" s="247"/>
      <c r="Q409" s="247"/>
      <c r="R409" s="247"/>
      <c r="S409" s="247"/>
      <c r="T409" s="248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9" t="s">
        <v>216</v>
      </c>
      <c r="AU409" s="249" t="s">
        <v>86</v>
      </c>
      <c r="AV409" s="13" t="s">
        <v>86</v>
      </c>
      <c r="AW409" s="13" t="s">
        <v>4</v>
      </c>
      <c r="AX409" s="13" t="s">
        <v>84</v>
      </c>
      <c r="AY409" s="249" t="s">
        <v>116</v>
      </c>
    </row>
    <row r="410" s="2" customFormat="1" ht="24.15" customHeight="1">
      <c r="A410" s="37"/>
      <c r="B410" s="38"/>
      <c r="C410" s="189" t="s">
        <v>652</v>
      </c>
      <c r="D410" s="189" t="s">
        <v>111</v>
      </c>
      <c r="E410" s="190" t="s">
        <v>653</v>
      </c>
      <c r="F410" s="191" t="s">
        <v>654</v>
      </c>
      <c r="G410" s="192" t="s">
        <v>208</v>
      </c>
      <c r="H410" s="193">
        <v>561</v>
      </c>
      <c r="I410" s="194"/>
      <c r="J410" s="195">
        <f>ROUND(I410*H410,2)</f>
        <v>0</v>
      </c>
      <c r="K410" s="191" t="s">
        <v>209</v>
      </c>
      <c r="L410" s="43"/>
      <c r="M410" s="196" t="s">
        <v>1</v>
      </c>
      <c r="N410" s="197" t="s">
        <v>41</v>
      </c>
      <c r="O410" s="90"/>
      <c r="P410" s="198">
        <f>O410*H410</f>
        <v>0</v>
      </c>
      <c r="Q410" s="198">
        <v>0</v>
      </c>
      <c r="R410" s="198">
        <f>Q410*H410</f>
        <v>0</v>
      </c>
      <c r="S410" s="198">
        <v>0.00012999999999999999</v>
      </c>
      <c r="T410" s="199">
        <f>S410*H410</f>
        <v>0.072929999999999995</v>
      </c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R410" s="200" t="s">
        <v>141</v>
      </c>
      <c r="AT410" s="200" t="s">
        <v>111</v>
      </c>
      <c r="AU410" s="200" t="s">
        <v>86</v>
      </c>
      <c r="AY410" s="16" t="s">
        <v>116</v>
      </c>
      <c r="BE410" s="201">
        <f>IF(N410="základní",J410,0)</f>
        <v>0</v>
      </c>
      <c r="BF410" s="201">
        <f>IF(N410="snížená",J410,0)</f>
        <v>0</v>
      </c>
      <c r="BG410" s="201">
        <f>IF(N410="zákl. přenesená",J410,0)</f>
        <v>0</v>
      </c>
      <c r="BH410" s="201">
        <f>IF(N410="sníž. přenesená",J410,0)</f>
        <v>0</v>
      </c>
      <c r="BI410" s="201">
        <f>IF(N410="nulová",J410,0)</f>
        <v>0</v>
      </c>
      <c r="BJ410" s="16" t="s">
        <v>84</v>
      </c>
      <c r="BK410" s="201">
        <f>ROUND(I410*H410,2)</f>
        <v>0</v>
      </c>
      <c r="BL410" s="16" t="s">
        <v>141</v>
      </c>
      <c r="BM410" s="200" t="s">
        <v>655</v>
      </c>
    </row>
    <row r="411" s="2" customFormat="1">
      <c r="A411" s="37"/>
      <c r="B411" s="38"/>
      <c r="C411" s="39"/>
      <c r="D411" s="202" t="s">
        <v>117</v>
      </c>
      <c r="E411" s="39"/>
      <c r="F411" s="203" t="s">
        <v>656</v>
      </c>
      <c r="G411" s="39"/>
      <c r="H411" s="39"/>
      <c r="I411" s="204"/>
      <c r="J411" s="39"/>
      <c r="K411" s="39"/>
      <c r="L411" s="43"/>
      <c r="M411" s="205"/>
      <c r="N411" s="206"/>
      <c r="O411" s="90"/>
      <c r="P411" s="90"/>
      <c r="Q411" s="90"/>
      <c r="R411" s="90"/>
      <c r="S411" s="90"/>
      <c r="T411" s="91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T411" s="16" t="s">
        <v>117</v>
      </c>
      <c r="AU411" s="16" t="s">
        <v>86</v>
      </c>
    </row>
    <row r="412" s="13" customFormat="1">
      <c r="A412" s="13"/>
      <c r="B412" s="239"/>
      <c r="C412" s="240"/>
      <c r="D412" s="202" t="s">
        <v>216</v>
      </c>
      <c r="E412" s="241" t="s">
        <v>1</v>
      </c>
      <c r="F412" s="242" t="s">
        <v>446</v>
      </c>
      <c r="G412" s="240"/>
      <c r="H412" s="243">
        <v>561</v>
      </c>
      <c r="I412" s="244"/>
      <c r="J412" s="240"/>
      <c r="K412" s="240"/>
      <c r="L412" s="245"/>
      <c r="M412" s="246"/>
      <c r="N412" s="247"/>
      <c r="O412" s="247"/>
      <c r="P412" s="247"/>
      <c r="Q412" s="247"/>
      <c r="R412" s="247"/>
      <c r="S412" s="247"/>
      <c r="T412" s="248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9" t="s">
        <v>216</v>
      </c>
      <c r="AU412" s="249" t="s">
        <v>86</v>
      </c>
      <c r="AV412" s="13" t="s">
        <v>86</v>
      </c>
      <c r="AW412" s="13" t="s">
        <v>32</v>
      </c>
      <c r="AX412" s="13" t="s">
        <v>76</v>
      </c>
      <c r="AY412" s="249" t="s">
        <v>116</v>
      </c>
    </row>
    <row r="413" s="14" customFormat="1">
      <c r="A413" s="14"/>
      <c r="B413" s="250"/>
      <c r="C413" s="251"/>
      <c r="D413" s="202" t="s">
        <v>216</v>
      </c>
      <c r="E413" s="252" t="s">
        <v>1</v>
      </c>
      <c r="F413" s="253" t="s">
        <v>221</v>
      </c>
      <c r="G413" s="251"/>
      <c r="H413" s="254">
        <v>561</v>
      </c>
      <c r="I413" s="255"/>
      <c r="J413" s="251"/>
      <c r="K413" s="251"/>
      <c r="L413" s="256"/>
      <c r="M413" s="257"/>
      <c r="N413" s="258"/>
      <c r="O413" s="258"/>
      <c r="P413" s="258"/>
      <c r="Q413" s="258"/>
      <c r="R413" s="258"/>
      <c r="S413" s="258"/>
      <c r="T413" s="259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60" t="s">
        <v>216</v>
      </c>
      <c r="AU413" s="260" t="s">
        <v>86</v>
      </c>
      <c r="AV413" s="14" t="s">
        <v>115</v>
      </c>
      <c r="AW413" s="14" t="s">
        <v>32</v>
      </c>
      <c r="AX413" s="14" t="s">
        <v>84</v>
      </c>
      <c r="AY413" s="260" t="s">
        <v>116</v>
      </c>
    </row>
    <row r="414" s="2" customFormat="1" ht="24.15" customHeight="1">
      <c r="A414" s="37"/>
      <c r="B414" s="38"/>
      <c r="C414" s="189" t="s">
        <v>657</v>
      </c>
      <c r="D414" s="189" t="s">
        <v>111</v>
      </c>
      <c r="E414" s="190" t="s">
        <v>658</v>
      </c>
      <c r="F414" s="191" t="s">
        <v>659</v>
      </c>
      <c r="G414" s="192" t="s">
        <v>245</v>
      </c>
      <c r="H414" s="193">
        <v>37.869999999999997</v>
      </c>
      <c r="I414" s="194"/>
      <c r="J414" s="195">
        <f>ROUND(I414*H414,2)</f>
        <v>0</v>
      </c>
      <c r="K414" s="191" t="s">
        <v>209</v>
      </c>
      <c r="L414" s="43"/>
      <c r="M414" s="196" t="s">
        <v>1</v>
      </c>
      <c r="N414" s="197" t="s">
        <v>41</v>
      </c>
      <c r="O414" s="90"/>
      <c r="P414" s="198">
        <f>O414*H414</f>
        <v>0</v>
      </c>
      <c r="Q414" s="198">
        <v>0</v>
      </c>
      <c r="R414" s="198">
        <f>Q414*H414</f>
        <v>0</v>
      </c>
      <c r="S414" s="198">
        <v>0</v>
      </c>
      <c r="T414" s="199">
        <f>S414*H414</f>
        <v>0</v>
      </c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R414" s="200" t="s">
        <v>141</v>
      </c>
      <c r="AT414" s="200" t="s">
        <v>111</v>
      </c>
      <c r="AU414" s="200" t="s">
        <v>86</v>
      </c>
      <c r="AY414" s="16" t="s">
        <v>116</v>
      </c>
      <c r="BE414" s="201">
        <f>IF(N414="základní",J414,0)</f>
        <v>0</v>
      </c>
      <c r="BF414" s="201">
        <f>IF(N414="snížená",J414,0)</f>
        <v>0</v>
      </c>
      <c r="BG414" s="201">
        <f>IF(N414="zákl. přenesená",J414,0)</f>
        <v>0</v>
      </c>
      <c r="BH414" s="201">
        <f>IF(N414="sníž. přenesená",J414,0)</f>
        <v>0</v>
      </c>
      <c r="BI414" s="201">
        <f>IF(N414="nulová",J414,0)</f>
        <v>0</v>
      </c>
      <c r="BJ414" s="16" t="s">
        <v>84</v>
      </c>
      <c r="BK414" s="201">
        <f>ROUND(I414*H414,2)</f>
        <v>0</v>
      </c>
      <c r="BL414" s="16" t="s">
        <v>141</v>
      </c>
      <c r="BM414" s="200" t="s">
        <v>660</v>
      </c>
    </row>
    <row r="415" s="2" customFormat="1">
      <c r="A415" s="37"/>
      <c r="B415" s="38"/>
      <c r="C415" s="39"/>
      <c r="D415" s="202" t="s">
        <v>117</v>
      </c>
      <c r="E415" s="39"/>
      <c r="F415" s="203" t="s">
        <v>661</v>
      </c>
      <c r="G415" s="39"/>
      <c r="H415" s="39"/>
      <c r="I415" s="204"/>
      <c r="J415" s="39"/>
      <c r="K415" s="39"/>
      <c r="L415" s="43"/>
      <c r="M415" s="205"/>
      <c r="N415" s="206"/>
      <c r="O415" s="90"/>
      <c r="P415" s="90"/>
      <c r="Q415" s="90"/>
      <c r="R415" s="90"/>
      <c r="S415" s="90"/>
      <c r="T415" s="91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T415" s="16" t="s">
        <v>117</v>
      </c>
      <c r="AU415" s="16" t="s">
        <v>86</v>
      </c>
    </row>
    <row r="416" s="12" customFormat="1" ht="22.8" customHeight="1">
      <c r="A416" s="12"/>
      <c r="B416" s="223"/>
      <c r="C416" s="224"/>
      <c r="D416" s="225" t="s">
        <v>75</v>
      </c>
      <c r="E416" s="237" t="s">
        <v>662</v>
      </c>
      <c r="F416" s="237" t="s">
        <v>663</v>
      </c>
      <c r="G416" s="224"/>
      <c r="H416" s="224"/>
      <c r="I416" s="227"/>
      <c r="J416" s="238">
        <f>BK416</f>
        <v>0</v>
      </c>
      <c r="K416" s="224"/>
      <c r="L416" s="229"/>
      <c r="M416" s="230"/>
      <c r="N416" s="231"/>
      <c r="O416" s="231"/>
      <c r="P416" s="232">
        <f>SUM(P417:P424)</f>
        <v>0</v>
      </c>
      <c r="Q416" s="231"/>
      <c r="R416" s="232">
        <f>SUM(R417:R424)</f>
        <v>0.0040247999999999994</v>
      </c>
      <c r="S416" s="231"/>
      <c r="T416" s="233">
        <f>SUM(T417:T424)</f>
        <v>0</v>
      </c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R416" s="234" t="s">
        <v>86</v>
      </c>
      <c r="AT416" s="235" t="s">
        <v>75</v>
      </c>
      <c r="AU416" s="235" t="s">
        <v>84</v>
      </c>
      <c r="AY416" s="234" t="s">
        <v>116</v>
      </c>
      <c r="BK416" s="236">
        <f>SUM(BK417:BK424)</f>
        <v>0</v>
      </c>
    </row>
    <row r="417" s="2" customFormat="1" ht="33" customHeight="1">
      <c r="A417" s="37"/>
      <c r="B417" s="38"/>
      <c r="C417" s="189" t="s">
        <v>664</v>
      </c>
      <c r="D417" s="189" t="s">
        <v>111</v>
      </c>
      <c r="E417" s="190" t="s">
        <v>665</v>
      </c>
      <c r="F417" s="191" t="s">
        <v>666</v>
      </c>
      <c r="G417" s="192" t="s">
        <v>208</v>
      </c>
      <c r="H417" s="193">
        <v>15.48</v>
      </c>
      <c r="I417" s="194"/>
      <c r="J417" s="195">
        <f>ROUND(I417*H417,2)</f>
        <v>0</v>
      </c>
      <c r="K417" s="191" t="s">
        <v>209</v>
      </c>
      <c r="L417" s="43"/>
      <c r="M417" s="196" t="s">
        <v>1</v>
      </c>
      <c r="N417" s="197" t="s">
        <v>41</v>
      </c>
      <c r="O417" s="90"/>
      <c r="P417" s="198">
        <f>O417*H417</f>
        <v>0</v>
      </c>
      <c r="Q417" s="198">
        <v>0.00025999999999999998</v>
      </c>
      <c r="R417" s="198">
        <f>Q417*H417</f>
        <v>0.0040247999999999994</v>
      </c>
      <c r="S417" s="198">
        <v>0</v>
      </c>
      <c r="T417" s="199">
        <f>S417*H417</f>
        <v>0</v>
      </c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R417" s="200" t="s">
        <v>141</v>
      </c>
      <c r="AT417" s="200" t="s">
        <v>111</v>
      </c>
      <c r="AU417" s="200" t="s">
        <v>86</v>
      </c>
      <c r="AY417" s="16" t="s">
        <v>116</v>
      </c>
      <c r="BE417" s="201">
        <f>IF(N417="základní",J417,0)</f>
        <v>0</v>
      </c>
      <c r="BF417" s="201">
        <f>IF(N417="snížená",J417,0)</f>
        <v>0</v>
      </c>
      <c r="BG417" s="201">
        <f>IF(N417="zákl. přenesená",J417,0)</f>
        <v>0</v>
      </c>
      <c r="BH417" s="201">
        <f>IF(N417="sníž. přenesená",J417,0)</f>
        <v>0</v>
      </c>
      <c r="BI417" s="201">
        <f>IF(N417="nulová",J417,0)</f>
        <v>0</v>
      </c>
      <c r="BJ417" s="16" t="s">
        <v>84</v>
      </c>
      <c r="BK417" s="201">
        <f>ROUND(I417*H417,2)</f>
        <v>0</v>
      </c>
      <c r="BL417" s="16" t="s">
        <v>141</v>
      </c>
      <c r="BM417" s="200" t="s">
        <v>667</v>
      </c>
    </row>
    <row r="418" s="2" customFormat="1">
      <c r="A418" s="37"/>
      <c r="B418" s="38"/>
      <c r="C418" s="39"/>
      <c r="D418" s="202" t="s">
        <v>117</v>
      </c>
      <c r="E418" s="39"/>
      <c r="F418" s="203" t="s">
        <v>668</v>
      </c>
      <c r="G418" s="39"/>
      <c r="H418" s="39"/>
      <c r="I418" s="204"/>
      <c r="J418" s="39"/>
      <c r="K418" s="39"/>
      <c r="L418" s="43"/>
      <c r="M418" s="205"/>
      <c r="N418" s="206"/>
      <c r="O418" s="90"/>
      <c r="P418" s="90"/>
      <c r="Q418" s="90"/>
      <c r="R418" s="90"/>
      <c r="S418" s="90"/>
      <c r="T418" s="91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T418" s="16" t="s">
        <v>117</v>
      </c>
      <c r="AU418" s="16" t="s">
        <v>86</v>
      </c>
    </row>
    <row r="419" s="13" customFormat="1">
      <c r="A419" s="13"/>
      <c r="B419" s="239"/>
      <c r="C419" s="240"/>
      <c r="D419" s="202" t="s">
        <v>216</v>
      </c>
      <c r="E419" s="241" t="s">
        <v>1</v>
      </c>
      <c r="F419" s="242" t="s">
        <v>669</v>
      </c>
      <c r="G419" s="240"/>
      <c r="H419" s="243">
        <v>6.9000000000000004</v>
      </c>
      <c r="I419" s="244"/>
      <c r="J419" s="240"/>
      <c r="K419" s="240"/>
      <c r="L419" s="245"/>
      <c r="M419" s="246"/>
      <c r="N419" s="247"/>
      <c r="O419" s="247"/>
      <c r="P419" s="247"/>
      <c r="Q419" s="247"/>
      <c r="R419" s="247"/>
      <c r="S419" s="247"/>
      <c r="T419" s="248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9" t="s">
        <v>216</v>
      </c>
      <c r="AU419" s="249" t="s">
        <v>86</v>
      </c>
      <c r="AV419" s="13" t="s">
        <v>86</v>
      </c>
      <c r="AW419" s="13" t="s">
        <v>32</v>
      </c>
      <c r="AX419" s="13" t="s">
        <v>76</v>
      </c>
      <c r="AY419" s="249" t="s">
        <v>116</v>
      </c>
    </row>
    <row r="420" s="13" customFormat="1">
      <c r="A420" s="13"/>
      <c r="B420" s="239"/>
      <c r="C420" s="240"/>
      <c r="D420" s="202" t="s">
        <v>216</v>
      </c>
      <c r="E420" s="241" t="s">
        <v>1</v>
      </c>
      <c r="F420" s="242" t="s">
        <v>670</v>
      </c>
      <c r="G420" s="240"/>
      <c r="H420" s="243">
        <v>5.0999999999999996</v>
      </c>
      <c r="I420" s="244"/>
      <c r="J420" s="240"/>
      <c r="K420" s="240"/>
      <c r="L420" s="245"/>
      <c r="M420" s="246"/>
      <c r="N420" s="247"/>
      <c r="O420" s="247"/>
      <c r="P420" s="247"/>
      <c r="Q420" s="247"/>
      <c r="R420" s="247"/>
      <c r="S420" s="247"/>
      <c r="T420" s="248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9" t="s">
        <v>216</v>
      </c>
      <c r="AU420" s="249" t="s">
        <v>86</v>
      </c>
      <c r="AV420" s="13" t="s">
        <v>86</v>
      </c>
      <c r="AW420" s="13" t="s">
        <v>32</v>
      </c>
      <c r="AX420" s="13" t="s">
        <v>76</v>
      </c>
      <c r="AY420" s="249" t="s">
        <v>116</v>
      </c>
    </row>
    <row r="421" s="13" customFormat="1">
      <c r="A421" s="13"/>
      <c r="B421" s="239"/>
      <c r="C421" s="240"/>
      <c r="D421" s="202" t="s">
        <v>216</v>
      </c>
      <c r="E421" s="241" t="s">
        <v>1</v>
      </c>
      <c r="F421" s="242" t="s">
        <v>671</v>
      </c>
      <c r="G421" s="240"/>
      <c r="H421" s="243">
        <v>3.48</v>
      </c>
      <c r="I421" s="244"/>
      <c r="J421" s="240"/>
      <c r="K421" s="240"/>
      <c r="L421" s="245"/>
      <c r="M421" s="246"/>
      <c r="N421" s="247"/>
      <c r="O421" s="247"/>
      <c r="P421" s="247"/>
      <c r="Q421" s="247"/>
      <c r="R421" s="247"/>
      <c r="S421" s="247"/>
      <c r="T421" s="248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9" t="s">
        <v>216</v>
      </c>
      <c r="AU421" s="249" t="s">
        <v>86</v>
      </c>
      <c r="AV421" s="13" t="s">
        <v>86</v>
      </c>
      <c r="AW421" s="13" t="s">
        <v>32</v>
      </c>
      <c r="AX421" s="13" t="s">
        <v>76</v>
      </c>
      <c r="AY421" s="249" t="s">
        <v>116</v>
      </c>
    </row>
    <row r="422" s="14" customFormat="1">
      <c r="A422" s="14"/>
      <c r="B422" s="250"/>
      <c r="C422" s="251"/>
      <c r="D422" s="202" t="s">
        <v>216</v>
      </c>
      <c r="E422" s="252" t="s">
        <v>1</v>
      </c>
      <c r="F422" s="253" t="s">
        <v>221</v>
      </c>
      <c r="G422" s="251"/>
      <c r="H422" s="254">
        <v>15.48</v>
      </c>
      <c r="I422" s="255"/>
      <c r="J422" s="251"/>
      <c r="K422" s="251"/>
      <c r="L422" s="256"/>
      <c r="M422" s="257"/>
      <c r="N422" s="258"/>
      <c r="O422" s="258"/>
      <c r="P422" s="258"/>
      <c r="Q422" s="258"/>
      <c r="R422" s="258"/>
      <c r="S422" s="258"/>
      <c r="T422" s="259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60" t="s">
        <v>216</v>
      </c>
      <c r="AU422" s="260" t="s">
        <v>86</v>
      </c>
      <c r="AV422" s="14" t="s">
        <v>115</v>
      </c>
      <c r="AW422" s="14" t="s">
        <v>32</v>
      </c>
      <c r="AX422" s="14" t="s">
        <v>84</v>
      </c>
      <c r="AY422" s="260" t="s">
        <v>116</v>
      </c>
    </row>
    <row r="423" s="2" customFormat="1" ht="16.5" customHeight="1">
      <c r="A423" s="37"/>
      <c r="B423" s="38"/>
      <c r="C423" s="261" t="s">
        <v>672</v>
      </c>
      <c r="D423" s="261" t="s">
        <v>277</v>
      </c>
      <c r="E423" s="262" t="s">
        <v>673</v>
      </c>
      <c r="F423" s="263" t="s">
        <v>674</v>
      </c>
      <c r="G423" s="264" t="s">
        <v>208</v>
      </c>
      <c r="H423" s="265">
        <v>15.48</v>
      </c>
      <c r="I423" s="266"/>
      <c r="J423" s="267">
        <f>ROUND(I423*H423,2)</f>
        <v>0</v>
      </c>
      <c r="K423" s="263" t="s">
        <v>1</v>
      </c>
      <c r="L423" s="268"/>
      <c r="M423" s="269" t="s">
        <v>1</v>
      </c>
      <c r="N423" s="270" t="s">
        <v>41</v>
      </c>
      <c r="O423" s="90"/>
      <c r="P423" s="198">
        <f>O423*H423</f>
        <v>0</v>
      </c>
      <c r="Q423" s="198">
        <v>0</v>
      </c>
      <c r="R423" s="198">
        <f>Q423*H423</f>
        <v>0</v>
      </c>
      <c r="S423" s="198">
        <v>0</v>
      </c>
      <c r="T423" s="199">
        <f>S423*H423</f>
        <v>0</v>
      </c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R423" s="200" t="s">
        <v>165</v>
      </c>
      <c r="AT423" s="200" t="s">
        <v>277</v>
      </c>
      <c r="AU423" s="200" t="s">
        <v>86</v>
      </c>
      <c r="AY423" s="16" t="s">
        <v>116</v>
      </c>
      <c r="BE423" s="201">
        <f>IF(N423="základní",J423,0)</f>
        <v>0</v>
      </c>
      <c r="BF423" s="201">
        <f>IF(N423="snížená",J423,0)</f>
        <v>0</v>
      </c>
      <c r="BG423" s="201">
        <f>IF(N423="zákl. přenesená",J423,0)</f>
        <v>0</v>
      </c>
      <c r="BH423" s="201">
        <f>IF(N423="sníž. přenesená",J423,0)</f>
        <v>0</v>
      </c>
      <c r="BI423" s="201">
        <f>IF(N423="nulová",J423,0)</f>
        <v>0</v>
      </c>
      <c r="BJ423" s="16" t="s">
        <v>84</v>
      </c>
      <c r="BK423" s="201">
        <f>ROUND(I423*H423,2)</f>
        <v>0</v>
      </c>
      <c r="BL423" s="16" t="s">
        <v>141</v>
      </c>
      <c r="BM423" s="200" t="s">
        <v>675</v>
      </c>
    </row>
    <row r="424" s="2" customFormat="1">
      <c r="A424" s="37"/>
      <c r="B424" s="38"/>
      <c r="C424" s="39"/>
      <c r="D424" s="202" t="s">
        <v>117</v>
      </c>
      <c r="E424" s="39"/>
      <c r="F424" s="203" t="s">
        <v>674</v>
      </c>
      <c r="G424" s="39"/>
      <c r="H424" s="39"/>
      <c r="I424" s="204"/>
      <c r="J424" s="39"/>
      <c r="K424" s="39"/>
      <c r="L424" s="43"/>
      <c r="M424" s="205"/>
      <c r="N424" s="206"/>
      <c r="O424" s="90"/>
      <c r="P424" s="90"/>
      <c r="Q424" s="90"/>
      <c r="R424" s="90"/>
      <c r="S424" s="90"/>
      <c r="T424" s="91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T424" s="16" t="s">
        <v>117</v>
      </c>
      <c r="AU424" s="16" t="s">
        <v>86</v>
      </c>
    </row>
    <row r="425" s="12" customFormat="1" ht="25.92" customHeight="1">
      <c r="A425" s="12"/>
      <c r="B425" s="223"/>
      <c r="C425" s="224"/>
      <c r="D425" s="225" t="s">
        <v>75</v>
      </c>
      <c r="E425" s="226" t="s">
        <v>676</v>
      </c>
      <c r="F425" s="226" t="s">
        <v>677</v>
      </c>
      <c r="G425" s="224"/>
      <c r="H425" s="224"/>
      <c r="I425" s="227"/>
      <c r="J425" s="228">
        <f>BK425</f>
        <v>0</v>
      </c>
      <c r="K425" s="224"/>
      <c r="L425" s="229"/>
      <c r="M425" s="230"/>
      <c r="N425" s="231"/>
      <c r="O425" s="231"/>
      <c r="P425" s="232">
        <f>P426+P429</f>
        <v>0</v>
      </c>
      <c r="Q425" s="231"/>
      <c r="R425" s="232">
        <f>R426+R429</f>
        <v>0</v>
      </c>
      <c r="S425" s="231"/>
      <c r="T425" s="233">
        <f>T426+T429</f>
        <v>0</v>
      </c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R425" s="234" t="s">
        <v>128</v>
      </c>
      <c r="AT425" s="235" t="s">
        <v>75</v>
      </c>
      <c r="AU425" s="235" t="s">
        <v>76</v>
      </c>
      <c r="AY425" s="234" t="s">
        <v>116</v>
      </c>
      <c r="BK425" s="236">
        <f>BK426+BK429</f>
        <v>0</v>
      </c>
    </row>
    <row r="426" s="12" customFormat="1" ht="22.8" customHeight="1">
      <c r="A426" s="12"/>
      <c r="B426" s="223"/>
      <c r="C426" s="224"/>
      <c r="D426" s="225" t="s">
        <v>75</v>
      </c>
      <c r="E426" s="237" t="s">
        <v>678</v>
      </c>
      <c r="F426" s="237" t="s">
        <v>679</v>
      </c>
      <c r="G426" s="224"/>
      <c r="H426" s="224"/>
      <c r="I426" s="227"/>
      <c r="J426" s="238">
        <f>BK426</f>
        <v>0</v>
      </c>
      <c r="K426" s="224"/>
      <c r="L426" s="229"/>
      <c r="M426" s="230"/>
      <c r="N426" s="231"/>
      <c r="O426" s="231"/>
      <c r="P426" s="232">
        <f>SUM(P427:P428)</f>
        <v>0</v>
      </c>
      <c r="Q426" s="231"/>
      <c r="R426" s="232">
        <f>SUM(R427:R428)</f>
        <v>0</v>
      </c>
      <c r="S426" s="231"/>
      <c r="T426" s="233">
        <f>SUM(T427:T428)</f>
        <v>0</v>
      </c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R426" s="234" t="s">
        <v>128</v>
      </c>
      <c r="AT426" s="235" t="s">
        <v>75</v>
      </c>
      <c r="AU426" s="235" t="s">
        <v>84</v>
      </c>
      <c r="AY426" s="234" t="s">
        <v>116</v>
      </c>
      <c r="BK426" s="236">
        <f>SUM(BK427:BK428)</f>
        <v>0</v>
      </c>
    </row>
    <row r="427" s="2" customFormat="1" ht="16.5" customHeight="1">
      <c r="A427" s="37"/>
      <c r="B427" s="38"/>
      <c r="C427" s="189" t="s">
        <v>680</v>
      </c>
      <c r="D427" s="189" t="s">
        <v>111</v>
      </c>
      <c r="E427" s="190" t="s">
        <v>681</v>
      </c>
      <c r="F427" s="191" t="s">
        <v>682</v>
      </c>
      <c r="G427" s="192" t="s">
        <v>185</v>
      </c>
      <c r="H427" s="193">
        <v>1</v>
      </c>
      <c r="I427" s="194"/>
      <c r="J427" s="195">
        <f>ROUND(I427*H427,2)</f>
        <v>0</v>
      </c>
      <c r="K427" s="191" t="s">
        <v>209</v>
      </c>
      <c r="L427" s="43"/>
      <c r="M427" s="196" t="s">
        <v>1</v>
      </c>
      <c r="N427" s="197" t="s">
        <v>41</v>
      </c>
      <c r="O427" s="90"/>
      <c r="P427" s="198">
        <f>O427*H427</f>
        <v>0</v>
      </c>
      <c r="Q427" s="198">
        <v>0</v>
      </c>
      <c r="R427" s="198">
        <f>Q427*H427</f>
        <v>0</v>
      </c>
      <c r="S427" s="198">
        <v>0</v>
      </c>
      <c r="T427" s="199">
        <f>S427*H427</f>
        <v>0</v>
      </c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R427" s="200" t="s">
        <v>683</v>
      </c>
      <c r="AT427" s="200" t="s">
        <v>111</v>
      </c>
      <c r="AU427" s="200" t="s">
        <v>86</v>
      </c>
      <c r="AY427" s="16" t="s">
        <v>116</v>
      </c>
      <c r="BE427" s="201">
        <f>IF(N427="základní",J427,0)</f>
        <v>0</v>
      </c>
      <c r="BF427" s="201">
        <f>IF(N427="snížená",J427,0)</f>
        <v>0</v>
      </c>
      <c r="BG427" s="201">
        <f>IF(N427="zákl. přenesená",J427,0)</f>
        <v>0</v>
      </c>
      <c r="BH427" s="201">
        <f>IF(N427="sníž. přenesená",J427,0)</f>
        <v>0</v>
      </c>
      <c r="BI427" s="201">
        <f>IF(N427="nulová",J427,0)</f>
        <v>0</v>
      </c>
      <c r="BJ427" s="16" t="s">
        <v>84</v>
      </c>
      <c r="BK427" s="201">
        <f>ROUND(I427*H427,2)</f>
        <v>0</v>
      </c>
      <c r="BL427" s="16" t="s">
        <v>683</v>
      </c>
      <c r="BM427" s="200" t="s">
        <v>684</v>
      </c>
    </row>
    <row r="428" s="2" customFormat="1">
      <c r="A428" s="37"/>
      <c r="B428" s="38"/>
      <c r="C428" s="39"/>
      <c r="D428" s="202" t="s">
        <v>117</v>
      </c>
      <c r="E428" s="39"/>
      <c r="F428" s="203" t="s">
        <v>682</v>
      </c>
      <c r="G428" s="39"/>
      <c r="H428" s="39"/>
      <c r="I428" s="204"/>
      <c r="J428" s="39"/>
      <c r="K428" s="39"/>
      <c r="L428" s="43"/>
      <c r="M428" s="205"/>
      <c r="N428" s="206"/>
      <c r="O428" s="90"/>
      <c r="P428" s="90"/>
      <c r="Q428" s="90"/>
      <c r="R428" s="90"/>
      <c r="S428" s="90"/>
      <c r="T428" s="91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T428" s="16" t="s">
        <v>117</v>
      </c>
      <c r="AU428" s="16" t="s">
        <v>86</v>
      </c>
    </row>
    <row r="429" s="12" customFormat="1" ht="22.8" customHeight="1">
      <c r="A429" s="12"/>
      <c r="B429" s="223"/>
      <c r="C429" s="224"/>
      <c r="D429" s="225" t="s">
        <v>75</v>
      </c>
      <c r="E429" s="237" t="s">
        <v>685</v>
      </c>
      <c r="F429" s="237" t="s">
        <v>686</v>
      </c>
      <c r="G429" s="224"/>
      <c r="H429" s="224"/>
      <c r="I429" s="227"/>
      <c r="J429" s="238">
        <f>BK429</f>
        <v>0</v>
      </c>
      <c r="K429" s="224"/>
      <c r="L429" s="229"/>
      <c r="M429" s="230"/>
      <c r="N429" s="231"/>
      <c r="O429" s="231"/>
      <c r="P429" s="232">
        <f>SUM(P430:P431)</f>
        <v>0</v>
      </c>
      <c r="Q429" s="231"/>
      <c r="R429" s="232">
        <f>SUM(R430:R431)</f>
        <v>0</v>
      </c>
      <c r="S429" s="231"/>
      <c r="T429" s="233">
        <f>SUM(T430:T431)</f>
        <v>0</v>
      </c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R429" s="234" t="s">
        <v>128</v>
      </c>
      <c r="AT429" s="235" t="s">
        <v>75</v>
      </c>
      <c r="AU429" s="235" t="s">
        <v>84</v>
      </c>
      <c r="AY429" s="234" t="s">
        <v>116</v>
      </c>
      <c r="BK429" s="236">
        <f>SUM(BK430:BK431)</f>
        <v>0</v>
      </c>
    </row>
    <row r="430" s="2" customFormat="1" ht="16.5" customHeight="1">
      <c r="A430" s="37"/>
      <c r="B430" s="38"/>
      <c r="C430" s="189" t="s">
        <v>687</v>
      </c>
      <c r="D430" s="189" t="s">
        <v>111</v>
      </c>
      <c r="E430" s="190" t="s">
        <v>688</v>
      </c>
      <c r="F430" s="191" t="s">
        <v>689</v>
      </c>
      <c r="G430" s="192" t="s">
        <v>185</v>
      </c>
      <c r="H430" s="193">
        <v>1</v>
      </c>
      <c r="I430" s="194"/>
      <c r="J430" s="195">
        <f>ROUND(I430*H430,2)</f>
        <v>0</v>
      </c>
      <c r="K430" s="191" t="s">
        <v>209</v>
      </c>
      <c r="L430" s="43"/>
      <c r="M430" s="196" t="s">
        <v>1</v>
      </c>
      <c r="N430" s="197" t="s">
        <v>41</v>
      </c>
      <c r="O430" s="90"/>
      <c r="P430" s="198">
        <f>O430*H430</f>
        <v>0</v>
      </c>
      <c r="Q430" s="198">
        <v>0</v>
      </c>
      <c r="R430" s="198">
        <f>Q430*H430</f>
        <v>0</v>
      </c>
      <c r="S430" s="198">
        <v>0</v>
      </c>
      <c r="T430" s="199">
        <f>S430*H430</f>
        <v>0</v>
      </c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R430" s="200" t="s">
        <v>683</v>
      </c>
      <c r="AT430" s="200" t="s">
        <v>111</v>
      </c>
      <c r="AU430" s="200" t="s">
        <v>86</v>
      </c>
      <c r="AY430" s="16" t="s">
        <v>116</v>
      </c>
      <c r="BE430" s="201">
        <f>IF(N430="základní",J430,0)</f>
        <v>0</v>
      </c>
      <c r="BF430" s="201">
        <f>IF(N430="snížená",J430,0)</f>
        <v>0</v>
      </c>
      <c r="BG430" s="201">
        <f>IF(N430="zákl. přenesená",J430,0)</f>
        <v>0</v>
      </c>
      <c r="BH430" s="201">
        <f>IF(N430="sníž. přenesená",J430,0)</f>
        <v>0</v>
      </c>
      <c r="BI430" s="201">
        <f>IF(N430="nulová",J430,0)</f>
        <v>0</v>
      </c>
      <c r="BJ430" s="16" t="s">
        <v>84</v>
      </c>
      <c r="BK430" s="201">
        <f>ROUND(I430*H430,2)</f>
        <v>0</v>
      </c>
      <c r="BL430" s="16" t="s">
        <v>683</v>
      </c>
      <c r="BM430" s="200" t="s">
        <v>690</v>
      </c>
    </row>
    <row r="431" s="2" customFormat="1">
      <c r="A431" s="37"/>
      <c r="B431" s="38"/>
      <c r="C431" s="39"/>
      <c r="D431" s="202" t="s">
        <v>117</v>
      </c>
      <c r="E431" s="39"/>
      <c r="F431" s="203" t="s">
        <v>689</v>
      </c>
      <c r="G431" s="39"/>
      <c r="H431" s="39"/>
      <c r="I431" s="204"/>
      <c r="J431" s="39"/>
      <c r="K431" s="39"/>
      <c r="L431" s="43"/>
      <c r="M431" s="207"/>
      <c r="N431" s="208"/>
      <c r="O431" s="209"/>
      <c r="P431" s="209"/>
      <c r="Q431" s="209"/>
      <c r="R431" s="209"/>
      <c r="S431" s="209"/>
      <c r="T431" s="210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T431" s="16" t="s">
        <v>117</v>
      </c>
      <c r="AU431" s="16" t="s">
        <v>86</v>
      </c>
    </row>
    <row r="432" s="2" customFormat="1" ht="6.96" customHeight="1">
      <c r="A432" s="37"/>
      <c r="B432" s="65"/>
      <c r="C432" s="66"/>
      <c r="D432" s="66"/>
      <c r="E432" s="66"/>
      <c r="F432" s="66"/>
      <c r="G432" s="66"/>
      <c r="H432" s="66"/>
      <c r="I432" s="66"/>
      <c r="J432" s="66"/>
      <c r="K432" s="66"/>
      <c r="L432" s="43"/>
      <c r="M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</row>
  </sheetData>
  <sheetProtection sheet="1" autoFilter="0" formatColumns="0" formatRows="0" objects="1" scenarios="1" spinCount="100000" saltValue="fbxnyk/ZI4xx4P75ChH2If0QOTb055xCgPbto3jaVzracUFGJxu0VijSc4YP5eOEfaUbtrWevjgSe1QNioOJFg==" hashValue="PwShHkXiBY0d6lLyGfEdHkG8R7bxCIM0urv3w04lG+5br387B95GwFqtordG+E228l5/KzmuIBapStRKR1mhEQ==" algorithmName="SHA-512" password="CC35"/>
  <autoFilter ref="C129:K431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DESKTOP-C275LRE\Jindra</dc:creator>
  <cp:lastModifiedBy>DESKTOP-C275LRE\Jindra</cp:lastModifiedBy>
  <dcterms:created xsi:type="dcterms:W3CDTF">2022-12-15T08:03:16Z</dcterms:created>
  <dcterms:modified xsi:type="dcterms:W3CDTF">2022-12-15T08:03:21Z</dcterms:modified>
</cp:coreProperties>
</file>