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1 - Uznatelné náklady " sheetId="2" r:id="rId2"/>
    <sheet name="0002 - Neuznatelné náklady" sheetId="3" r:id="rId3"/>
    <sheet name="0003 - VRN - vedlejší roz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'0001 - Uznatelné náklady '!$C$87:$K$178</definedName>
    <definedName name="_xlnm.Print_Area" localSheetId="1">'0001 - Uznatelné náklady '!$C$4:$J$39,'0001 - Uznatelné náklady '!$C$45:$J$69,'0001 - Uznatelné náklady '!$C$75:$J$178</definedName>
    <definedName name="_xlnm._FilterDatabase" localSheetId="2" hidden="1">'0002 - Neuznatelné náklady'!$C$88:$K$186</definedName>
    <definedName name="_xlnm.Print_Area" localSheetId="2">'0002 - Neuznatelné náklady'!$C$4:$J$39,'0002 - Neuznatelné náklady'!$C$45:$J$70,'0002 - Neuznatelné náklady'!$C$76:$J$186</definedName>
    <definedName name="_xlnm._FilterDatabase" localSheetId="3" hidden="1">'0003 - VRN - vedlejší roz...'!$C$83:$K$95</definedName>
    <definedName name="_xlnm.Print_Area" localSheetId="3">'0003 - VRN - vedlejší roz...'!$C$4:$J$39,'0003 - VRN - vedlejší roz...'!$C$45:$J$65,'0003 - VRN - vedlejší roz...'!$C$71:$J$95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'0001 - Uznatelné náklady '!$87:$87</definedName>
    <definedName name="_xlnm.Print_Titles" localSheetId="2">'0002 - Neuznatelné náklady'!$88:$88</definedName>
    <definedName name="_xlnm.Print_Titles" localSheetId="3">'0003 - VRN - vedlejší roz...'!$83:$83</definedName>
  </definedNames>
  <calcPr fullCalcOnLoad="1"/>
</workbook>
</file>

<file path=xl/sharedStrings.xml><?xml version="1.0" encoding="utf-8"?>
<sst xmlns="http://schemas.openxmlformats.org/spreadsheetml/2006/main" count="2776" uniqueCount="629">
  <si>
    <t>Export Komplet</t>
  </si>
  <si>
    <t>VZ</t>
  </si>
  <si>
    <t>2.0</t>
  </si>
  <si>
    <t>ZAMOK</t>
  </si>
  <si>
    <t>False</t>
  </si>
  <si>
    <t>{db58cc50-9f73-4727-9507-9425ba8cdc6b}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</si>
  <si>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</si>
  <si>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</si>
  <si>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</si>
  <si>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</si>
  <si>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</si>
  <si>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</si>
  <si>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</si>
  <si>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</si>
  <si>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2019838_2NAR1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</si>
  <si>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</si>
  <si>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</si>
  <si>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Zpevněné plochy a odvodnění lokality garáže, Šluknov - I.etapa - odvodnění</t>
  </si>
  <si>
    <t>KSO:</t>
  </si>
  <si>
    <t/>
  </si>
  <si>
    <t>CC-CZ:</t>
  </si>
  <si>
    <t>Místo:</t>
  </si>
  <si>
    <t>Šluknov</t>
  </si>
  <si>
    <t>Datum:</t>
  </si>
  <si>
    <t>27. 10. 2022</t>
  </si>
  <si>
    <t>Zadavatel:</t>
  </si>
  <si>
    <t>IČ:</t>
  </si>
  <si>
    <t>00261688</t>
  </si>
  <si>
    <t>Město Šluknov</t>
  </si>
  <si>
    <t>DIČ:</t>
  </si>
  <si>
    <t>CZ00261688</t>
  </si>
  <si>
    <t>Uchazeč:</t>
  </si>
  <si>
    <t>Vyplň údaj</t>
  </si>
  <si>
    <t>Projektant:</t>
  </si>
  <si>
    <t>25487892</t>
  </si>
  <si>
    <t>ProProjekt s.r.o.</t>
  </si>
  <si>
    <t>CZ25487892</t>
  </si>
  <si>
    <t>True</t>
  </si>
  <si>
    <t>Zpracovatel:</t>
  </si>
  <si>
    <t>14131412</t>
  </si>
  <si>
    <t>Zdeněk Polesný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</si>
  <si>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</si>
  <si>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</si>
  <si>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</si>
  <si>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</si>
  <si>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</si>
  <si>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</si>
  <si>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</si>
  <si>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</si>
  <si>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</si>
  <si>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</si>
  <si>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</si>
  <si>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</si>
  <si>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</si>
  <si>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</si>
  <si>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</si>
  <si>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</si>
  <si>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</si>
  <si>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</si>
  <si>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</si>
  <si>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</si>
  <si>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</si>
  <si>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</si>
  <si>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</si>
  <si>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</si>
  <si>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</si>
  <si>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</si>
  <si>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</si>
  <si>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</si>
  <si>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</si>
  <si>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</si>
  <si>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</si>
  <si>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</si>
  <si>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</si>
  <si>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</si>
  <si>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</si>
  <si>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</si>
  <si>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</si>
  <si>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</si>
  <si>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</si>
  <si>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</si>
  <si>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</si>
  <si>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0001</t>
  </si>
  <si>
    <t xml:space="preserve">Uznatelné náklady </t>
  </si>
  <si>
    <t>STA</t>
  </si>
  <si>
    <t>1</t>
  </si>
  <si>
    <t>{c9ee07a3-5a70-4b32-8df9-77d314cbe6c2}</t>
  </si>
  <si>
    <t>2</t>
  </si>
  <si>
    <t>0002</t>
  </si>
  <si>
    <t>Neuznatelné náklady</t>
  </si>
  <si>
    <t>{9e4854ed-64b7-446a-b427-bc9be3fa56c4}</t>
  </si>
  <si>
    <t>0003</t>
  </si>
  <si>
    <t>VRN - vedlejší rozpočtové náklady</t>
  </si>
  <si>
    <t>{b2fe57b8-4a0e-439c-a7bd-ae39f574ebb6}</t>
  </si>
  <si>
    <t>KRYCÍ LIST SOUPISU PRACÍ</t>
  </si>
  <si>
    <t>Objekt:</t>
  </si>
  <si>
    <t xml:space="preserve">0001 - Uznatelné náklady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</si>
  <si>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</si>
  <si>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</si>
  <si>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</si>
  <si>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</si>
  <si>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</si>
  <si>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</si>
  <si>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</si>
  <si>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</si>
  <si>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</si>
  <si>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</si>
  <si>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</si>
  <si>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</si>
  <si>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</si>
  <si>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</si>
  <si>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</si>
  <si>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</si>
  <si>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</si>
  <si>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</si>
  <si>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</si>
  <si>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</si>
  <si>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</si>
  <si>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</si>
  <si>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</si>
  <si>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</si>
  <si>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</si>
  <si>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</si>
  <si>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</si>
  <si>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</si>
  <si>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</si>
  <si>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</si>
  <si>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</si>
  <si>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131251100</t>
  </si>
  <si>
    <t>Hloubení nezapažených jam a zářezů strojně s urovnáním dna do předepsaného profilu a spádu v hornině třídy těžitelnosti I skupiny 3 do 20 m3</t>
  </si>
  <si>
    <t>m3</t>
  </si>
  <si>
    <t>4</t>
  </si>
  <si>
    <t>897242512</t>
  </si>
  <si>
    <t>Online PSC</t>
  </si>
  <si>
    <t>https://podminky.urs.cz/item/CS_URS_2022_01/131251100</t>
  </si>
  <si>
    <t>VV</t>
  </si>
  <si>
    <t>12*1,308" bezpečnostní přelivy</t>
  </si>
  <si>
    <t>Součet</t>
  </si>
  <si>
    <t>132251253</t>
  </si>
  <si>
    <t>Hloubení nezapažených rýh šířky přes 800 do 2 000 mm strojně s urovnáním dna do předepsaného profilu a spádu v hornině třídy těžitelnosti I skupiny 3 přes 50 do 100 m3</t>
  </si>
  <si>
    <t>621945612</t>
  </si>
  <si>
    <t>https://podminky.urs.cz/item/CS_URS_2022_01/132251253</t>
  </si>
  <si>
    <t>1,32*(48+70+75,5+45,8+87,7+26,5+45,6+32,5)" výkop pro vsaky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</si>
  <si>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</si>
  <si>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</si>
  <si>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</si>
  <si>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449627370</t>
  </si>
  <si>
    <t>https://podminky.urs.cz/item/CS_URS_2022_01/162751117</t>
  </si>
  <si>
    <t>379,060"výkop rýh pro vsakovací boxy</t>
  </si>
  <si>
    <t>569,712" výkop vsaků</t>
  </si>
  <si>
    <t>15,696" výkop jam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</si>
  <si>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</si>
  <si>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</si>
  <si>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-1704845290</t>
  </si>
  <si>
    <t>https://podminky.urs.cz/item/CS_URS_2022_01/162751119</t>
  </si>
  <si>
    <t>964,468*37"přepočteno koeficientem množství</t>
  </si>
  <si>
    <t>5</t>
  </si>
  <si>
    <t>171201231</t>
  </si>
  <si>
    <t>Poplatek za uložení stavebního odpadu na recyklační skládce (skládkovné) zeminy a kamení zatříděného do Katalogu odpadů pod kódem 17 05 04</t>
  </si>
  <si>
    <t>t</t>
  </si>
  <si>
    <t>-347939346</t>
  </si>
  <si>
    <t>https://podminky.urs.cz/item/CS_URS_2022_01/171201231</t>
  </si>
  <si>
    <t>964,468*2</t>
  </si>
  <si>
    <t>6</t>
  </si>
  <si>
    <t>171251201</t>
  </si>
  <si>
    <t>Uložení sypaniny na skládky nebo meziskládky bez hutnění s upravením uložené sypaniny do předepsaného tvaru</t>
  </si>
  <si>
    <t>329653218</t>
  </si>
  <si>
    <t>https://podminky.urs.cz/item/CS_URS_2022_01/171251201</t>
  </si>
  <si>
    <t>7</t>
  </si>
  <si>
    <t>174151101</t>
  </si>
  <si>
    <t>Zásyp sypaninou z jakékoliv horniny strojně s uložením výkopku ve vrstvách se zhutněním jam, šachet, rýh nebo kolem objektů v těchto vykopávkách</t>
  </si>
  <si>
    <t>-1054072757</t>
  </si>
  <si>
    <t>https://podminky.urs.cz/item/CS_URS_2022_01/174151101</t>
  </si>
  <si>
    <t>341,827" zásyp vsaků</t>
  </si>
  <si>
    <t>8</t>
  </si>
  <si>
    <t>M</t>
  </si>
  <si>
    <t>58344197</t>
  </si>
  <si>
    <t>štěrkodrť frakce 0/63</t>
  </si>
  <si>
    <t>2075564046</t>
  </si>
  <si>
    <t>341,827*2" přepočteno koeficientem množství</t>
  </si>
  <si>
    <t>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</si>
  <si>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</si>
  <si>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</si>
  <si>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1100466284</t>
  </si>
  <si>
    <t>https://podminky.urs.cz/item/CS_URS_2022_01/175111101</t>
  </si>
  <si>
    <t>((56,3*0,6*0,6)-(0,02*56,3))" podsyp a obsyp potrubí</t>
  </si>
  <si>
    <t>((0,2*0,8*2)+(0,2*0,6*2))*431,6" podsyp, obsyp a zásyp vsaků</t>
  </si>
  <si>
    <t>10</t>
  </si>
  <si>
    <t>58333625</t>
  </si>
  <si>
    <t>kamenivo těžené hrubé frakce 4/8</t>
  </si>
  <si>
    <t>1544913332</t>
  </si>
  <si>
    <t>469,509" podsyp, obsyp a zásyp vsaků a potrubí</t>
  </si>
  <si>
    <t>Trubní vedení</t>
  </si>
  <si>
    <t>11</t>
  </si>
  <si>
    <t>871313121</t>
  </si>
  <si>
    <t>Montáž kanalizačního potrubí z plastů z tvrdého PVC těsněných gumovým kroužkem v otevřeném výkopu ve sklonu do 20 % DN 160</t>
  </si>
  <si>
    <t>m</t>
  </si>
  <si>
    <t>1096124716</t>
  </si>
  <si>
    <t>https://podminky.urs.cz/item/CS_URS_2022_01/871313121</t>
  </si>
  <si>
    <t>5,8+3,5+10+9,5+6,5+3,5+4+2+2,5+3+3,5+1+1,5+11</t>
  </si>
  <si>
    <t>12</t>
  </si>
  <si>
    <t>28611131</t>
  </si>
  <si>
    <t>trubka kanalizační PVC DN 160x1000mm SN4</t>
  </si>
  <si>
    <t>-1766671122</t>
  </si>
  <si>
    <t>67,3*1,03 'Přepočtené koeficientem množství</t>
  </si>
  <si>
    <t>13</t>
  </si>
  <si>
    <t>871353121</t>
  </si>
  <si>
    <t>Montáž kanalizačního potrubí z plastů z tvrdého PVC těsněných gumovým kroužkem v otevřeném výkopu ve sklonu do 20 % DN 200</t>
  </si>
  <si>
    <t>1510473022</t>
  </si>
  <si>
    <t>https://podminky.urs.cz/item/CS_URS_2022_01/871353121</t>
  </si>
  <si>
    <t>14</t>
  </si>
  <si>
    <t>28611136</t>
  </si>
  <si>
    <t>trubka kanalizační PVC DN 200x1000mm SN4</t>
  </si>
  <si>
    <t>-1797614891</t>
  </si>
  <si>
    <t>6*1,03 'Přepočtené koeficientem množství</t>
  </si>
  <si>
    <t>877315211</t>
  </si>
  <si>
    <t>Montáž tvarovek na kanalizačním potrubí z trub z plastu z tvrdého PVC nebo z polypropylenu v otevřeném výkopu jednoosých DN 160</t>
  </si>
  <si>
    <t>kus</t>
  </si>
  <si>
    <t>323981967</t>
  </si>
  <si>
    <t>https://podminky.urs.cz/item/CS_URS_2022_01/877315211</t>
  </si>
  <si>
    <t>16</t>
  </si>
  <si>
    <t>28611363</t>
  </si>
  <si>
    <t>koleno kanalizační PVC KG 160x87°</t>
  </si>
  <si>
    <t>-493421575</t>
  </si>
  <si>
    <t>17</t>
  </si>
  <si>
    <t>877440440</t>
  </si>
  <si>
    <t>Montáž tvarovek na kanalizačním plastovém potrubí z polypropylenu PP korugovaného nebo žebrovaného šachtových vložek DN 600</t>
  </si>
  <si>
    <t>-915670914</t>
  </si>
  <si>
    <t>https://podminky.urs.cz/item/CS_URS_2022_01/877440440</t>
  </si>
  <si>
    <t>18</t>
  </si>
  <si>
    <t>28661941</t>
  </si>
  <si>
    <t>adaptér šachtový teleskopický dno DN 600 pro třídu zatížení D 400 (vč.těsnění)</t>
  </si>
  <si>
    <t>-1811147773</t>
  </si>
  <si>
    <t>19</t>
  </si>
  <si>
    <t>894812331</t>
  </si>
  <si>
    <t>Revizní a čistící šachta z polypropylenu PP pro hladké trouby DN 600 roura šachtová korugovaná, světlé hloubky 1 000 mm</t>
  </si>
  <si>
    <t>645962469</t>
  </si>
  <si>
    <t>https://podminky.urs.cz/item/CS_URS_2022_01/894812331</t>
  </si>
  <si>
    <t>20</t>
  </si>
  <si>
    <t>897171111</t>
  </si>
  <si>
    <t>Akumulační boxy z polypropylenu PP pro vsakování dešťových vod pod plochy zatížené osobními automobily o celkovém akumulačním objemu do 10 m3</t>
  </si>
  <si>
    <t>1328383364</t>
  </si>
  <si>
    <t>https://podminky.urs.cz/item/CS_URS_2022_01/897171111</t>
  </si>
  <si>
    <t>0,6*0,6*26,5" PG6</t>
  </si>
  <si>
    <t>897171112</t>
  </si>
  <si>
    <t>Akumulační boxy z polypropylenu PP pro vsakování dešťových vod pod plochy zatížené osobními automobily o celkovém akumulačním objemu přes 10 do 30 m3</t>
  </si>
  <si>
    <t>-1135623364</t>
  </si>
  <si>
    <t>https://podminky.urs.cz/item/CS_URS_2022_01/897171112</t>
  </si>
  <si>
    <t>0,6*0,6*48" PG1</t>
  </si>
  <si>
    <t>0,6*0,6*70" PG2</t>
  </si>
  <si>
    <t>0,6*0,6*75,5" PG3</t>
  </si>
  <si>
    <t>0,6*0,6*45,8" PG4</t>
  </si>
  <si>
    <t>0,6*0,6*45,6" PG7</t>
  </si>
  <si>
    <t>0,6*0,6*32,5" PG8</t>
  </si>
  <si>
    <t>22</t>
  </si>
  <si>
    <t>897171113</t>
  </si>
  <si>
    <t>Akumulační boxy z polypropylenu PP pro vsakování dešťových vod pod plochy zatížené osobními automobily o celkovém akumulačním objemu přes 30 do 60 m3</t>
  </si>
  <si>
    <t>776120381</t>
  </si>
  <si>
    <t>https://podminky.urs.cz/item/CS_URS_2022_01/897171113</t>
  </si>
  <si>
    <t>0,6*0,6*87,7" PG5</t>
  </si>
  <si>
    <t>23</t>
  </si>
  <si>
    <t>899103112</t>
  </si>
  <si>
    <t>Osazení poklopů litinových a ocelových včetně rámů pro třídu zatížení B125, C250</t>
  </si>
  <si>
    <t>1571096803</t>
  </si>
  <si>
    <t>https://podminky.urs.cz/item/CS_URS_2022_01/899103112</t>
  </si>
  <si>
    <t>24</t>
  </si>
  <si>
    <t>55241017</t>
  </si>
  <si>
    <t>poklop šachtový litinový kruhový DN 600 bez ventilace tř D400 pro běžný provoz</t>
  </si>
  <si>
    <t>345190823</t>
  </si>
  <si>
    <t>Ostatní konstrukce a práce, bourání</t>
  </si>
  <si>
    <t>25</t>
  </si>
  <si>
    <t>919726122</t>
  </si>
  <si>
    <t>Geotextilie netkaná pro ochranu, separaci nebo filtraci měrná hmotnost přes 200 do 300 g/m2</t>
  </si>
  <si>
    <t>m2</t>
  </si>
  <si>
    <t>-1525043790</t>
  </si>
  <si>
    <t>https://podminky.urs.cz/item/CS_URS_2022_01/919726122</t>
  </si>
  <si>
    <t>2,4*431,6</t>
  </si>
  <si>
    <t>998</t>
  </si>
  <si>
    <t>Přesun hmot</t>
  </si>
  <si>
    <t>26</t>
  </si>
  <si>
    <t>998225111</t>
  </si>
  <si>
    <t>Přesun hmot pro komunikace s krytem z kameniva, monolitickým betonovým nebo živičným dopravní vzdálenost do 200 m jakékoliv délky objektu</t>
  </si>
  <si>
    <t>-772988346</t>
  </si>
  <si>
    <t>https://podminky.urs.cz/item/CS_URS_2022_01/998225111</t>
  </si>
  <si>
    <t>469,509</t>
  </si>
  <si>
    <t>27</t>
  </si>
  <si>
    <t>998276101</t>
  </si>
  <si>
    <t>Přesun hmot pro trubní vedení hloubené z trub z plastických hmot nebo sklolaminátových pro vodovody nebo kanalizace v otevřeném výkopu dopravní vzdálenost do 15 m</t>
  </si>
  <si>
    <t>2096764932</t>
  </si>
  <si>
    <t>https://podminky.urs.cz/item/CS_URS_2022_01/998276101</t>
  </si>
  <si>
    <t>PSV</t>
  </si>
  <si>
    <t>Práce a dodávky PSV</t>
  </si>
  <si>
    <t>767</t>
  </si>
  <si>
    <t>Konstrukce zámečnické</t>
  </si>
  <si>
    <t>28</t>
  </si>
  <si>
    <t>767510R11</t>
  </si>
  <si>
    <t>Dodávka a montáž krytů bezpečnostního přelivu včetně povrchové úpravy</t>
  </si>
  <si>
    <t>ks</t>
  </si>
  <si>
    <t>196234696</t>
  </si>
  <si>
    <t>Práce a dodávky M</t>
  </si>
  <si>
    <t>22-M</t>
  </si>
  <si>
    <t>Montáže technologických zařízení pro dopravní stavby</t>
  </si>
  <si>
    <t>29</t>
  </si>
  <si>
    <t>220060423</t>
  </si>
  <si>
    <t>Položení ochranné trubky do kabelového lože průměru 110 mm</t>
  </si>
  <si>
    <t>64</t>
  </si>
  <si>
    <t>-1834836724</t>
  </si>
  <si>
    <t>https://podminky.urs.cz/item/CS_URS_2022_01/220060423</t>
  </si>
  <si>
    <t>30</t>
  </si>
  <si>
    <t>28613966</t>
  </si>
  <si>
    <t>trubka ochranná pro plyn PEHD 110x4,2mm</t>
  </si>
  <si>
    <t>128</t>
  </si>
  <si>
    <t>-2083383685</t>
  </si>
  <si>
    <t>0002 - Neuznatelné náklady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</si>
  <si>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</si>
  <si>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</si>
  <si>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</si>
  <si>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</si>
  <si>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</si>
  <si>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</si>
  <si>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850826740</t>
  </si>
  <si>
    <t>https://podminky.urs.cz/item/CS_URS_2022_01/113107222</t>
  </si>
  <si>
    <t>327,945" PG1</t>
  </si>
  <si>
    <t>627,949"PG2</t>
  </si>
  <si>
    <t>705,844" PG3</t>
  </si>
  <si>
    <t>741,624"PG4</t>
  </si>
  <si>
    <t>1219,368+152,807+63,229"PG5</t>
  </si>
  <si>
    <t>292,508"PG6</t>
  </si>
  <si>
    <t>301,275"PG7</t>
  </si>
  <si>
    <t>240,057"PG8</t>
  </si>
  <si>
    <t>352,426"PK2</t>
  </si>
  <si>
    <t>121151123</t>
  </si>
  <si>
    <t>Sejmutí ornice strojně při souvislé ploše přes 500 m2, tl. vrstvy do 200 mm</t>
  </si>
  <si>
    <t>1666211891</t>
  </si>
  <si>
    <t>https://podminky.urs.cz/item/CS_URS_2022_01/121151123</t>
  </si>
  <si>
    <t>934,753+12,133+55,148+371,939+176,715+18,724+50,146" plochy u PK2</t>
  </si>
  <si>
    <t>69,449+18,38+66,872" plochy u CH3</t>
  </si>
  <si>
    <t>1,88*2,5*1,845" horská vpust</t>
  </si>
  <si>
    <t>132251102</t>
  </si>
  <si>
    <t>Hloubení nezapažených rýh šířky do 800 mm strojně s urovnáním dna do předepsaného profilu a spádu v hornině třídy těžitelnosti I skupiny 3 přes 20 do 50 m3</t>
  </si>
  <si>
    <t>-1575065245</t>
  </si>
  <si>
    <t>https://podminky.urs.cz/item/CS_URS_2022_01/132251102</t>
  </si>
  <si>
    <t>0,8*(48+70+75,5+45,8+87,7+26,5+45,6+32,5)" výkop pro vsaky</t>
  </si>
  <si>
    <t>0,6*(5,8+3,5+10+9,5+6,5+3,5+4+2+2,5+3+3,5+1+1,5)" výkop pro PVC potrubí</t>
  </si>
  <si>
    <t>(0,307*90,822)+(47,3*0,349)+(8,5*0,21)+(0,077*27,6)" výkop příkopů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</si>
  <si>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</si>
  <si>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</si>
  <si>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190318950</t>
  </si>
  <si>
    <t>https://podminky.urs.cz/item/CS_URS_2022_01/162351104</t>
  </si>
  <si>
    <t>1774,259*0,15*2" ornice + zpětné rozprostření</t>
  </si>
  <si>
    <t>(1457,259/1,8)" podkladní vrstvy komunikace</t>
  </si>
  <si>
    <t>857,888*37"přepočteno koeficientem množství</t>
  </si>
  <si>
    <t>857,888*2</t>
  </si>
  <si>
    <t>181351113</t>
  </si>
  <si>
    <t>Rozprostření a urovnání ornice v rovině nebo ve svahu sklonu do 1:5 strojně při souvislé ploše přes 500 m2, tl. vrstvy do 200 mm</t>
  </si>
  <si>
    <t>603096114</t>
  </si>
  <si>
    <t>https://podminky.urs.cz/item/CS_URS_2022_01/181351113</t>
  </si>
  <si>
    <t>181411131</t>
  </si>
  <si>
    <t>Založení trávníku na půdě předem připravené plochy do 1000 m2 výsevem včetně utažení parkového v rovině nebo na svahu do 1:5</t>
  </si>
  <si>
    <t>848571413</t>
  </si>
  <si>
    <t>https://podminky.urs.cz/item/CS_URS_2022_01/181411131</t>
  </si>
  <si>
    <t>00572410</t>
  </si>
  <si>
    <t>osivo směs travní parková</t>
  </si>
  <si>
    <t>kg</t>
  </si>
  <si>
    <t>349921289</t>
  </si>
  <si>
    <t>1774,259*0,02 'Přepočtené koeficientem množství</t>
  </si>
  <si>
    <t>Zakládání</t>
  </si>
  <si>
    <t>275313611</t>
  </si>
  <si>
    <t>Základy z betonu prostého patky a bloky z betonu kamenem neprokládaného tř. C 16/20</t>
  </si>
  <si>
    <t>-1699413776</t>
  </si>
  <si>
    <t>https://podminky.urs.cz/item/CS_URS_2022_01/275313611</t>
  </si>
  <si>
    <t>0,025*11</t>
  </si>
  <si>
    <t>Svislé a kompletní konstrukce</t>
  </si>
  <si>
    <t>35831SPCR1</t>
  </si>
  <si>
    <t>Napojení potrubí na stávající kanalizaci</t>
  </si>
  <si>
    <t>kpl</t>
  </si>
  <si>
    <t>-539190447</t>
  </si>
  <si>
    <t>Vodorovné konstrukce</t>
  </si>
  <si>
    <t>452311141</t>
  </si>
  <si>
    <t>Podkladní a zajišťovací konstrukce z betonu prostého v otevřeném výkopu desky pod potrubí, stoky a drobné objekty z betonu tř. C 16/20</t>
  </si>
  <si>
    <t>1149007690</t>
  </si>
  <si>
    <t>https://podminky.urs.cz/item/CS_URS_2022_01/452311141</t>
  </si>
  <si>
    <t>1,88*2,5*0,1</t>
  </si>
  <si>
    <t>Komunikace pozemní</t>
  </si>
  <si>
    <t>564741111.1</t>
  </si>
  <si>
    <t>Podklad nebo kryt z kameniva hrubého drceného vel. 0-63 mm s rozprostřením a zhutněním plochy přes 100 m2, po zhutnění tl. 120 mm</t>
  </si>
  <si>
    <t>-2100324554</t>
  </si>
  <si>
    <t>594511111</t>
  </si>
  <si>
    <t>Dlažba nebo přídlažba z lomového kamene lomařsky upraveného rigolového v ploše vodorovné nebo ve sklonu tl. do 250 mm, bez vyplnění spár, s provedením lože tl. 50 mm z betonu</t>
  </si>
  <si>
    <t>1949992358</t>
  </si>
  <si>
    <t>https://podminky.urs.cz/item/CS_URS_2022_01/594511111</t>
  </si>
  <si>
    <t>597661112</t>
  </si>
  <si>
    <t>Rigol dlážděný do lože z betonu prostého tl. 100 mm, s vyplněním a zatřením spár cementovou maltou z dlažebních kostek velkých</t>
  </si>
  <si>
    <t>-715313088</t>
  </si>
  <si>
    <t>https://podminky.urs.cz/item/CS_URS_2022_01/597661112</t>
  </si>
  <si>
    <t>895941103</t>
  </si>
  <si>
    <t>Osazení vpusti kanalizační horské z betonových dílců rozměru 1200/900 mm</t>
  </si>
  <si>
    <t>1719151191</t>
  </si>
  <si>
    <t>https://podminky.urs.cz/item/CS_URS_2022_01/895941103</t>
  </si>
  <si>
    <t>59224448</t>
  </si>
  <si>
    <t>vpusť horská betonová spodní díl 124x62x153</t>
  </si>
  <si>
    <t>-1945856740</t>
  </si>
  <si>
    <t>59224331</t>
  </si>
  <si>
    <t>vpusť horská betonová zákrytová deska vč. mříží z polyplastu 124x62x15</t>
  </si>
  <si>
    <t>824839028</t>
  </si>
  <si>
    <t>1179,928</t>
  </si>
  <si>
    <t>1000290844</t>
  </si>
  <si>
    <t>trubka ochranná CHRÁNIČKA DĚLENÁ</t>
  </si>
  <si>
    <t>-819456137</t>
  </si>
  <si>
    <t>0003 - 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</si>
  <si>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</si>
  <si>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</si>
  <si>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</si>
  <si>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</si>
  <si>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</si>
  <si>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</si>
  <si>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</si>
  <si>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</si>
  <si>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</si>
  <si>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</si>
  <si>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včetně vytyčení inženýrských sítí</t>
  </si>
  <si>
    <t>1024</t>
  </si>
  <si>
    <t>-33785362</t>
  </si>
  <si>
    <t>012303000</t>
  </si>
  <si>
    <t>Geodetické práce po výstavbě - geometrické zaměření skutečného provedení</t>
  </si>
  <si>
    <t>772410743</t>
  </si>
  <si>
    <t>013254000</t>
  </si>
  <si>
    <t>Dokumentace skutečného provedení stavby</t>
  </si>
  <si>
    <t>-1115972459</t>
  </si>
  <si>
    <t>VRN3</t>
  </si>
  <si>
    <t>Zařízení staveniště</t>
  </si>
  <si>
    <t>030001000</t>
  </si>
  <si>
    <t>1592767303</t>
  </si>
  <si>
    <t>VRN4</t>
  </si>
  <si>
    <t>Inženýrská činnost</t>
  </si>
  <si>
    <t>045002000</t>
  </si>
  <si>
    <t>Kompletační a koordinační činnost včetně dokladové části ke kolaudaci</t>
  </si>
  <si>
    <t>1174282455</t>
  </si>
  <si>
    <t>VRN7</t>
  </si>
  <si>
    <t>Provozní vlivy</t>
  </si>
  <si>
    <t>070001000</t>
  </si>
  <si>
    <t>Provozní vlivy včetně dopravně inženýrského opatření ( DIO )</t>
  </si>
  <si>
    <t>1139380174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</si>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</sst>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251100" TargetMode="External" /><Relationship Id="rId2" Type="http://schemas.openxmlformats.org/officeDocument/2006/relationships/hyperlink" Target="https://podminky.urs.cz/item/CS_URS_2022_01/132251253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62751119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171251201" TargetMode="External" /><Relationship Id="rId7" Type="http://schemas.openxmlformats.org/officeDocument/2006/relationships/hyperlink" Target="https://podminky.urs.cz/item/CS_URS_2022_01/174151101" TargetMode="External" /><Relationship Id="rId8" Type="http://schemas.openxmlformats.org/officeDocument/2006/relationships/hyperlink" Target="https://podminky.urs.cz/item/CS_URS_2022_01/175111101" TargetMode="External" /><Relationship Id="rId9" Type="http://schemas.openxmlformats.org/officeDocument/2006/relationships/hyperlink" Target="https://podminky.urs.cz/item/CS_URS_2022_01/871313121" TargetMode="External" /><Relationship Id="rId10" Type="http://schemas.openxmlformats.org/officeDocument/2006/relationships/hyperlink" Target="https://podminky.urs.cz/item/CS_URS_2022_01/871353121" TargetMode="External" /><Relationship Id="rId11" Type="http://schemas.openxmlformats.org/officeDocument/2006/relationships/hyperlink" Target="https://podminky.urs.cz/item/CS_URS_2022_01/877315211" TargetMode="External" /><Relationship Id="rId12" Type="http://schemas.openxmlformats.org/officeDocument/2006/relationships/hyperlink" Target="https://podminky.urs.cz/item/CS_URS_2022_01/877440440" TargetMode="External" /><Relationship Id="rId13" Type="http://schemas.openxmlformats.org/officeDocument/2006/relationships/hyperlink" Target="https://podminky.urs.cz/item/CS_URS_2022_01/894812331" TargetMode="External" /><Relationship Id="rId14" Type="http://schemas.openxmlformats.org/officeDocument/2006/relationships/hyperlink" Target="https://podminky.urs.cz/item/CS_URS_2022_01/897171111" TargetMode="External" /><Relationship Id="rId15" Type="http://schemas.openxmlformats.org/officeDocument/2006/relationships/hyperlink" Target="https://podminky.urs.cz/item/CS_URS_2022_01/897171112" TargetMode="External" /><Relationship Id="rId16" Type="http://schemas.openxmlformats.org/officeDocument/2006/relationships/hyperlink" Target="https://podminky.urs.cz/item/CS_URS_2022_01/897171113" TargetMode="External" /><Relationship Id="rId17" Type="http://schemas.openxmlformats.org/officeDocument/2006/relationships/hyperlink" Target="https://podminky.urs.cz/item/CS_URS_2022_01/899103112" TargetMode="External" /><Relationship Id="rId18" Type="http://schemas.openxmlformats.org/officeDocument/2006/relationships/hyperlink" Target="https://podminky.urs.cz/item/CS_URS_2022_01/919726122" TargetMode="External" /><Relationship Id="rId19" Type="http://schemas.openxmlformats.org/officeDocument/2006/relationships/hyperlink" Target="https://podminky.urs.cz/item/CS_URS_2022_01/998225111" TargetMode="External" /><Relationship Id="rId20" Type="http://schemas.openxmlformats.org/officeDocument/2006/relationships/hyperlink" Target="https://podminky.urs.cz/item/CS_URS_2022_01/998276101" TargetMode="External" /><Relationship Id="rId21" Type="http://schemas.openxmlformats.org/officeDocument/2006/relationships/hyperlink" Target="https://podminky.urs.cz/item/CS_URS_2022_01/220060423" TargetMode="External" /><Relationship Id="rId2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222" TargetMode="External" /><Relationship Id="rId2" Type="http://schemas.openxmlformats.org/officeDocument/2006/relationships/hyperlink" Target="https://podminky.urs.cz/item/CS_URS_2022_01/121151123" TargetMode="External" /><Relationship Id="rId3" Type="http://schemas.openxmlformats.org/officeDocument/2006/relationships/hyperlink" Target="https://podminky.urs.cz/item/CS_URS_2022_01/131251100" TargetMode="External" /><Relationship Id="rId4" Type="http://schemas.openxmlformats.org/officeDocument/2006/relationships/hyperlink" Target="https://podminky.urs.cz/item/CS_URS_2022_01/132251102" TargetMode="External" /><Relationship Id="rId5" Type="http://schemas.openxmlformats.org/officeDocument/2006/relationships/hyperlink" Target="https://podminky.urs.cz/item/CS_URS_2022_01/132251253" TargetMode="External" /><Relationship Id="rId6" Type="http://schemas.openxmlformats.org/officeDocument/2006/relationships/hyperlink" Target="https://podminky.urs.cz/item/CS_URS_2022_01/162351104" TargetMode="External" /><Relationship Id="rId7" Type="http://schemas.openxmlformats.org/officeDocument/2006/relationships/hyperlink" Target="https://podminky.urs.cz/item/CS_URS_2022_01/162751117" TargetMode="External" /><Relationship Id="rId8" Type="http://schemas.openxmlformats.org/officeDocument/2006/relationships/hyperlink" Target="https://podminky.urs.cz/item/CS_URS_2022_01/162751119" TargetMode="External" /><Relationship Id="rId9" Type="http://schemas.openxmlformats.org/officeDocument/2006/relationships/hyperlink" Target="https://podminky.urs.cz/item/CS_URS_2022_01/171201231" TargetMode="External" /><Relationship Id="rId10" Type="http://schemas.openxmlformats.org/officeDocument/2006/relationships/hyperlink" Target="https://podminky.urs.cz/item/CS_URS_2022_01/171251201" TargetMode="External" /><Relationship Id="rId11" Type="http://schemas.openxmlformats.org/officeDocument/2006/relationships/hyperlink" Target="https://podminky.urs.cz/item/CS_URS_2022_01/181351113" TargetMode="External" /><Relationship Id="rId12" Type="http://schemas.openxmlformats.org/officeDocument/2006/relationships/hyperlink" Target="https://podminky.urs.cz/item/CS_URS_2022_01/181411131" TargetMode="External" /><Relationship Id="rId13" Type="http://schemas.openxmlformats.org/officeDocument/2006/relationships/hyperlink" Target="https://podminky.urs.cz/item/CS_URS_2022_01/275313611" TargetMode="External" /><Relationship Id="rId14" Type="http://schemas.openxmlformats.org/officeDocument/2006/relationships/hyperlink" Target="https://podminky.urs.cz/item/CS_URS_2022_01/452311141" TargetMode="External" /><Relationship Id="rId15" Type="http://schemas.openxmlformats.org/officeDocument/2006/relationships/hyperlink" Target="https://podminky.urs.cz/item/CS_URS_2022_01/594511111" TargetMode="External" /><Relationship Id="rId16" Type="http://schemas.openxmlformats.org/officeDocument/2006/relationships/hyperlink" Target="https://podminky.urs.cz/item/CS_URS_2022_01/597661112" TargetMode="External" /><Relationship Id="rId17" Type="http://schemas.openxmlformats.org/officeDocument/2006/relationships/hyperlink" Target="https://podminky.urs.cz/item/CS_URS_2022_01/895941103" TargetMode="External" /><Relationship Id="rId18" Type="http://schemas.openxmlformats.org/officeDocument/2006/relationships/hyperlink" Target="https://podminky.urs.cz/item/CS_URS_2022_01/998225111" TargetMode="External" /><Relationship Id="rId19" Type="http://schemas.openxmlformats.org/officeDocument/2006/relationships/hyperlink" Target="https://podminky.urs.cz/item/CS_URS_2022_01/220060423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47</v>
      </c>
      <c r="E29" s="47"/>
      <c r="F29" s="32" t="s">
        <v>48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50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54</v>
      </c>
      <c r="U35" s="54"/>
      <c r="V35" s="54"/>
      <c r="W35" s="54"/>
      <c r="X35" s="56" t="s">
        <v>55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2019838_2NAR1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Zpevněné plochy a odvodnění lokality garáže, Šluknov - I.etapa - odvodnění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Šluknov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27. 10. 2022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Šluknov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ProProjekt s.r.o.</v>
      </c>
      <c r="AN49" s="64"/>
      <c r="AO49" s="64"/>
      <c r="AP49" s="64"/>
      <c r="AQ49" s="40"/>
      <c r="AR49" s="44"/>
      <c r="AS49" s="74" t="s">
        <v>57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Zdeněk Polesný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58</v>
      </c>
      <c r="D52" s="87"/>
      <c r="E52" s="87"/>
      <c r="F52" s="87"/>
      <c r="G52" s="87"/>
      <c r="H52" s="88"/>
      <c r="I52" s="89" t="s">
        <v>59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60</v>
      </c>
      <c r="AH52" s="87"/>
      <c r="AI52" s="87"/>
      <c r="AJ52" s="87"/>
      <c r="AK52" s="87"/>
      <c r="AL52" s="87"/>
      <c r="AM52" s="87"/>
      <c r="AN52" s="89" t="s">
        <v>61</v>
      </c>
      <c r="AO52" s="87"/>
      <c r="AP52" s="87"/>
      <c r="AQ52" s="91" t="s">
        <v>62</v>
      </c>
      <c r="AR52" s="44"/>
      <c r="AS52" s="92" t="s">
        <v>63</v>
      </c>
      <c r="AT52" s="93" t="s">
        <v>64</v>
      </c>
      <c r="AU52" s="93" t="s">
        <v>65</v>
      </c>
      <c r="AV52" s="93" t="s">
        <v>66</v>
      </c>
      <c r="AW52" s="93" t="s">
        <v>67</v>
      </c>
      <c r="AX52" s="93" t="s">
        <v>68</v>
      </c>
      <c r="AY52" s="93" t="s">
        <v>69</v>
      </c>
      <c r="AZ52" s="93" t="s">
        <v>70</v>
      </c>
      <c r="BA52" s="93" t="s">
        <v>71</v>
      </c>
      <c r="BB52" s="93" t="s">
        <v>72</v>
      </c>
      <c r="BC52" s="93" t="s">
        <v>73</v>
      </c>
      <c r="BD52" s="94" t="s">
        <v>74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ROUND(SUM(AS55:AS57),2)</f>
        <v>0</v>
      </c>
      <c r="AT54" s="106">
        <f>ROUND(SUM(AV54:AW54),2)</f>
        <v>0</v>
      </c>
      <c r="AU54" s="107">
        <f>ROUND(SUM(AU55:AU57),5)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ROUND(SUM(AZ55:AZ57),2)</f>
        <v>0</v>
      </c>
      <c r="BA54" s="106">
        <f>ROUND(SUM(BA55:BA57),2)</f>
        <v>0</v>
      </c>
      <c r="BB54" s="106">
        <f>ROUND(SUM(BB55:BB57),2)</f>
        <v>0</v>
      </c>
      <c r="BC54" s="106">
        <f>ROUND(SUM(BC55:BC57),2)</f>
        <v>0</v>
      </c>
      <c r="BD54" s="108">
        <f>ROUND(SUM(BD55:BD57),2)</f>
        <v>0</v>
      </c>
      <c r="BE54" s="6"/>
      <c r="BS54" s="109" t="s">
        <v>76</v>
      </c>
      <c r="BT54" s="109" t="s">
        <v>77</v>
      </c>
      <c r="BU54" s="110" t="s">
        <v>78</v>
      </c>
      <c r="BV54" s="109" t="s">
        <v>79</v>
      </c>
      <c r="BW54" s="109" t="s">
        <v>5</v>
      </c>
      <c r="BX54" s="109" t="s">
        <v>80</v>
      </c>
      <c r="CL54" s="109" t="s">
        <v>19</v>
      </c>
    </row>
    <row r="55" spans="1:91" s="7" customFormat="1" ht="16.5" customHeight="1">
      <c r="A55" s="111" t="s">
        <v>81</v>
      </c>
      <c r="B55" s="112"/>
      <c r="C55" s="113"/>
      <c r="D55" s="114" t="s">
        <v>82</v>
      </c>
      <c r="E55" s="114"/>
      <c r="F55" s="114"/>
      <c r="G55" s="114"/>
      <c r="H55" s="114"/>
      <c r="I55" s="115"/>
      <c r="J55" s="114" t="s">
        <v>83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'0001 - Uznatelné náklady 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84</v>
      </c>
      <c r="AR55" s="118"/>
      <c r="AS55" s="119">
        <v>0</v>
      </c>
      <c r="AT55" s="120">
        <f>ROUND(SUM(AV55:AW55),2)</f>
        <v>0</v>
      </c>
      <c r="AU55" s="121">
        <f>'0001 - Uznatelné náklady '!P88</f>
        <v>0</v>
      </c>
      <c r="AV55" s="120">
        <f>'0001 - Uznatelné náklady '!J33</f>
        <v>0</v>
      </c>
      <c r="AW55" s="120">
        <f>'0001 - Uznatelné náklady '!J34</f>
        <v>0</v>
      </c>
      <c r="AX55" s="120">
        <f>'0001 - Uznatelné náklady '!J35</f>
        <v>0</v>
      </c>
      <c r="AY55" s="120">
        <f>'0001 - Uznatelné náklady '!J36</f>
        <v>0</v>
      </c>
      <c r="AZ55" s="120">
        <f>'0001 - Uznatelné náklady '!F33</f>
        <v>0</v>
      </c>
      <c r="BA55" s="120">
        <f>'0001 - Uznatelné náklady '!F34</f>
        <v>0</v>
      </c>
      <c r="BB55" s="120">
        <f>'0001 - Uznatelné náklady '!F35</f>
        <v>0</v>
      </c>
      <c r="BC55" s="120">
        <f>'0001 - Uznatelné náklady '!F36</f>
        <v>0</v>
      </c>
      <c r="BD55" s="122">
        <f>'0001 - Uznatelné náklady '!F37</f>
        <v>0</v>
      </c>
      <c r="BE55" s="7"/>
      <c r="BT55" s="123" t="s">
        <v>85</v>
      </c>
      <c r="BV55" s="123" t="s">
        <v>79</v>
      </c>
      <c r="BW55" s="123" t="s">
        <v>86</v>
      </c>
      <c r="BX55" s="123" t="s">
        <v>5</v>
      </c>
      <c r="CL55" s="123" t="s">
        <v>19</v>
      </c>
      <c r="CM55" s="123" t="s">
        <v>87</v>
      </c>
    </row>
    <row r="56" spans="1:91" s="7" customFormat="1" ht="16.5" customHeight="1">
      <c r="A56" s="111" t="s">
        <v>81</v>
      </c>
      <c r="B56" s="112"/>
      <c r="C56" s="113"/>
      <c r="D56" s="114" t="s">
        <v>88</v>
      </c>
      <c r="E56" s="114"/>
      <c r="F56" s="114"/>
      <c r="G56" s="114"/>
      <c r="H56" s="114"/>
      <c r="I56" s="115"/>
      <c r="J56" s="114" t="s">
        <v>89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'0002 - Neuznatelné náklady'!J30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84</v>
      </c>
      <c r="AR56" s="118"/>
      <c r="AS56" s="119">
        <v>0</v>
      </c>
      <c r="AT56" s="120">
        <f>ROUND(SUM(AV56:AW56),2)</f>
        <v>0</v>
      </c>
      <c r="AU56" s="121">
        <f>'0002 - Neuznatelné náklady'!P89</f>
        <v>0</v>
      </c>
      <c r="AV56" s="120">
        <f>'0002 - Neuznatelné náklady'!J33</f>
        <v>0</v>
      </c>
      <c r="AW56" s="120">
        <f>'0002 - Neuznatelné náklady'!J34</f>
        <v>0</v>
      </c>
      <c r="AX56" s="120">
        <f>'0002 - Neuznatelné náklady'!J35</f>
        <v>0</v>
      </c>
      <c r="AY56" s="120">
        <f>'0002 - Neuznatelné náklady'!J36</f>
        <v>0</v>
      </c>
      <c r="AZ56" s="120">
        <f>'0002 - Neuznatelné náklady'!F33</f>
        <v>0</v>
      </c>
      <c r="BA56" s="120">
        <f>'0002 - Neuznatelné náklady'!F34</f>
        <v>0</v>
      </c>
      <c r="BB56" s="120">
        <f>'0002 - Neuznatelné náklady'!F35</f>
        <v>0</v>
      </c>
      <c r="BC56" s="120">
        <f>'0002 - Neuznatelné náklady'!F36</f>
        <v>0</v>
      </c>
      <c r="BD56" s="122">
        <f>'0002 - Neuznatelné náklady'!F37</f>
        <v>0</v>
      </c>
      <c r="BE56" s="7"/>
      <c r="BT56" s="123" t="s">
        <v>85</v>
      </c>
      <c r="BV56" s="123" t="s">
        <v>79</v>
      </c>
      <c r="BW56" s="123" t="s">
        <v>90</v>
      </c>
      <c r="BX56" s="123" t="s">
        <v>5</v>
      </c>
      <c r="CL56" s="123" t="s">
        <v>19</v>
      </c>
      <c r="CM56" s="123" t="s">
        <v>87</v>
      </c>
    </row>
    <row r="57" spans="1:91" s="7" customFormat="1" ht="16.5" customHeight="1">
      <c r="A57" s="111" t="s">
        <v>81</v>
      </c>
      <c r="B57" s="112"/>
      <c r="C57" s="113"/>
      <c r="D57" s="114" t="s">
        <v>91</v>
      </c>
      <c r="E57" s="114"/>
      <c r="F57" s="114"/>
      <c r="G57" s="114"/>
      <c r="H57" s="114"/>
      <c r="I57" s="115"/>
      <c r="J57" s="114" t="s">
        <v>92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'0003 - VRN - vedlejší roz...'!J30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84</v>
      </c>
      <c r="AR57" s="118"/>
      <c r="AS57" s="124">
        <v>0</v>
      </c>
      <c r="AT57" s="125">
        <f>ROUND(SUM(AV57:AW57),2)</f>
        <v>0</v>
      </c>
      <c r="AU57" s="126">
        <f>'0003 - VRN - vedlejší roz...'!P84</f>
        <v>0</v>
      </c>
      <c r="AV57" s="125">
        <f>'0003 - VRN - vedlejší roz...'!J33</f>
        <v>0</v>
      </c>
      <c r="AW57" s="125">
        <f>'0003 - VRN - vedlejší roz...'!J34</f>
        <v>0</v>
      </c>
      <c r="AX57" s="125">
        <f>'0003 - VRN - vedlejší roz...'!J35</f>
        <v>0</v>
      </c>
      <c r="AY57" s="125">
        <f>'0003 - VRN - vedlejší roz...'!J36</f>
        <v>0</v>
      </c>
      <c r="AZ57" s="125">
        <f>'0003 - VRN - vedlejší roz...'!F33</f>
        <v>0</v>
      </c>
      <c r="BA57" s="125">
        <f>'0003 - VRN - vedlejší roz...'!F34</f>
        <v>0</v>
      </c>
      <c r="BB57" s="125">
        <f>'0003 - VRN - vedlejší roz...'!F35</f>
        <v>0</v>
      </c>
      <c r="BC57" s="125">
        <f>'0003 - VRN - vedlejší roz...'!F36</f>
        <v>0</v>
      </c>
      <c r="BD57" s="127">
        <f>'0003 - VRN - vedlejší roz...'!F37</f>
        <v>0</v>
      </c>
      <c r="BE57" s="7"/>
      <c r="BT57" s="123" t="s">
        <v>85</v>
      </c>
      <c r="BV57" s="123" t="s">
        <v>79</v>
      </c>
      <c r="BW57" s="123" t="s">
        <v>93</v>
      </c>
      <c r="BX57" s="123" t="s">
        <v>5</v>
      </c>
      <c r="CL57" s="123" t="s">
        <v>19</v>
      </c>
      <c r="CM57" s="123" t="s">
        <v>87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001 - Uznatelné náklady '!C2" display="/"/>
    <hyperlink ref="A56" location="'0002 - Neuznatelné náklady'!C2" display="/"/>
    <hyperlink ref="A57" location="'0003 - VRN - vedlejší ro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Zpevněné plochy a odvodnění lokality garáže, Šluknov - I.etapa - odvodnění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27. 10. 2022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39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40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41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42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43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45</v>
      </c>
      <c r="G32" s="38"/>
      <c r="H32" s="38"/>
      <c r="I32" s="145" t="s">
        <v>44</v>
      </c>
      <c r="J32" s="145" t="s">
        <v>46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47</v>
      </c>
      <c r="E33" s="132" t="s">
        <v>48</v>
      </c>
      <c r="F33" s="147">
        <f>ROUND((SUM(BE88:BE178)),2)</f>
        <v>0</v>
      </c>
      <c r="G33" s="38"/>
      <c r="H33" s="38"/>
      <c r="I33" s="148">
        <v>0.21</v>
      </c>
      <c r="J33" s="147">
        <f>ROUND(((SUM(BE88:BE178))*I33),2)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49</v>
      </c>
      <c r="F34" s="147">
        <f>ROUND((SUM(BF88:BF178)),2)</f>
        <v>0</v>
      </c>
      <c r="G34" s="38"/>
      <c r="H34" s="38"/>
      <c r="I34" s="148">
        <v>0.15</v>
      </c>
      <c r="J34" s="147">
        <f>ROUND(((SUM(BF88:BF178))*I34),2)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50</v>
      </c>
      <c r="F35" s="147">
        <f>ROUND((SUM(BG88:BG178)),2)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51</v>
      </c>
      <c r="F36" s="147">
        <f>ROUND((SUM(BH88:BH178)),2)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52</v>
      </c>
      <c r="F37" s="147">
        <f>ROUND((SUM(BI88:BI178)),2)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53</v>
      </c>
      <c r="E39" s="151"/>
      <c r="F39" s="151"/>
      <c r="G39" s="152" t="s">
        <v>54</v>
      </c>
      <c r="H39" s="153" t="s">
        <v>55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Zpevněné plochy a odvodnění lokality garáže, Šluknov - I.etapa - odvodnění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0001 - Uznatelné náklady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Šluknov</v>
      </c>
      <c r="G52" s="40"/>
      <c r="H52" s="40"/>
      <c r="I52" s="32" t="s">
        <v>23</v>
      </c>
      <c r="J52" s="72" t="str">
        <f>IF(J12="","",J12)</f>
        <v>27. 10. 2022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33</v>
      </c>
      <c r="J54" s="36" t="str">
        <f>E21</f>
        <v>ProProjekt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Zdeněk Polesný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75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103</v>
      </c>
      <c r="E62" s="174"/>
      <c r="F62" s="174"/>
      <c r="G62" s="174"/>
      <c r="H62" s="174"/>
      <c r="I62" s="174"/>
      <c r="J62" s="175">
        <f>J125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J161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105</v>
      </c>
      <c r="E64" s="174"/>
      <c r="F64" s="174"/>
      <c r="G64" s="174"/>
      <c r="H64" s="174"/>
      <c r="I64" s="174"/>
      <c r="J64" s="175">
        <f>J165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5"/>
      <c r="C65" s="166"/>
      <c r="D65" s="167" t="s">
        <v>106</v>
      </c>
      <c r="E65" s="168"/>
      <c r="F65" s="168"/>
      <c r="G65" s="168"/>
      <c r="H65" s="168"/>
      <c r="I65" s="168"/>
      <c r="J65" s="169">
        <f>J171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1"/>
      <c r="C66" s="172"/>
      <c r="D66" s="173" t="s">
        <v>107</v>
      </c>
      <c r="E66" s="174"/>
      <c r="F66" s="174"/>
      <c r="G66" s="174"/>
      <c r="H66" s="174"/>
      <c r="I66" s="174"/>
      <c r="J66" s="175">
        <f>J172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108</v>
      </c>
      <c r="E67" s="168"/>
      <c r="F67" s="168"/>
      <c r="G67" s="168"/>
      <c r="H67" s="168"/>
      <c r="I67" s="168"/>
      <c r="J67" s="169">
        <f>J174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109</v>
      </c>
      <c r="E68" s="174"/>
      <c r="F68" s="174"/>
      <c r="G68" s="174"/>
      <c r="H68" s="174"/>
      <c r="I68" s="174"/>
      <c r="J68" s="175">
        <f>J175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110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25" customHeight="1">
      <c r="A78" s="38"/>
      <c r="B78" s="39"/>
      <c r="C78" s="40"/>
      <c r="D78" s="40"/>
      <c r="E78" s="160" t="str">
        <f>E7</f>
        <v>Zpevněné plochy a odvodnění lokality garáže, Šluknov - I.etapa - odvodnění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95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 xml:space="preserve">0001 - Uznatelné náklady 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Šluknov</v>
      </c>
      <c r="G82" s="40"/>
      <c r="H82" s="40"/>
      <c r="I82" s="32" t="s">
        <v>23</v>
      </c>
      <c r="J82" s="72" t="str">
        <f>IF(J12="","",J12)</f>
        <v>27. 10. 2022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Město Šluknov</v>
      </c>
      <c r="G84" s="40"/>
      <c r="H84" s="40"/>
      <c r="I84" s="32" t="s">
        <v>33</v>
      </c>
      <c r="J84" s="36" t="str">
        <f>E21</f>
        <v>ProProjekt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32" t="s">
        <v>38</v>
      </c>
      <c r="J85" s="36" t="str">
        <f>E24</f>
        <v>Zdeněk Polesný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111</v>
      </c>
      <c r="D87" s="180" t="s">
        <v>62</v>
      </c>
      <c r="E87" s="180" t="s">
        <v>58</v>
      </c>
      <c r="F87" s="180" t="s">
        <v>59</v>
      </c>
      <c r="G87" s="180" t="s">
        <v>112</v>
      </c>
      <c r="H87" s="180" t="s">
        <v>113</v>
      </c>
      <c r="I87" s="180" t="s">
        <v>114</v>
      </c>
      <c r="J87" s="181" t="s">
        <v>99</v>
      </c>
      <c r="K87" s="182" t="s">
        <v>115</v>
      </c>
      <c r="L87" s="183"/>
      <c r="M87" s="92" t="s">
        <v>19</v>
      </c>
      <c r="N87" s="93" t="s">
        <v>47</v>
      </c>
      <c r="O87" s="93" t="s">
        <v>116</v>
      </c>
      <c r="P87" s="93" t="s">
        <v>117</v>
      </c>
      <c r="Q87" s="93" t="s">
        <v>118</v>
      </c>
      <c r="R87" s="93" t="s">
        <v>119</v>
      </c>
      <c r="S87" s="93" t="s">
        <v>120</v>
      </c>
      <c r="T87" s="94" t="s">
        <v>121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122</v>
      </c>
      <c r="D88" s="40"/>
      <c r="E88" s="40"/>
      <c r="F88" s="40"/>
      <c r="G88" s="40"/>
      <c r="H88" s="40"/>
      <c r="I88" s="40"/>
      <c r="J88" s="184">
        <f>BK88</f>
        <v>0</v>
      </c>
      <c r="K88" s="40"/>
      <c r="L88" s="44"/>
      <c r="M88" s="95"/>
      <c r="N88" s="185"/>
      <c r="O88" s="96"/>
      <c r="P88" s="186">
        <f>P89+P171+P174</f>
        <v>0</v>
      </c>
      <c r="Q88" s="96"/>
      <c r="R88" s="186">
        <f>R89+R171+R174</f>
        <v>1171.0428952500001</v>
      </c>
      <c r="S88" s="96"/>
      <c r="T88" s="187">
        <f>T89+T171+T174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76</v>
      </c>
      <c r="AU88" s="17" t="s">
        <v>100</v>
      </c>
      <c r="BK88" s="188">
        <f>BK89+BK171+BK174</f>
        <v>0</v>
      </c>
    </row>
    <row r="89" spans="1:63" s="12" customFormat="1" ht="25.9" customHeight="1">
      <c r="A89" s="12"/>
      <c r="B89" s="189"/>
      <c r="C89" s="190"/>
      <c r="D89" s="191" t="s">
        <v>76</v>
      </c>
      <c r="E89" s="192" t="s">
        <v>123</v>
      </c>
      <c r="F89" s="192" t="s">
        <v>124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P90+P125+P161+P165</f>
        <v>0</v>
      </c>
      <c r="Q89" s="197"/>
      <c r="R89" s="198">
        <f>R90+R125+R161+R165</f>
        <v>1171.01513525</v>
      </c>
      <c r="S89" s="197"/>
      <c r="T89" s="199">
        <f>T90+T125+T161+T165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85</v>
      </c>
      <c r="AT89" s="201" t="s">
        <v>76</v>
      </c>
      <c r="AU89" s="201" t="s">
        <v>77</v>
      </c>
      <c r="AY89" s="200" t="s">
        <v>125</v>
      </c>
      <c r="BK89" s="202">
        <f>BK90+BK125+BK161+BK165</f>
        <v>0</v>
      </c>
    </row>
    <row r="90" spans="1:63" s="12" customFormat="1" ht="22.8" customHeight="1">
      <c r="A90" s="12"/>
      <c r="B90" s="189"/>
      <c r="C90" s="190"/>
      <c r="D90" s="191" t="s">
        <v>76</v>
      </c>
      <c r="E90" s="203" t="s">
        <v>85</v>
      </c>
      <c r="F90" s="203" t="s">
        <v>126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SUM(P91:P124)</f>
        <v>0</v>
      </c>
      <c r="Q90" s="197"/>
      <c r="R90" s="198">
        <f>SUM(R91:R124)</f>
        <v>1153.163</v>
      </c>
      <c r="S90" s="197"/>
      <c r="T90" s="199">
        <f>SUM(T91:T124)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85</v>
      </c>
      <c r="AT90" s="201" t="s">
        <v>76</v>
      </c>
      <c r="AU90" s="201" t="s">
        <v>85</v>
      </c>
      <c r="AY90" s="200" t="s">
        <v>125</v>
      </c>
      <c r="BK90" s="202">
        <f>SUM(BK91:BK124)</f>
        <v>0</v>
      </c>
    </row>
    <row r="91" spans="1:65" s="2" customFormat="1" ht="44.25" customHeight="1">
      <c r="A91" s="38"/>
      <c r="B91" s="39"/>
      <c r="C91" s="205" t="s">
        <v>85</v>
      </c>
      <c r="D91" s="205" t="s">
        <v>127</v>
      </c>
      <c r="E91" s="206" t="s">
        <v>128</v>
      </c>
      <c r="F91" s="207" t="s">
        <v>129</v>
      </c>
      <c r="G91" s="208" t="s">
        <v>130</v>
      </c>
      <c r="H91" s="209">
        <v>15.696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48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131</v>
      </c>
      <c r="AT91" s="217" t="s">
        <v>127</v>
      </c>
      <c r="AU91" s="217" t="s">
        <v>87</v>
      </c>
      <c r="AY91" s="17" t="s">
        <v>125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85</v>
      </c>
      <c r="BK91" s="218">
        <f>ROUND(I91*H91,2)</f>
        <v>0</v>
      </c>
      <c r="BL91" s="17" t="s">
        <v>131</v>
      </c>
      <c r="BM91" s="217" t="s">
        <v>132</v>
      </c>
    </row>
    <row r="92" spans="1:47" s="2" customFormat="1" ht="12">
      <c r="A92" s="38"/>
      <c r="B92" s="39"/>
      <c r="C92" s="40"/>
      <c r="D92" s="219" t="s">
        <v>133</v>
      </c>
      <c r="E92" s="40"/>
      <c r="F92" s="220" t="s">
        <v>134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133</v>
      </c>
      <c r="AU92" s="17" t="s">
        <v>87</v>
      </c>
    </row>
    <row r="93" spans="1:51" s="13" customFormat="1" ht="12">
      <c r="A93" s="13"/>
      <c r="B93" s="224"/>
      <c r="C93" s="225"/>
      <c r="D93" s="226" t="s">
        <v>135</v>
      </c>
      <c r="E93" s="227" t="s">
        <v>19</v>
      </c>
      <c r="F93" s="228" t="s">
        <v>136</v>
      </c>
      <c r="G93" s="225"/>
      <c r="H93" s="229">
        <v>15.696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135</v>
      </c>
      <c r="AU93" s="235" t="s">
        <v>87</v>
      </c>
      <c r="AV93" s="13" t="s">
        <v>87</v>
      </c>
      <c r="AW93" s="13" t="s">
        <v>37</v>
      </c>
      <c r="AX93" s="13" t="s">
        <v>77</v>
      </c>
      <c r="AY93" s="235" t="s">
        <v>125</v>
      </c>
    </row>
    <row r="94" spans="1:51" s="14" customFormat="1" ht="12">
      <c r="A94" s="14"/>
      <c r="B94" s="236"/>
      <c r="C94" s="237"/>
      <c r="D94" s="226" t="s">
        <v>135</v>
      </c>
      <c r="E94" s="238" t="s">
        <v>19</v>
      </c>
      <c r="F94" s="239" t="s">
        <v>137</v>
      </c>
      <c r="G94" s="237"/>
      <c r="H94" s="240">
        <v>15.696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135</v>
      </c>
      <c r="AU94" s="246" t="s">
        <v>87</v>
      </c>
      <c r="AV94" s="14" t="s">
        <v>131</v>
      </c>
      <c r="AW94" s="14" t="s">
        <v>37</v>
      </c>
      <c r="AX94" s="14" t="s">
        <v>85</v>
      </c>
      <c r="AY94" s="246" t="s">
        <v>125</v>
      </c>
    </row>
    <row r="95" spans="1:65" s="2" customFormat="1" ht="49.05" customHeight="1">
      <c r="A95" s="38"/>
      <c r="B95" s="39"/>
      <c r="C95" s="205" t="s">
        <v>87</v>
      </c>
      <c r="D95" s="205" t="s">
        <v>127</v>
      </c>
      <c r="E95" s="206" t="s">
        <v>138</v>
      </c>
      <c r="F95" s="207" t="s">
        <v>139</v>
      </c>
      <c r="G95" s="208" t="s">
        <v>130</v>
      </c>
      <c r="H95" s="209">
        <v>569.712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48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131</v>
      </c>
      <c r="AT95" s="217" t="s">
        <v>127</v>
      </c>
      <c r="AU95" s="217" t="s">
        <v>87</v>
      </c>
      <c r="AY95" s="17" t="s">
        <v>125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85</v>
      </c>
      <c r="BK95" s="218">
        <f>ROUND(I95*H95,2)</f>
        <v>0</v>
      </c>
      <c r="BL95" s="17" t="s">
        <v>131</v>
      </c>
      <c r="BM95" s="217" t="s">
        <v>140</v>
      </c>
    </row>
    <row r="96" spans="1:47" s="2" customFormat="1" ht="12">
      <c r="A96" s="38"/>
      <c r="B96" s="39"/>
      <c r="C96" s="40"/>
      <c r="D96" s="219" t="s">
        <v>133</v>
      </c>
      <c r="E96" s="40"/>
      <c r="F96" s="220" t="s">
        <v>141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133</v>
      </c>
      <c r="AU96" s="17" t="s">
        <v>87</v>
      </c>
    </row>
    <row r="97" spans="1:51" s="13" customFormat="1" ht="12">
      <c r="A97" s="13"/>
      <c r="B97" s="224"/>
      <c r="C97" s="225"/>
      <c r="D97" s="226" t="s">
        <v>135</v>
      </c>
      <c r="E97" s="227" t="s">
        <v>19</v>
      </c>
      <c r="F97" s="228" t="s">
        <v>142</v>
      </c>
      <c r="G97" s="225"/>
      <c r="H97" s="229">
        <v>569.712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135</v>
      </c>
      <c r="AU97" s="235" t="s">
        <v>87</v>
      </c>
      <c r="AV97" s="13" t="s">
        <v>87</v>
      </c>
      <c r="AW97" s="13" t="s">
        <v>37</v>
      </c>
      <c r="AX97" s="13" t="s">
        <v>77</v>
      </c>
      <c r="AY97" s="235" t="s">
        <v>125</v>
      </c>
    </row>
    <row r="98" spans="1:51" s="14" customFormat="1" ht="12">
      <c r="A98" s="14"/>
      <c r="B98" s="236"/>
      <c r="C98" s="237"/>
      <c r="D98" s="226" t="s">
        <v>135</v>
      </c>
      <c r="E98" s="238" t="s">
        <v>19</v>
      </c>
      <c r="F98" s="239" t="s">
        <v>137</v>
      </c>
      <c r="G98" s="237"/>
      <c r="H98" s="240">
        <v>569.712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135</v>
      </c>
      <c r="AU98" s="246" t="s">
        <v>87</v>
      </c>
      <c r="AV98" s="14" t="s">
        <v>131</v>
      </c>
      <c r="AW98" s="14" t="s">
        <v>37</v>
      </c>
      <c r="AX98" s="14" t="s">
        <v>85</v>
      </c>
      <c r="AY98" s="246" t="s">
        <v>125</v>
      </c>
    </row>
    <row r="99" spans="1:65" s="2" customFormat="1" ht="62.7" customHeight="1">
      <c r="A99" s="38"/>
      <c r="B99" s="39"/>
      <c r="C99" s="205" t="s">
        <v>143</v>
      </c>
      <c r="D99" s="205" t="s">
        <v>127</v>
      </c>
      <c r="E99" s="206" t="s">
        <v>144</v>
      </c>
      <c r="F99" s="207" t="s">
        <v>145</v>
      </c>
      <c r="G99" s="208" t="s">
        <v>130</v>
      </c>
      <c r="H99" s="209">
        <v>964.468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48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131</v>
      </c>
      <c r="AT99" s="217" t="s">
        <v>127</v>
      </c>
      <c r="AU99" s="217" t="s">
        <v>87</v>
      </c>
      <c r="AY99" s="17" t="s">
        <v>125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85</v>
      </c>
      <c r="BK99" s="218">
        <f>ROUND(I99*H99,2)</f>
        <v>0</v>
      </c>
      <c r="BL99" s="17" t="s">
        <v>131</v>
      </c>
      <c r="BM99" s="217" t="s">
        <v>146</v>
      </c>
    </row>
    <row r="100" spans="1:47" s="2" customFormat="1" ht="12">
      <c r="A100" s="38"/>
      <c r="B100" s="39"/>
      <c r="C100" s="40"/>
      <c r="D100" s="219" t="s">
        <v>133</v>
      </c>
      <c r="E100" s="40"/>
      <c r="F100" s="220" t="s">
        <v>147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133</v>
      </c>
      <c r="AU100" s="17" t="s">
        <v>87</v>
      </c>
    </row>
    <row r="101" spans="1:51" s="13" customFormat="1" ht="12">
      <c r="A101" s="13"/>
      <c r="B101" s="224"/>
      <c r="C101" s="225"/>
      <c r="D101" s="226" t="s">
        <v>135</v>
      </c>
      <c r="E101" s="227" t="s">
        <v>19</v>
      </c>
      <c r="F101" s="228" t="s">
        <v>148</v>
      </c>
      <c r="G101" s="225"/>
      <c r="H101" s="229">
        <v>379.06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135</v>
      </c>
      <c r="AU101" s="235" t="s">
        <v>87</v>
      </c>
      <c r="AV101" s="13" t="s">
        <v>87</v>
      </c>
      <c r="AW101" s="13" t="s">
        <v>37</v>
      </c>
      <c r="AX101" s="13" t="s">
        <v>77</v>
      </c>
      <c r="AY101" s="235" t="s">
        <v>125</v>
      </c>
    </row>
    <row r="102" spans="1:51" s="13" customFormat="1" ht="12">
      <c r="A102" s="13"/>
      <c r="B102" s="224"/>
      <c r="C102" s="225"/>
      <c r="D102" s="226" t="s">
        <v>135</v>
      </c>
      <c r="E102" s="227" t="s">
        <v>19</v>
      </c>
      <c r="F102" s="228" t="s">
        <v>149</v>
      </c>
      <c r="G102" s="225"/>
      <c r="H102" s="229">
        <v>569.712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135</v>
      </c>
      <c r="AU102" s="235" t="s">
        <v>87</v>
      </c>
      <c r="AV102" s="13" t="s">
        <v>87</v>
      </c>
      <c r="AW102" s="13" t="s">
        <v>37</v>
      </c>
      <c r="AX102" s="13" t="s">
        <v>77</v>
      </c>
      <c r="AY102" s="235" t="s">
        <v>125</v>
      </c>
    </row>
    <row r="103" spans="1:51" s="13" customFormat="1" ht="12">
      <c r="A103" s="13"/>
      <c r="B103" s="224"/>
      <c r="C103" s="225"/>
      <c r="D103" s="226" t="s">
        <v>135</v>
      </c>
      <c r="E103" s="227" t="s">
        <v>19</v>
      </c>
      <c r="F103" s="228" t="s">
        <v>150</v>
      </c>
      <c r="G103" s="225"/>
      <c r="H103" s="229">
        <v>15.696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135</v>
      </c>
      <c r="AU103" s="235" t="s">
        <v>87</v>
      </c>
      <c r="AV103" s="13" t="s">
        <v>87</v>
      </c>
      <c r="AW103" s="13" t="s">
        <v>37</v>
      </c>
      <c r="AX103" s="13" t="s">
        <v>77</v>
      </c>
      <c r="AY103" s="235" t="s">
        <v>125</v>
      </c>
    </row>
    <row r="104" spans="1:51" s="14" customFormat="1" ht="12">
      <c r="A104" s="14"/>
      <c r="B104" s="236"/>
      <c r="C104" s="237"/>
      <c r="D104" s="226" t="s">
        <v>135</v>
      </c>
      <c r="E104" s="238" t="s">
        <v>19</v>
      </c>
      <c r="F104" s="239" t="s">
        <v>137</v>
      </c>
      <c r="G104" s="237"/>
      <c r="H104" s="240">
        <v>964.468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135</v>
      </c>
      <c r="AU104" s="246" t="s">
        <v>87</v>
      </c>
      <c r="AV104" s="14" t="s">
        <v>131</v>
      </c>
      <c r="AW104" s="14" t="s">
        <v>37</v>
      </c>
      <c r="AX104" s="14" t="s">
        <v>85</v>
      </c>
      <c r="AY104" s="246" t="s">
        <v>125</v>
      </c>
    </row>
    <row r="105" spans="1:65" s="2" customFormat="1" ht="66.75" customHeight="1">
      <c r="A105" s="38"/>
      <c r="B105" s="39"/>
      <c r="C105" s="205" t="s">
        <v>131</v>
      </c>
      <c r="D105" s="205" t="s">
        <v>127</v>
      </c>
      <c r="E105" s="206" t="s">
        <v>151</v>
      </c>
      <c r="F105" s="207" t="s">
        <v>152</v>
      </c>
      <c r="G105" s="208" t="s">
        <v>130</v>
      </c>
      <c r="H105" s="209">
        <v>35685.316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48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131</v>
      </c>
      <c r="AT105" s="217" t="s">
        <v>127</v>
      </c>
      <c r="AU105" s="217" t="s">
        <v>87</v>
      </c>
      <c r="AY105" s="17" t="s">
        <v>125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85</v>
      </c>
      <c r="BK105" s="218">
        <f>ROUND(I105*H105,2)</f>
        <v>0</v>
      </c>
      <c r="BL105" s="17" t="s">
        <v>131</v>
      </c>
      <c r="BM105" s="217" t="s">
        <v>153</v>
      </c>
    </row>
    <row r="106" spans="1:47" s="2" customFormat="1" ht="12">
      <c r="A106" s="38"/>
      <c r="B106" s="39"/>
      <c r="C106" s="40"/>
      <c r="D106" s="219" t="s">
        <v>133</v>
      </c>
      <c r="E106" s="40"/>
      <c r="F106" s="220" t="s">
        <v>154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133</v>
      </c>
      <c r="AU106" s="17" t="s">
        <v>87</v>
      </c>
    </row>
    <row r="107" spans="1:51" s="13" customFormat="1" ht="12">
      <c r="A107" s="13"/>
      <c r="B107" s="224"/>
      <c r="C107" s="225"/>
      <c r="D107" s="226" t="s">
        <v>135</v>
      </c>
      <c r="E107" s="227" t="s">
        <v>19</v>
      </c>
      <c r="F107" s="228" t="s">
        <v>155</v>
      </c>
      <c r="G107" s="225"/>
      <c r="H107" s="229">
        <v>35685.316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135</v>
      </c>
      <c r="AU107" s="235" t="s">
        <v>87</v>
      </c>
      <c r="AV107" s="13" t="s">
        <v>87</v>
      </c>
      <c r="AW107" s="13" t="s">
        <v>37</v>
      </c>
      <c r="AX107" s="13" t="s">
        <v>85</v>
      </c>
      <c r="AY107" s="235" t="s">
        <v>125</v>
      </c>
    </row>
    <row r="108" spans="1:65" s="2" customFormat="1" ht="44.25" customHeight="1">
      <c r="A108" s="38"/>
      <c r="B108" s="39"/>
      <c r="C108" s="205" t="s">
        <v>156</v>
      </c>
      <c r="D108" s="205" t="s">
        <v>127</v>
      </c>
      <c r="E108" s="206" t="s">
        <v>157</v>
      </c>
      <c r="F108" s="207" t="s">
        <v>158</v>
      </c>
      <c r="G108" s="208" t="s">
        <v>159</v>
      </c>
      <c r="H108" s="209">
        <v>1928.936</v>
      </c>
      <c r="I108" s="210"/>
      <c r="J108" s="211">
        <f>ROUND(I108*H108,2)</f>
        <v>0</v>
      </c>
      <c r="K108" s="212"/>
      <c r="L108" s="44"/>
      <c r="M108" s="213" t="s">
        <v>19</v>
      </c>
      <c r="N108" s="214" t="s">
        <v>48</v>
      </c>
      <c r="O108" s="8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131</v>
      </c>
      <c r="AT108" s="217" t="s">
        <v>127</v>
      </c>
      <c r="AU108" s="217" t="s">
        <v>87</v>
      </c>
      <c r="AY108" s="17" t="s">
        <v>125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85</v>
      </c>
      <c r="BK108" s="218">
        <f>ROUND(I108*H108,2)</f>
        <v>0</v>
      </c>
      <c r="BL108" s="17" t="s">
        <v>131</v>
      </c>
      <c r="BM108" s="217" t="s">
        <v>160</v>
      </c>
    </row>
    <row r="109" spans="1:47" s="2" customFormat="1" ht="12">
      <c r="A109" s="38"/>
      <c r="B109" s="39"/>
      <c r="C109" s="40"/>
      <c r="D109" s="219" t="s">
        <v>133</v>
      </c>
      <c r="E109" s="40"/>
      <c r="F109" s="220" t="s">
        <v>161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133</v>
      </c>
      <c r="AU109" s="17" t="s">
        <v>87</v>
      </c>
    </row>
    <row r="110" spans="1:51" s="13" customFormat="1" ht="12">
      <c r="A110" s="13"/>
      <c r="B110" s="224"/>
      <c r="C110" s="225"/>
      <c r="D110" s="226" t="s">
        <v>135</v>
      </c>
      <c r="E110" s="227" t="s">
        <v>19</v>
      </c>
      <c r="F110" s="228" t="s">
        <v>162</v>
      </c>
      <c r="G110" s="225"/>
      <c r="H110" s="229">
        <v>1928.936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135</v>
      </c>
      <c r="AU110" s="235" t="s">
        <v>87</v>
      </c>
      <c r="AV110" s="13" t="s">
        <v>87</v>
      </c>
      <c r="AW110" s="13" t="s">
        <v>37</v>
      </c>
      <c r="AX110" s="13" t="s">
        <v>85</v>
      </c>
      <c r="AY110" s="235" t="s">
        <v>125</v>
      </c>
    </row>
    <row r="111" spans="1:65" s="2" customFormat="1" ht="37.8" customHeight="1">
      <c r="A111" s="38"/>
      <c r="B111" s="39"/>
      <c r="C111" s="205" t="s">
        <v>163</v>
      </c>
      <c r="D111" s="205" t="s">
        <v>127</v>
      </c>
      <c r="E111" s="206" t="s">
        <v>164</v>
      </c>
      <c r="F111" s="207" t="s">
        <v>165</v>
      </c>
      <c r="G111" s="208" t="s">
        <v>130</v>
      </c>
      <c r="H111" s="209">
        <v>964.468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48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131</v>
      </c>
      <c r="AT111" s="217" t="s">
        <v>127</v>
      </c>
      <c r="AU111" s="217" t="s">
        <v>87</v>
      </c>
      <c r="AY111" s="17" t="s">
        <v>125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85</v>
      </c>
      <c r="BK111" s="218">
        <f>ROUND(I111*H111,2)</f>
        <v>0</v>
      </c>
      <c r="BL111" s="17" t="s">
        <v>131</v>
      </c>
      <c r="BM111" s="217" t="s">
        <v>166</v>
      </c>
    </row>
    <row r="112" spans="1:47" s="2" customFormat="1" ht="12">
      <c r="A112" s="38"/>
      <c r="B112" s="39"/>
      <c r="C112" s="40"/>
      <c r="D112" s="219" t="s">
        <v>133</v>
      </c>
      <c r="E112" s="40"/>
      <c r="F112" s="220" t="s">
        <v>167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133</v>
      </c>
      <c r="AU112" s="17" t="s">
        <v>87</v>
      </c>
    </row>
    <row r="113" spans="1:65" s="2" customFormat="1" ht="44.25" customHeight="1">
      <c r="A113" s="38"/>
      <c r="B113" s="39"/>
      <c r="C113" s="205" t="s">
        <v>168</v>
      </c>
      <c r="D113" s="205" t="s">
        <v>127</v>
      </c>
      <c r="E113" s="206" t="s">
        <v>169</v>
      </c>
      <c r="F113" s="207" t="s">
        <v>170</v>
      </c>
      <c r="G113" s="208" t="s">
        <v>130</v>
      </c>
      <c r="H113" s="209">
        <v>341.827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48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131</v>
      </c>
      <c r="AT113" s="217" t="s">
        <v>127</v>
      </c>
      <c r="AU113" s="217" t="s">
        <v>87</v>
      </c>
      <c r="AY113" s="17" t="s">
        <v>125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85</v>
      </c>
      <c r="BK113" s="218">
        <f>ROUND(I113*H113,2)</f>
        <v>0</v>
      </c>
      <c r="BL113" s="17" t="s">
        <v>131</v>
      </c>
      <c r="BM113" s="217" t="s">
        <v>171</v>
      </c>
    </row>
    <row r="114" spans="1:47" s="2" customFormat="1" ht="12">
      <c r="A114" s="38"/>
      <c r="B114" s="39"/>
      <c r="C114" s="40"/>
      <c r="D114" s="219" t="s">
        <v>133</v>
      </c>
      <c r="E114" s="40"/>
      <c r="F114" s="220" t="s">
        <v>172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87</v>
      </c>
    </row>
    <row r="115" spans="1:51" s="13" customFormat="1" ht="12">
      <c r="A115" s="13"/>
      <c r="B115" s="224"/>
      <c r="C115" s="225"/>
      <c r="D115" s="226" t="s">
        <v>135</v>
      </c>
      <c r="E115" s="227" t="s">
        <v>19</v>
      </c>
      <c r="F115" s="228" t="s">
        <v>173</v>
      </c>
      <c r="G115" s="225"/>
      <c r="H115" s="229">
        <v>341.827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135</v>
      </c>
      <c r="AU115" s="235" t="s">
        <v>87</v>
      </c>
      <c r="AV115" s="13" t="s">
        <v>87</v>
      </c>
      <c r="AW115" s="13" t="s">
        <v>37</v>
      </c>
      <c r="AX115" s="13" t="s">
        <v>85</v>
      </c>
      <c r="AY115" s="235" t="s">
        <v>125</v>
      </c>
    </row>
    <row r="116" spans="1:65" s="2" customFormat="1" ht="16.5" customHeight="1">
      <c r="A116" s="38"/>
      <c r="B116" s="39"/>
      <c r="C116" s="247" t="s">
        <v>174</v>
      </c>
      <c r="D116" s="247" t="s">
        <v>175</v>
      </c>
      <c r="E116" s="248" t="s">
        <v>176</v>
      </c>
      <c r="F116" s="249" t="s">
        <v>177</v>
      </c>
      <c r="G116" s="250" t="s">
        <v>159</v>
      </c>
      <c r="H116" s="251">
        <v>683.654</v>
      </c>
      <c r="I116" s="252"/>
      <c r="J116" s="253">
        <f>ROUND(I116*H116,2)</f>
        <v>0</v>
      </c>
      <c r="K116" s="254"/>
      <c r="L116" s="255"/>
      <c r="M116" s="256" t="s">
        <v>19</v>
      </c>
      <c r="N116" s="257" t="s">
        <v>48</v>
      </c>
      <c r="O116" s="84"/>
      <c r="P116" s="215">
        <f>O116*H116</f>
        <v>0</v>
      </c>
      <c r="Q116" s="215">
        <v>1</v>
      </c>
      <c r="R116" s="215">
        <f>Q116*H116</f>
        <v>683.654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174</v>
      </c>
      <c r="AT116" s="217" t="s">
        <v>175</v>
      </c>
      <c r="AU116" s="217" t="s">
        <v>87</v>
      </c>
      <c r="AY116" s="17" t="s">
        <v>125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85</v>
      </c>
      <c r="BK116" s="218">
        <f>ROUND(I116*H116,2)</f>
        <v>0</v>
      </c>
      <c r="BL116" s="17" t="s">
        <v>131</v>
      </c>
      <c r="BM116" s="217" t="s">
        <v>178</v>
      </c>
    </row>
    <row r="117" spans="1:51" s="13" customFormat="1" ht="12">
      <c r="A117" s="13"/>
      <c r="B117" s="224"/>
      <c r="C117" s="225"/>
      <c r="D117" s="226" t="s">
        <v>135</v>
      </c>
      <c r="E117" s="227" t="s">
        <v>19</v>
      </c>
      <c r="F117" s="228" t="s">
        <v>179</v>
      </c>
      <c r="G117" s="225"/>
      <c r="H117" s="229">
        <v>683.654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135</v>
      </c>
      <c r="AU117" s="235" t="s">
        <v>87</v>
      </c>
      <c r="AV117" s="13" t="s">
        <v>87</v>
      </c>
      <c r="AW117" s="13" t="s">
        <v>37</v>
      </c>
      <c r="AX117" s="13" t="s">
        <v>85</v>
      </c>
      <c r="AY117" s="235" t="s">
        <v>125</v>
      </c>
    </row>
    <row r="118" spans="1:65" s="2" customFormat="1" ht="66.75" customHeight="1">
      <c r="A118" s="38"/>
      <c r="B118" s="39"/>
      <c r="C118" s="205" t="s">
        <v>180</v>
      </c>
      <c r="D118" s="205" t="s">
        <v>127</v>
      </c>
      <c r="E118" s="206" t="s">
        <v>181</v>
      </c>
      <c r="F118" s="207" t="s">
        <v>182</v>
      </c>
      <c r="G118" s="208" t="s">
        <v>130</v>
      </c>
      <c r="H118" s="209">
        <v>260.838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48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131</v>
      </c>
      <c r="AT118" s="217" t="s">
        <v>127</v>
      </c>
      <c r="AU118" s="217" t="s">
        <v>87</v>
      </c>
      <c r="AY118" s="17" t="s">
        <v>125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85</v>
      </c>
      <c r="BK118" s="218">
        <f>ROUND(I118*H118,2)</f>
        <v>0</v>
      </c>
      <c r="BL118" s="17" t="s">
        <v>131</v>
      </c>
      <c r="BM118" s="217" t="s">
        <v>183</v>
      </c>
    </row>
    <row r="119" spans="1:47" s="2" customFormat="1" ht="12">
      <c r="A119" s="38"/>
      <c r="B119" s="39"/>
      <c r="C119" s="40"/>
      <c r="D119" s="219" t="s">
        <v>133</v>
      </c>
      <c r="E119" s="40"/>
      <c r="F119" s="220" t="s">
        <v>184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133</v>
      </c>
      <c r="AU119" s="17" t="s">
        <v>87</v>
      </c>
    </row>
    <row r="120" spans="1:51" s="13" customFormat="1" ht="12">
      <c r="A120" s="13"/>
      <c r="B120" s="224"/>
      <c r="C120" s="225"/>
      <c r="D120" s="226" t="s">
        <v>135</v>
      </c>
      <c r="E120" s="227" t="s">
        <v>19</v>
      </c>
      <c r="F120" s="228" t="s">
        <v>185</v>
      </c>
      <c r="G120" s="225"/>
      <c r="H120" s="229">
        <v>19.142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135</v>
      </c>
      <c r="AU120" s="235" t="s">
        <v>87</v>
      </c>
      <c r="AV120" s="13" t="s">
        <v>87</v>
      </c>
      <c r="AW120" s="13" t="s">
        <v>37</v>
      </c>
      <c r="AX120" s="13" t="s">
        <v>77</v>
      </c>
      <c r="AY120" s="235" t="s">
        <v>125</v>
      </c>
    </row>
    <row r="121" spans="1:51" s="13" customFormat="1" ht="12">
      <c r="A121" s="13"/>
      <c r="B121" s="224"/>
      <c r="C121" s="225"/>
      <c r="D121" s="226" t="s">
        <v>135</v>
      </c>
      <c r="E121" s="227" t="s">
        <v>19</v>
      </c>
      <c r="F121" s="228" t="s">
        <v>186</v>
      </c>
      <c r="G121" s="225"/>
      <c r="H121" s="229">
        <v>241.696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135</v>
      </c>
      <c r="AU121" s="235" t="s">
        <v>87</v>
      </c>
      <c r="AV121" s="13" t="s">
        <v>87</v>
      </c>
      <c r="AW121" s="13" t="s">
        <v>37</v>
      </c>
      <c r="AX121" s="13" t="s">
        <v>77</v>
      </c>
      <c r="AY121" s="235" t="s">
        <v>125</v>
      </c>
    </row>
    <row r="122" spans="1:51" s="14" customFormat="1" ht="12">
      <c r="A122" s="14"/>
      <c r="B122" s="236"/>
      <c r="C122" s="237"/>
      <c r="D122" s="226" t="s">
        <v>135</v>
      </c>
      <c r="E122" s="238" t="s">
        <v>19</v>
      </c>
      <c r="F122" s="239" t="s">
        <v>137</v>
      </c>
      <c r="G122" s="237"/>
      <c r="H122" s="240">
        <v>260.838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135</v>
      </c>
      <c r="AU122" s="246" t="s">
        <v>87</v>
      </c>
      <c r="AV122" s="14" t="s">
        <v>131</v>
      </c>
      <c r="AW122" s="14" t="s">
        <v>37</v>
      </c>
      <c r="AX122" s="14" t="s">
        <v>85</v>
      </c>
      <c r="AY122" s="246" t="s">
        <v>125</v>
      </c>
    </row>
    <row r="123" spans="1:65" s="2" customFormat="1" ht="16.5" customHeight="1">
      <c r="A123" s="38"/>
      <c r="B123" s="39"/>
      <c r="C123" s="247" t="s">
        <v>187</v>
      </c>
      <c r="D123" s="247" t="s">
        <v>175</v>
      </c>
      <c r="E123" s="248" t="s">
        <v>188</v>
      </c>
      <c r="F123" s="249" t="s">
        <v>189</v>
      </c>
      <c r="G123" s="250" t="s">
        <v>159</v>
      </c>
      <c r="H123" s="251">
        <v>469.509</v>
      </c>
      <c r="I123" s="252"/>
      <c r="J123" s="253">
        <f>ROUND(I123*H123,2)</f>
        <v>0</v>
      </c>
      <c r="K123" s="254"/>
      <c r="L123" s="255"/>
      <c r="M123" s="256" t="s">
        <v>19</v>
      </c>
      <c r="N123" s="257" t="s">
        <v>48</v>
      </c>
      <c r="O123" s="84"/>
      <c r="P123" s="215">
        <f>O123*H123</f>
        <v>0</v>
      </c>
      <c r="Q123" s="215">
        <v>1</v>
      </c>
      <c r="R123" s="215">
        <f>Q123*H123</f>
        <v>469.509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174</v>
      </c>
      <c r="AT123" s="217" t="s">
        <v>175</v>
      </c>
      <c r="AU123" s="217" t="s">
        <v>87</v>
      </c>
      <c r="AY123" s="17" t="s">
        <v>125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85</v>
      </c>
      <c r="BK123" s="218">
        <f>ROUND(I123*H123,2)</f>
        <v>0</v>
      </c>
      <c r="BL123" s="17" t="s">
        <v>131</v>
      </c>
      <c r="BM123" s="217" t="s">
        <v>190</v>
      </c>
    </row>
    <row r="124" spans="1:51" s="13" customFormat="1" ht="12">
      <c r="A124" s="13"/>
      <c r="B124" s="224"/>
      <c r="C124" s="225"/>
      <c r="D124" s="226" t="s">
        <v>135</v>
      </c>
      <c r="E124" s="227" t="s">
        <v>19</v>
      </c>
      <c r="F124" s="228" t="s">
        <v>191</v>
      </c>
      <c r="G124" s="225"/>
      <c r="H124" s="229">
        <v>469.509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135</v>
      </c>
      <c r="AU124" s="235" t="s">
        <v>87</v>
      </c>
      <c r="AV124" s="13" t="s">
        <v>87</v>
      </c>
      <c r="AW124" s="13" t="s">
        <v>37</v>
      </c>
      <c r="AX124" s="13" t="s">
        <v>85</v>
      </c>
      <c r="AY124" s="235" t="s">
        <v>125</v>
      </c>
    </row>
    <row r="125" spans="1:63" s="12" customFormat="1" ht="22.8" customHeight="1">
      <c r="A125" s="12"/>
      <c r="B125" s="189"/>
      <c r="C125" s="190"/>
      <c r="D125" s="191" t="s">
        <v>76</v>
      </c>
      <c r="E125" s="203" t="s">
        <v>174</v>
      </c>
      <c r="F125" s="203" t="s">
        <v>192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SUM(P126:P160)</f>
        <v>0</v>
      </c>
      <c r="Q125" s="197"/>
      <c r="R125" s="198">
        <f>SUM(R126:R160)</f>
        <v>17.36529045</v>
      </c>
      <c r="S125" s="197"/>
      <c r="T125" s="199">
        <f>SUM(T126:T160)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85</v>
      </c>
      <c r="AT125" s="201" t="s">
        <v>76</v>
      </c>
      <c r="AU125" s="201" t="s">
        <v>85</v>
      </c>
      <c r="AY125" s="200" t="s">
        <v>125</v>
      </c>
      <c r="BK125" s="202">
        <f>SUM(BK126:BK160)</f>
        <v>0</v>
      </c>
    </row>
    <row r="126" spans="1:65" s="2" customFormat="1" ht="37.8" customHeight="1">
      <c r="A126" s="38"/>
      <c r="B126" s="39"/>
      <c r="C126" s="205" t="s">
        <v>193</v>
      </c>
      <c r="D126" s="205" t="s">
        <v>127</v>
      </c>
      <c r="E126" s="206" t="s">
        <v>194</v>
      </c>
      <c r="F126" s="207" t="s">
        <v>195</v>
      </c>
      <c r="G126" s="208" t="s">
        <v>196</v>
      </c>
      <c r="H126" s="209">
        <v>67.3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48</v>
      </c>
      <c r="O126" s="84"/>
      <c r="P126" s="215">
        <f>O126*H126</f>
        <v>0</v>
      </c>
      <c r="Q126" s="215">
        <v>1E-05</v>
      </c>
      <c r="R126" s="215">
        <f>Q126*H126</f>
        <v>0.000673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131</v>
      </c>
      <c r="AT126" s="217" t="s">
        <v>127</v>
      </c>
      <c r="AU126" s="217" t="s">
        <v>87</v>
      </c>
      <c r="AY126" s="17" t="s">
        <v>125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85</v>
      </c>
      <c r="BK126" s="218">
        <f>ROUND(I126*H126,2)</f>
        <v>0</v>
      </c>
      <c r="BL126" s="17" t="s">
        <v>131</v>
      </c>
      <c r="BM126" s="217" t="s">
        <v>197</v>
      </c>
    </row>
    <row r="127" spans="1:47" s="2" customFormat="1" ht="12">
      <c r="A127" s="38"/>
      <c r="B127" s="39"/>
      <c r="C127" s="40"/>
      <c r="D127" s="219" t="s">
        <v>133</v>
      </c>
      <c r="E127" s="40"/>
      <c r="F127" s="220" t="s">
        <v>198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133</v>
      </c>
      <c r="AU127" s="17" t="s">
        <v>87</v>
      </c>
    </row>
    <row r="128" spans="1:51" s="13" customFormat="1" ht="12">
      <c r="A128" s="13"/>
      <c r="B128" s="224"/>
      <c r="C128" s="225"/>
      <c r="D128" s="226" t="s">
        <v>135</v>
      </c>
      <c r="E128" s="227" t="s">
        <v>19</v>
      </c>
      <c r="F128" s="228" t="s">
        <v>199</v>
      </c>
      <c r="G128" s="225"/>
      <c r="H128" s="229">
        <v>67.3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135</v>
      </c>
      <c r="AU128" s="235" t="s">
        <v>87</v>
      </c>
      <c r="AV128" s="13" t="s">
        <v>87</v>
      </c>
      <c r="AW128" s="13" t="s">
        <v>37</v>
      </c>
      <c r="AX128" s="13" t="s">
        <v>85</v>
      </c>
      <c r="AY128" s="235" t="s">
        <v>125</v>
      </c>
    </row>
    <row r="129" spans="1:65" s="2" customFormat="1" ht="16.5" customHeight="1">
      <c r="A129" s="38"/>
      <c r="B129" s="39"/>
      <c r="C129" s="247" t="s">
        <v>200</v>
      </c>
      <c r="D129" s="247" t="s">
        <v>175</v>
      </c>
      <c r="E129" s="248" t="s">
        <v>201</v>
      </c>
      <c r="F129" s="249" t="s">
        <v>202</v>
      </c>
      <c r="G129" s="250" t="s">
        <v>196</v>
      </c>
      <c r="H129" s="251">
        <v>69.319</v>
      </c>
      <c r="I129" s="252"/>
      <c r="J129" s="253">
        <f>ROUND(I129*H129,2)</f>
        <v>0</v>
      </c>
      <c r="K129" s="254"/>
      <c r="L129" s="255"/>
      <c r="M129" s="256" t="s">
        <v>19</v>
      </c>
      <c r="N129" s="257" t="s">
        <v>48</v>
      </c>
      <c r="O129" s="84"/>
      <c r="P129" s="215">
        <f>O129*H129</f>
        <v>0</v>
      </c>
      <c r="Q129" s="215">
        <v>0.00259</v>
      </c>
      <c r="R129" s="215">
        <f>Q129*H129</f>
        <v>0.17953621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174</v>
      </c>
      <c r="AT129" s="217" t="s">
        <v>175</v>
      </c>
      <c r="AU129" s="217" t="s">
        <v>87</v>
      </c>
      <c r="AY129" s="17" t="s">
        <v>125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7" t="s">
        <v>85</v>
      </c>
      <c r="BK129" s="218">
        <f>ROUND(I129*H129,2)</f>
        <v>0</v>
      </c>
      <c r="BL129" s="17" t="s">
        <v>131</v>
      </c>
      <c r="BM129" s="217" t="s">
        <v>203</v>
      </c>
    </row>
    <row r="130" spans="1:51" s="13" customFormat="1" ht="12">
      <c r="A130" s="13"/>
      <c r="B130" s="224"/>
      <c r="C130" s="225"/>
      <c r="D130" s="226" t="s">
        <v>135</v>
      </c>
      <c r="E130" s="225"/>
      <c r="F130" s="228" t="s">
        <v>204</v>
      </c>
      <c r="G130" s="225"/>
      <c r="H130" s="229">
        <v>69.319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135</v>
      </c>
      <c r="AU130" s="235" t="s">
        <v>87</v>
      </c>
      <c r="AV130" s="13" t="s">
        <v>87</v>
      </c>
      <c r="AW130" s="13" t="s">
        <v>4</v>
      </c>
      <c r="AX130" s="13" t="s">
        <v>85</v>
      </c>
      <c r="AY130" s="235" t="s">
        <v>125</v>
      </c>
    </row>
    <row r="131" spans="1:65" s="2" customFormat="1" ht="37.8" customHeight="1">
      <c r="A131" s="38"/>
      <c r="B131" s="39"/>
      <c r="C131" s="205" t="s">
        <v>205</v>
      </c>
      <c r="D131" s="205" t="s">
        <v>127</v>
      </c>
      <c r="E131" s="206" t="s">
        <v>206</v>
      </c>
      <c r="F131" s="207" t="s">
        <v>207</v>
      </c>
      <c r="G131" s="208" t="s">
        <v>196</v>
      </c>
      <c r="H131" s="209">
        <v>6</v>
      </c>
      <c r="I131" s="210"/>
      <c r="J131" s="211">
        <f>ROUND(I131*H131,2)</f>
        <v>0</v>
      </c>
      <c r="K131" s="212"/>
      <c r="L131" s="44"/>
      <c r="M131" s="213" t="s">
        <v>19</v>
      </c>
      <c r="N131" s="214" t="s">
        <v>48</v>
      </c>
      <c r="O131" s="84"/>
      <c r="P131" s="215">
        <f>O131*H131</f>
        <v>0</v>
      </c>
      <c r="Q131" s="215">
        <v>1E-05</v>
      </c>
      <c r="R131" s="215">
        <f>Q131*H131</f>
        <v>6.000000000000001E-05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131</v>
      </c>
      <c r="AT131" s="217" t="s">
        <v>127</v>
      </c>
      <c r="AU131" s="217" t="s">
        <v>87</v>
      </c>
      <c r="AY131" s="17" t="s">
        <v>125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85</v>
      </c>
      <c r="BK131" s="218">
        <f>ROUND(I131*H131,2)</f>
        <v>0</v>
      </c>
      <c r="BL131" s="17" t="s">
        <v>131</v>
      </c>
      <c r="BM131" s="217" t="s">
        <v>208</v>
      </c>
    </row>
    <row r="132" spans="1:47" s="2" customFormat="1" ht="12">
      <c r="A132" s="38"/>
      <c r="B132" s="39"/>
      <c r="C132" s="40"/>
      <c r="D132" s="219" t="s">
        <v>133</v>
      </c>
      <c r="E132" s="40"/>
      <c r="F132" s="220" t="s">
        <v>209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133</v>
      </c>
      <c r="AU132" s="17" t="s">
        <v>87</v>
      </c>
    </row>
    <row r="133" spans="1:65" s="2" customFormat="1" ht="16.5" customHeight="1">
      <c r="A133" s="38"/>
      <c r="B133" s="39"/>
      <c r="C133" s="247" t="s">
        <v>210</v>
      </c>
      <c r="D133" s="247" t="s">
        <v>175</v>
      </c>
      <c r="E133" s="248" t="s">
        <v>211</v>
      </c>
      <c r="F133" s="249" t="s">
        <v>212</v>
      </c>
      <c r="G133" s="250" t="s">
        <v>196</v>
      </c>
      <c r="H133" s="251">
        <v>6.18</v>
      </c>
      <c r="I133" s="252"/>
      <c r="J133" s="253">
        <f>ROUND(I133*H133,2)</f>
        <v>0</v>
      </c>
      <c r="K133" s="254"/>
      <c r="L133" s="255"/>
      <c r="M133" s="256" t="s">
        <v>19</v>
      </c>
      <c r="N133" s="257" t="s">
        <v>48</v>
      </c>
      <c r="O133" s="84"/>
      <c r="P133" s="215">
        <f>O133*H133</f>
        <v>0</v>
      </c>
      <c r="Q133" s="215">
        <v>0.00469</v>
      </c>
      <c r="R133" s="215">
        <f>Q133*H133</f>
        <v>0.028984199999999998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174</v>
      </c>
      <c r="AT133" s="217" t="s">
        <v>175</v>
      </c>
      <c r="AU133" s="217" t="s">
        <v>87</v>
      </c>
      <c r="AY133" s="17" t="s">
        <v>125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85</v>
      </c>
      <c r="BK133" s="218">
        <f>ROUND(I133*H133,2)</f>
        <v>0</v>
      </c>
      <c r="BL133" s="17" t="s">
        <v>131</v>
      </c>
      <c r="BM133" s="217" t="s">
        <v>213</v>
      </c>
    </row>
    <row r="134" spans="1:51" s="13" customFormat="1" ht="12">
      <c r="A134" s="13"/>
      <c r="B134" s="224"/>
      <c r="C134" s="225"/>
      <c r="D134" s="226" t="s">
        <v>135</v>
      </c>
      <c r="E134" s="225"/>
      <c r="F134" s="228" t="s">
        <v>214</v>
      </c>
      <c r="G134" s="225"/>
      <c r="H134" s="229">
        <v>6.18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135</v>
      </c>
      <c r="AU134" s="235" t="s">
        <v>87</v>
      </c>
      <c r="AV134" s="13" t="s">
        <v>87</v>
      </c>
      <c r="AW134" s="13" t="s">
        <v>4</v>
      </c>
      <c r="AX134" s="13" t="s">
        <v>85</v>
      </c>
      <c r="AY134" s="235" t="s">
        <v>125</v>
      </c>
    </row>
    <row r="135" spans="1:65" s="2" customFormat="1" ht="37.8" customHeight="1">
      <c r="A135" s="38"/>
      <c r="B135" s="39"/>
      <c r="C135" s="205" t="s">
        <v>8</v>
      </c>
      <c r="D135" s="205" t="s">
        <v>127</v>
      </c>
      <c r="E135" s="206" t="s">
        <v>215</v>
      </c>
      <c r="F135" s="207" t="s">
        <v>216</v>
      </c>
      <c r="G135" s="208" t="s">
        <v>217</v>
      </c>
      <c r="H135" s="209">
        <v>22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48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131</v>
      </c>
      <c r="AT135" s="217" t="s">
        <v>127</v>
      </c>
      <c r="AU135" s="217" t="s">
        <v>87</v>
      </c>
      <c r="AY135" s="17" t="s">
        <v>125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85</v>
      </c>
      <c r="BK135" s="218">
        <f>ROUND(I135*H135,2)</f>
        <v>0</v>
      </c>
      <c r="BL135" s="17" t="s">
        <v>131</v>
      </c>
      <c r="BM135" s="217" t="s">
        <v>218</v>
      </c>
    </row>
    <row r="136" spans="1:47" s="2" customFormat="1" ht="12">
      <c r="A136" s="38"/>
      <c r="B136" s="39"/>
      <c r="C136" s="40"/>
      <c r="D136" s="219" t="s">
        <v>133</v>
      </c>
      <c r="E136" s="40"/>
      <c r="F136" s="220" t="s">
        <v>219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133</v>
      </c>
      <c r="AU136" s="17" t="s">
        <v>87</v>
      </c>
    </row>
    <row r="137" spans="1:65" s="2" customFormat="1" ht="16.5" customHeight="1">
      <c r="A137" s="38"/>
      <c r="B137" s="39"/>
      <c r="C137" s="247" t="s">
        <v>220</v>
      </c>
      <c r="D137" s="247" t="s">
        <v>175</v>
      </c>
      <c r="E137" s="248" t="s">
        <v>221</v>
      </c>
      <c r="F137" s="249" t="s">
        <v>222</v>
      </c>
      <c r="G137" s="250" t="s">
        <v>217</v>
      </c>
      <c r="H137" s="251">
        <v>22</v>
      </c>
      <c r="I137" s="252"/>
      <c r="J137" s="253">
        <f>ROUND(I137*H137,2)</f>
        <v>0</v>
      </c>
      <c r="K137" s="254"/>
      <c r="L137" s="255"/>
      <c r="M137" s="256" t="s">
        <v>19</v>
      </c>
      <c r="N137" s="257" t="s">
        <v>48</v>
      </c>
      <c r="O137" s="84"/>
      <c r="P137" s="215">
        <f>O137*H137</f>
        <v>0</v>
      </c>
      <c r="Q137" s="215">
        <v>0.00088</v>
      </c>
      <c r="R137" s="215">
        <f>Q137*H137</f>
        <v>0.019360000000000002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174</v>
      </c>
      <c r="AT137" s="217" t="s">
        <v>175</v>
      </c>
      <c r="AU137" s="217" t="s">
        <v>87</v>
      </c>
      <c r="AY137" s="17" t="s">
        <v>125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7" t="s">
        <v>85</v>
      </c>
      <c r="BK137" s="218">
        <f>ROUND(I137*H137,2)</f>
        <v>0</v>
      </c>
      <c r="BL137" s="17" t="s">
        <v>131</v>
      </c>
      <c r="BM137" s="217" t="s">
        <v>223</v>
      </c>
    </row>
    <row r="138" spans="1:65" s="2" customFormat="1" ht="37.8" customHeight="1">
      <c r="A138" s="38"/>
      <c r="B138" s="39"/>
      <c r="C138" s="205" t="s">
        <v>224</v>
      </c>
      <c r="D138" s="205" t="s">
        <v>127</v>
      </c>
      <c r="E138" s="206" t="s">
        <v>225</v>
      </c>
      <c r="F138" s="207" t="s">
        <v>226</v>
      </c>
      <c r="G138" s="208" t="s">
        <v>217</v>
      </c>
      <c r="H138" s="209">
        <v>34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48</v>
      </c>
      <c r="O138" s="84"/>
      <c r="P138" s="215">
        <f>O138*H138</f>
        <v>0</v>
      </c>
      <c r="Q138" s="215">
        <v>0.00011</v>
      </c>
      <c r="R138" s="215">
        <f>Q138*H138</f>
        <v>0.0037400000000000003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131</v>
      </c>
      <c r="AT138" s="217" t="s">
        <v>127</v>
      </c>
      <c r="AU138" s="217" t="s">
        <v>87</v>
      </c>
      <c r="AY138" s="17" t="s">
        <v>125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85</v>
      </c>
      <c r="BK138" s="218">
        <f>ROUND(I138*H138,2)</f>
        <v>0</v>
      </c>
      <c r="BL138" s="17" t="s">
        <v>131</v>
      </c>
      <c r="BM138" s="217" t="s">
        <v>227</v>
      </c>
    </row>
    <row r="139" spans="1:47" s="2" customFormat="1" ht="12">
      <c r="A139" s="38"/>
      <c r="B139" s="39"/>
      <c r="C139" s="40"/>
      <c r="D139" s="219" t="s">
        <v>133</v>
      </c>
      <c r="E139" s="40"/>
      <c r="F139" s="220" t="s">
        <v>228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87</v>
      </c>
    </row>
    <row r="140" spans="1:65" s="2" customFormat="1" ht="24.15" customHeight="1">
      <c r="A140" s="38"/>
      <c r="B140" s="39"/>
      <c r="C140" s="247" t="s">
        <v>229</v>
      </c>
      <c r="D140" s="247" t="s">
        <v>175</v>
      </c>
      <c r="E140" s="248" t="s">
        <v>230</v>
      </c>
      <c r="F140" s="249" t="s">
        <v>231</v>
      </c>
      <c r="G140" s="250" t="s">
        <v>217</v>
      </c>
      <c r="H140" s="251">
        <v>34</v>
      </c>
      <c r="I140" s="252"/>
      <c r="J140" s="253">
        <f>ROUND(I140*H140,2)</f>
        <v>0</v>
      </c>
      <c r="K140" s="254"/>
      <c r="L140" s="255"/>
      <c r="M140" s="256" t="s">
        <v>19</v>
      </c>
      <c r="N140" s="257" t="s">
        <v>48</v>
      </c>
      <c r="O140" s="84"/>
      <c r="P140" s="215">
        <f>O140*H140</f>
        <v>0</v>
      </c>
      <c r="Q140" s="215">
        <v>0.012</v>
      </c>
      <c r="R140" s="215">
        <f>Q140*H140</f>
        <v>0.40800000000000003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174</v>
      </c>
      <c r="AT140" s="217" t="s">
        <v>175</v>
      </c>
      <c r="AU140" s="217" t="s">
        <v>87</v>
      </c>
      <c r="AY140" s="17" t="s">
        <v>125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85</v>
      </c>
      <c r="BK140" s="218">
        <f>ROUND(I140*H140,2)</f>
        <v>0</v>
      </c>
      <c r="BL140" s="17" t="s">
        <v>131</v>
      </c>
      <c r="BM140" s="217" t="s">
        <v>232</v>
      </c>
    </row>
    <row r="141" spans="1:65" s="2" customFormat="1" ht="37.8" customHeight="1">
      <c r="A141" s="38"/>
      <c r="B141" s="39"/>
      <c r="C141" s="205" t="s">
        <v>233</v>
      </c>
      <c r="D141" s="205" t="s">
        <v>127</v>
      </c>
      <c r="E141" s="206" t="s">
        <v>234</v>
      </c>
      <c r="F141" s="207" t="s">
        <v>235</v>
      </c>
      <c r="G141" s="208" t="s">
        <v>217</v>
      </c>
      <c r="H141" s="209">
        <v>34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48</v>
      </c>
      <c r="O141" s="84"/>
      <c r="P141" s="215">
        <f>O141*H141</f>
        <v>0</v>
      </c>
      <c r="Q141" s="215">
        <v>0.01212</v>
      </c>
      <c r="R141" s="215">
        <f>Q141*H141</f>
        <v>0.41208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131</v>
      </c>
      <c r="AT141" s="217" t="s">
        <v>127</v>
      </c>
      <c r="AU141" s="217" t="s">
        <v>87</v>
      </c>
      <c r="AY141" s="17" t="s">
        <v>125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85</v>
      </c>
      <c r="BK141" s="218">
        <f>ROUND(I141*H141,2)</f>
        <v>0</v>
      </c>
      <c r="BL141" s="17" t="s">
        <v>131</v>
      </c>
      <c r="BM141" s="217" t="s">
        <v>236</v>
      </c>
    </row>
    <row r="142" spans="1:47" s="2" customFormat="1" ht="12">
      <c r="A142" s="38"/>
      <c r="B142" s="39"/>
      <c r="C142" s="40"/>
      <c r="D142" s="219" t="s">
        <v>133</v>
      </c>
      <c r="E142" s="40"/>
      <c r="F142" s="220" t="s">
        <v>237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87</v>
      </c>
    </row>
    <row r="143" spans="1:65" s="2" customFormat="1" ht="49.05" customHeight="1">
      <c r="A143" s="38"/>
      <c r="B143" s="39"/>
      <c r="C143" s="205" t="s">
        <v>238</v>
      </c>
      <c r="D143" s="205" t="s">
        <v>127</v>
      </c>
      <c r="E143" s="206" t="s">
        <v>239</v>
      </c>
      <c r="F143" s="207" t="s">
        <v>240</v>
      </c>
      <c r="G143" s="208" t="s">
        <v>130</v>
      </c>
      <c r="H143" s="209">
        <v>9.54</v>
      </c>
      <c r="I143" s="210"/>
      <c r="J143" s="211">
        <f>ROUND(I143*H143,2)</f>
        <v>0</v>
      </c>
      <c r="K143" s="212"/>
      <c r="L143" s="44"/>
      <c r="M143" s="213" t="s">
        <v>19</v>
      </c>
      <c r="N143" s="214" t="s">
        <v>48</v>
      </c>
      <c r="O143" s="84"/>
      <c r="P143" s="215">
        <f>O143*H143</f>
        <v>0</v>
      </c>
      <c r="Q143" s="215">
        <v>0.05089</v>
      </c>
      <c r="R143" s="215">
        <f>Q143*H143</f>
        <v>0.48549059999999994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131</v>
      </c>
      <c r="AT143" s="217" t="s">
        <v>127</v>
      </c>
      <c r="AU143" s="217" t="s">
        <v>87</v>
      </c>
      <c r="AY143" s="17" t="s">
        <v>125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7" t="s">
        <v>85</v>
      </c>
      <c r="BK143" s="218">
        <f>ROUND(I143*H143,2)</f>
        <v>0</v>
      </c>
      <c r="BL143" s="17" t="s">
        <v>131</v>
      </c>
      <c r="BM143" s="217" t="s">
        <v>241</v>
      </c>
    </row>
    <row r="144" spans="1:47" s="2" customFormat="1" ht="12">
      <c r="A144" s="38"/>
      <c r="B144" s="39"/>
      <c r="C144" s="40"/>
      <c r="D144" s="219" t="s">
        <v>133</v>
      </c>
      <c r="E144" s="40"/>
      <c r="F144" s="220" t="s">
        <v>242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133</v>
      </c>
      <c r="AU144" s="17" t="s">
        <v>87</v>
      </c>
    </row>
    <row r="145" spans="1:51" s="13" customFormat="1" ht="12">
      <c r="A145" s="13"/>
      <c r="B145" s="224"/>
      <c r="C145" s="225"/>
      <c r="D145" s="226" t="s">
        <v>135</v>
      </c>
      <c r="E145" s="227" t="s">
        <v>19</v>
      </c>
      <c r="F145" s="228" t="s">
        <v>243</v>
      </c>
      <c r="G145" s="225"/>
      <c r="H145" s="229">
        <v>9.54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135</v>
      </c>
      <c r="AU145" s="235" t="s">
        <v>87</v>
      </c>
      <c r="AV145" s="13" t="s">
        <v>87</v>
      </c>
      <c r="AW145" s="13" t="s">
        <v>37</v>
      </c>
      <c r="AX145" s="13" t="s">
        <v>85</v>
      </c>
      <c r="AY145" s="235" t="s">
        <v>125</v>
      </c>
    </row>
    <row r="146" spans="1:65" s="2" customFormat="1" ht="49.05" customHeight="1">
      <c r="A146" s="38"/>
      <c r="B146" s="39"/>
      <c r="C146" s="205" t="s">
        <v>7</v>
      </c>
      <c r="D146" s="205" t="s">
        <v>127</v>
      </c>
      <c r="E146" s="206" t="s">
        <v>244</v>
      </c>
      <c r="F146" s="207" t="s">
        <v>245</v>
      </c>
      <c r="G146" s="208" t="s">
        <v>130</v>
      </c>
      <c r="H146" s="209">
        <v>114.264</v>
      </c>
      <c r="I146" s="210"/>
      <c r="J146" s="211">
        <f>ROUND(I146*H146,2)</f>
        <v>0</v>
      </c>
      <c r="K146" s="212"/>
      <c r="L146" s="44"/>
      <c r="M146" s="213" t="s">
        <v>19</v>
      </c>
      <c r="N146" s="214" t="s">
        <v>48</v>
      </c>
      <c r="O146" s="84"/>
      <c r="P146" s="215">
        <f>O146*H146</f>
        <v>0</v>
      </c>
      <c r="Q146" s="215">
        <v>0.04512</v>
      </c>
      <c r="R146" s="215">
        <f>Q146*H146</f>
        <v>5.15559168</v>
      </c>
      <c r="S146" s="215">
        <v>0</v>
      </c>
      <c r="T146" s="21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7" t="s">
        <v>131</v>
      </c>
      <c r="AT146" s="217" t="s">
        <v>127</v>
      </c>
      <c r="AU146" s="217" t="s">
        <v>87</v>
      </c>
      <c r="AY146" s="17" t="s">
        <v>125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7" t="s">
        <v>85</v>
      </c>
      <c r="BK146" s="218">
        <f>ROUND(I146*H146,2)</f>
        <v>0</v>
      </c>
      <c r="BL146" s="17" t="s">
        <v>131</v>
      </c>
      <c r="BM146" s="217" t="s">
        <v>246</v>
      </c>
    </row>
    <row r="147" spans="1:47" s="2" customFormat="1" ht="12">
      <c r="A147" s="38"/>
      <c r="B147" s="39"/>
      <c r="C147" s="40"/>
      <c r="D147" s="219" t="s">
        <v>133</v>
      </c>
      <c r="E147" s="40"/>
      <c r="F147" s="220" t="s">
        <v>247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133</v>
      </c>
      <c r="AU147" s="17" t="s">
        <v>87</v>
      </c>
    </row>
    <row r="148" spans="1:51" s="13" customFormat="1" ht="12">
      <c r="A148" s="13"/>
      <c r="B148" s="224"/>
      <c r="C148" s="225"/>
      <c r="D148" s="226" t="s">
        <v>135</v>
      </c>
      <c r="E148" s="227" t="s">
        <v>19</v>
      </c>
      <c r="F148" s="228" t="s">
        <v>248</v>
      </c>
      <c r="G148" s="225"/>
      <c r="H148" s="229">
        <v>17.28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135</v>
      </c>
      <c r="AU148" s="235" t="s">
        <v>87</v>
      </c>
      <c r="AV148" s="13" t="s">
        <v>87</v>
      </c>
      <c r="AW148" s="13" t="s">
        <v>37</v>
      </c>
      <c r="AX148" s="13" t="s">
        <v>77</v>
      </c>
      <c r="AY148" s="235" t="s">
        <v>125</v>
      </c>
    </row>
    <row r="149" spans="1:51" s="13" customFormat="1" ht="12">
      <c r="A149" s="13"/>
      <c r="B149" s="224"/>
      <c r="C149" s="225"/>
      <c r="D149" s="226" t="s">
        <v>135</v>
      </c>
      <c r="E149" s="227" t="s">
        <v>19</v>
      </c>
      <c r="F149" s="228" t="s">
        <v>249</v>
      </c>
      <c r="G149" s="225"/>
      <c r="H149" s="229">
        <v>25.2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135</v>
      </c>
      <c r="AU149" s="235" t="s">
        <v>87</v>
      </c>
      <c r="AV149" s="13" t="s">
        <v>87</v>
      </c>
      <c r="AW149" s="13" t="s">
        <v>37</v>
      </c>
      <c r="AX149" s="13" t="s">
        <v>77</v>
      </c>
      <c r="AY149" s="235" t="s">
        <v>125</v>
      </c>
    </row>
    <row r="150" spans="1:51" s="13" customFormat="1" ht="12">
      <c r="A150" s="13"/>
      <c r="B150" s="224"/>
      <c r="C150" s="225"/>
      <c r="D150" s="226" t="s">
        <v>135</v>
      </c>
      <c r="E150" s="227" t="s">
        <v>19</v>
      </c>
      <c r="F150" s="228" t="s">
        <v>250</v>
      </c>
      <c r="G150" s="225"/>
      <c r="H150" s="229">
        <v>27.18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135</v>
      </c>
      <c r="AU150" s="235" t="s">
        <v>87</v>
      </c>
      <c r="AV150" s="13" t="s">
        <v>87</v>
      </c>
      <c r="AW150" s="13" t="s">
        <v>37</v>
      </c>
      <c r="AX150" s="13" t="s">
        <v>77</v>
      </c>
      <c r="AY150" s="235" t="s">
        <v>125</v>
      </c>
    </row>
    <row r="151" spans="1:51" s="13" customFormat="1" ht="12">
      <c r="A151" s="13"/>
      <c r="B151" s="224"/>
      <c r="C151" s="225"/>
      <c r="D151" s="226" t="s">
        <v>135</v>
      </c>
      <c r="E151" s="227" t="s">
        <v>19</v>
      </c>
      <c r="F151" s="228" t="s">
        <v>251</v>
      </c>
      <c r="G151" s="225"/>
      <c r="H151" s="229">
        <v>16.488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135</v>
      </c>
      <c r="AU151" s="235" t="s">
        <v>87</v>
      </c>
      <c r="AV151" s="13" t="s">
        <v>87</v>
      </c>
      <c r="AW151" s="13" t="s">
        <v>37</v>
      </c>
      <c r="AX151" s="13" t="s">
        <v>77</v>
      </c>
      <c r="AY151" s="235" t="s">
        <v>125</v>
      </c>
    </row>
    <row r="152" spans="1:51" s="13" customFormat="1" ht="12">
      <c r="A152" s="13"/>
      <c r="B152" s="224"/>
      <c r="C152" s="225"/>
      <c r="D152" s="226" t="s">
        <v>135</v>
      </c>
      <c r="E152" s="227" t="s">
        <v>19</v>
      </c>
      <c r="F152" s="228" t="s">
        <v>252</v>
      </c>
      <c r="G152" s="225"/>
      <c r="H152" s="229">
        <v>16.416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135</v>
      </c>
      <c r="AU152" s="235" t="s">
        <v>87</v>
      </c>
      <c r="AV152" s="13" t="s">
        <v>87</v>
      </c>
      <c r="AW152" s="13" t="s">
        <v>37</v>
      </c>
      <c r="AX152" s="13" t="s">
        <v>77</v>
      </c>
      <c r="AY152" s="235" t="s">
        <v>125</v>
      </c>
    </row>
    <row r="153" spans="1:51" s="13" customFormat="1" ht="12">
      <c r="A153" s="13"/>
      <c r="B153" s="224"/>
      <c r="C153" s="225"/>
      <c r="D153" s="226" t="s">
        <v>135</v>
      </c>
      <c r="E153" s="227" t="s">
        <v>19</v>
      </c>
      <c r="F153" s="228" t="s">
        <v>253</v>
      </c>
      <c r="G153" s="225"/>
      <c r="H153" s="229">
        <v>11.7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135</v>
      </c>
      <c r="AU153" s="235" t="s">
        <v>87</v>
      </c>
      <c r="AV153" s="13" t="s">
        <v>87</v>
      </c>
      <c r="AW153" s="13" t="s">
        <v>37</v>
      </c>
      <c r="AX153" s="13" t="s">
        <v>77</v>
      </c>
      <c r="AY153" s="235" t="s">
        <v>125</v>
      </c>
    </row>
    <row r="154" spans="1:51" s="14" customFormat="1" ht="12">
      <c r="A154" s="14"/>
      <c r="B154" s="236"/>
      <c r="C154" s="237"/>
      <c r="D154" s="226" t="s">
        <v>135</v>
      </c>
      <c r="E154" s="238" t="s">
        <v>19</v>
      </c>
      <c r="F154" s="239" t="s">
        <v>137</v>
      </c>
      <c r="G154" s="237"/>
      <c r="H154" s="240">
        <v>114.264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135</v>
      </c>
      <c r="AU154" s="246" t="s">
        <v>87</v>
      </c>
      <c r="AV154" s="14" t="s">
        <v>131</v>
      </c>
      <c r="AW154" s="14" t="s">
        <v>37</v>
      </c>
      <c r="AX154" s="14" t="s">
        <v>85</v>
      </c>
      <c r="AY154" s="246" t="s">
        <v>125</v>
      </c>
    </row>
    <row r="155" spans="1:65" s="2" customFormat="1" ht="49.05" customHeight="1">
      <c r="A155" s="38"/>
      <c r="B155" s="39"/>
      <c r="C155" s="205" t="s">
        <v>254</v>
      </c>
      <c r="D155" s="205" t="s">
        <v>127</v>
      </c>
      <c r="E155" s="206" t="s">
        <v>255</v>
      </c>
      <c r="F155" s="207" t="s">
        <v>256</v>
      </c>
      <c r="G155" s="208" t="s">
        <v>130</v>
      </c>
      <c r="H155" s="209">
        <v>31.572</v>
      </c>
      <c r="I155" s="210"/>
      <c r="J155" s="211">
        <f>ROUND(I155*H155,2)</f>
        <v>0</v>
      </c>
      <c r="K155" s="212"/>
      <c r="L155" s="44"/>
      <c r="M155" s="213" t="s">
        <v>19</v>
      </c>
      <c r="N155" s="214" t="s">
        <v>48</v>
      </c>
      <c r="O155" s="84"/>
      <c r="P155" s="215">
        <f>O155*H155</f>
        <v>0</v>
      </c>
      <c r="Q155" s="215">
        <v>0.04333</v>
      </c>
      <c r="R155" s="215">
        <f>Q155*H155</f>
        <v>1.3680147599999999</v>
      </c>
      <c r="S155" s="215">
        <v>0</v>
      </c>
      <c r="T155" s="21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131</v>
      </c>
      <c r="AT155" s="217" t="s">
        <v>127</v>
      </c>
      <c r="AU155" s="217" t="s">
        <v>87</v>
      </c>
      <c r="AY155" s="17" t="s">
        <v>125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7" t="s">
        <v>85</v>
      </c>
      <c r="BK155" s="218">
        <f>ROUND(I155*H155,2)</f>
        <v>0</v>
      </c>
      <c r="BL155" s="17" t="s">
        <v>131</v>
      </c>
      <c r="BM155" s="217" t="s">
        <v>257</v>
      </c>
    </row>
    <row r="156" spans="1:47" s="2" customFormat="1" ht="12">
      <c r="A156" s="38"/>
      <c r="B156" s="39"/>
      <c r="C156" s="40"/>
      <c r="D156" s="219" t="s">
        <v>133</v>
      </c>
      <c r="E156" s="40"/>
      <c r="F156" s="220" t="s">
        <v>258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87</v>
      </c>
    </row>
    <row r="157" spans="1:51" s="13" customFormat="1" ht="12">
      <c r="A157" s="13"/>
      <c r="B157" s="224"/>
      <c r="C157" s="225"/>
      <c r="D157" s="226" t="s">
        <v>135</v>
      </c>
      <c r="E157" s="227" t="s">
        <v>19</v>
      </c>
      <c r="F157" s="228" t="s">
        <v>259</v>
      </c>
      <c r="G157" s="225"/>
      <c r="H157" s="229">
        <v>31.572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135</v>
      </c>
      <c r="AU157" s="235" t="s">
        <v>87</v>
      </c>
      <c r="AV157" s="13" t="s">
        <v>87</v>
      </c>
      <c r="AW157" s="13" t="s">
        <v>37</v>
      </c>
      <c r="AX157" s="13" t="s">
        <v>85</v>
      </c>
      <c r="AY157" s="235" t="s">
        <v>125</v>
      </c>
    </row>
    <row r="158" spans="1:65" s="2" customFormat="1" ht="24.15" customHeight="1">
      <c r="A158" s="38"/>
      <c r="B158" s="39"/>
      <c r="C158" s="205" t="s">
        <v>260</v>
      </c>
      <c r="D158" s="205" t="s">
        <v>127</v>
      </c>
      <c r="E158" s="206" t="s">
        <v>261</v>
      </c>
      <c r="F158" s="207" t="s">
        <v>262</v>
      </c>
      <c r="G158" s="208" t="s">
        <v>217</v>
      </c>
      <c r="H158" s="209">
        <v>34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48</v>
      </c>
      <c r="O158" s="84"/>
      <c r="P158" s="215">
        <f>O158*H158</f>
        <v>0</v>
      </c>
      <c r="Q158" s="215">
        <v>0.21734</v>
      </c>
      <c r="R158" s="215">
        <f>Q158*H158</f>
        <v>7.38956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131</v>
      </c>
      <c r="AT158" s="217" t="s">
        <v>127</v>
      </c>
      <c r="AU158" s="217" t="s">
        <v>87</v>
      </c>
      <c r="AY158" s="17" t="s">
        <v>125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85</v>
      </c>
      <c r="BK158" s="218">
        <f>ROUND(I158*H158,2)</f>
        <v>0</v>
      </c>
      <c r="BL158" s="17" t="s">
        <v>131</v>
      </c>
      <c r="BM158" s="217" t="s">
        <v>263</v>
      </c>
    </row>
    <row r="159" spans="1:47" s="2" customFormat="1" ht="12">
      <c r="A159" s="38"/>
      <c r="B159" s="39"/>
      <c r="C159" s="40"/>
      <c r="D159" s="219" t="s">
        <v>133</v>
      </c>
      <c r="E159" s="40"/>
      <c r="F159" s="220" t="s">
        <v>264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133</v>
      </c>
      <c r="AU159" s="17" t="s">
        <v>87</v>
      </c>
    </row>
    <row r="160" spans="1:65" s="2" customFormat="1" ht="24.15" customHeight="1">
      <c r="A160" s="38"/>
      <c r="B160" s="39"/>
      <c r="C160" s="247" t="s">
        <v>265</v>
      </c>
      <c r="D160" s="247" t="s">
        <v>175</v>
      </c>
      <c r="E160" s="248" t="s">
        <v>266</v>
      </c>
      <c r="F160" s="249" t="s">
        <v>267</v>
      </c>
      <c r="G160" s="250" t="s">
        <v>217</v>
      </c>
      <c r="H160" s="251">
        <v>34</v>
      </c>
      <c r="I160" s="252"/>
      <c r="J160" s="253">
        <f>ROUND(I160*H160,2)</f>
        <v>0</v>
      </c>
      <c r="K160" s="254"/>
      <c r="L160" s="255"/>
      <c r="M160" s="256" t="s">
        <v>19</v>
      </c>
      <c r="N160" s="257" t="s">
        <v>48</v>
      </c>
      <c r="O160" s="84"/>
      <c r="P160" s="215">
        <f>O160*H160</f>
        <v>0</v>
      </c>
      <c r="Q160" s="215">
        <v>0.0563</v>
      </c>
      <c r="R160" s="215">
        <f>Q160*H160</f>
        <v>1.9142000000000001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174</v>
      </c>
      <c r="AT160" s="217" t="s">
        <v>175</v>
      </c>
      <c r="AU160" s="217" t="s">
        <v>87</v>
      </c>
      <c r="AY160" s="17" t="s">
        <v>125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85</v>
      </c>
      <c r="BK160" s="218">
        <f>ROUND(I160*H160,2)</f>
        <v>0</v>
      </c>
      <c r="BL160" s="17" t="s">
        <v>131</v>
      </c>
      <c r="BM160" s="217" t="s">
        <v>268</v>
      </c>
    </row>
    <row r="161" spans="1:63" s="12" customFormat="1" ht="22.8" customHeight="1">
      <c r="A161" s="12"/>
      <c r="B161" s="189"/>
      <c r="C161" s="190"/>
      <c r="D161" s="191" t="s">
        <v>76</v>
      </c>
      <c r="E161" s="203" t="s">
        <v>180</v>
      </c>
      <c r="F161" s="203" t="s">
        <v>269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SUM(P162:P164)</f>
        <v>0</v>
      </c>
      <c r="Q161" s="197"/>
      <c r="R161" s="198">
        <f>SUM(R162:R164)</f>
        <v>0.48684479999999997</v>
      </c>
      <c r="S161" s="197"/>
      <c r="T161" s="199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85</v>
      </c>
      <c r="AT161" s="201" t="s">
        <v>76</v>
      </c>
      <c r="AU161" s="201" t="s">
        <v>85</v>
      </c>
      <c r="AY161" s="200" t="s">
        <v>125</v>
      </c>
      <c r="BK161" s="202">
        <f>SUM(BK162:BK164)</f>
        <v>0</v>
      </c>
    </row>
    <row r="162" spans="1:65" s="2" customFormat="1" ht="24.15" customHeight="1">
      <c r="A162" s="38"/>
      <c r="B162" s="39"/>
      <c r="C162" s="205" t="s">
        <v>270</v>
      </c>
      <c r="D162" s="205" t="s">
        <v>127</v>
      </c>
      <c r="E162" s="206" t="s">
        <v>271</v>
      </c>
      <c r="F162" s="207" t="s">
        <v>272</v>
      </c>
      <c r="G162" s="208" t="s">
        <v>273</v>
      </c>
      <c r="H162" s="209">
        <v>1035.84</v>
      </c>
      <c r="I162" s="210"/>
      <c r="J162" s="211">
        <f>ROUND(I162*H162,2)</f>
        <v>0</v>
      </c>
      <c r="K162" s="212"/>
      <c r="L162" s="44"/>
      <c r="M162" s="213" t="s">
        <v>19</v>
      </c>
      <c r="N162" s="214" t="s">
        <v>48</v>
      </c>
      <c r="O162" s="84"/>
      <c r="P162" s="215">
        <f>O162*H162</f>
        <v>0</v>
      </c>
      <c r="Q162" s="215">
        <v>0.00047</v>
      </c>
      <c r="R162" s="215">
        <f>Q162*H162</f>
        <v>0.48684479999999997</v>
      </c>
      <c r="S162" s="215">
        <v>0</v>
      </c>
      <c r="T162" s="21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7" t="s">
        <v>131</v>
      </c>
      <c r="AT162" s="217" t="s">
        <v>127</v>
      </c>
      <c r="AU162" s="217" t="s">
        <v>87</v>
      </c>
      <c r="AY162" s="17" t="s">
        <v>125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7" t="s">
        <v>85</v>
      </c>
      <c r="BK162" s="218">
        <f>ROUND(I162*H162,2)</f>
        <v>0</v>
      </c>
      <c r="BL162" s="17" t="s">
        <v>131</v>
      </c>
      <c r="BM162" s="217" t="s">
        <v>274</v>
      </c>
    </row>
    <row r="163" spans="1:47" s="2" customFormat="1" ht="12">
      <c r="A163" s="38"/>
      <c r="B163" s="39"/>
      <c r="C163" s="40"/>
      <c r="D163" s="219" t="s">
        <v>133</v>
      </c>
      <c r="E163" s="40"/>
      <c r="F163" s="220" t="s">
        <v>275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87</v>
      </c>
    </row>
    <row r="164" spans="1:51" s="13" customFormat="1" ht="12">
      <c r="A164" s="13"/>
      <c r="B164" s="224"/>
      <c r="C164" s="225"/>
      <c r="D164" s="226" t="s">
        <v>135</v>
      </c>
      <c r="E164" s="227" t="s">
        <v>19</v>
      </c>
      <c r="F164" s="228" t="s">
        <v>276</v>
      </c>
      <c r="G164" s="225"/>
      <c r="H164" s="229">
        <v>1035.84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135</v>
      </c>
      <c r="AU164" s="235" t="s">
        <v>87</v>
      </c>
      <c r="AV164" s="13" t="s">
        <v>87</v>
      </c>
      <c r="AW164" s="13" t="s">
        <v>37</v>
      </c>
      <c r="AX164" s="13" t="s">
        <v>85</v>
      </c>
      <c r="AY164" s="235" t="s">
        <v>125</v>
      </c>
    </row>
    <row r="165" spans="1:63" s="12" customFormat="1" ht="22.8" customHeight="1">
      <c r="A165" s="12"/>
      <c r="B165" s="189"/>
      <c r="C165" s="190"/>
      <c r="D165" s="191" t="s">
        <v>76</v>
      </c>
      <c r="E165" s="203" t="s">
        <v>277</v>
      </c>
      <c r="F165" s="203" t="s">
        <v>278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SUM(P166:P170)</f>
        <v>0</v>
      </c>
      <c r="Q165" s="197"/>
      <c r="R165" s="198">
        <f>SUM(R166:R170)</f>
        <v>0</v>
      </c>
      <c r="S165" s="197"/>
      <c r="T165" s="199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85</v>
      </c>
      <c r="AT165" s="201" t="s">
        <v>76</v>
      </c>
      <c r="AU165" s="201" t="s">
        <v>85</v>
      </c>
      <c r="AY165" s="200" t="s">
        <v>125</v>
      </c>
      <c r="BK165" s="202">
        <f>SUM(BK166:BK170)</f>
        <v>0</v>
      </c>
    </row>
    <row r="166" spans="1:65" s="2" customFormat="1" ht="44.25" customHeight="1">
      <c r="A166" s="38"/>
      <c r="B166" s="39"/>
      <c r="C166" s="205" t="s">
        <v>279</v>
      </c>
      <c r="D166" s="205" t="s">
        <v>127</v>
      </c>
      <c r="E166" s="206" t="s">
        <v>280</v>
      </c>
      <c r="F166" s="207" t="s">
        <v>281</v>
      </c>
      <c r="G166" s="208" t="s">
        <v>159</v>
      </c>
      <c r="H166" s="209">
        <v>469.509</v>
      </c>
      <c r="I166" s="210"/>
      <c r="J166" s="211">
        <f>ROUND(I166*H166,2)</f>
        <v>0</v>
      </c>
      <c r="K166" s="212"/>
      <c r="L166" s="44"/>
      <c r="M166" s="213" t="s">
        <v>19</v>
      </c>
      <c r="N166" s="214" t="s">
        <v>48</v>
      </c>
      <c r="O166" s="84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7" t="s">
        <v>131</v>
      </c>
      <c r="AT166" s="217" t="s">
        <v>127</v>
      </c>
      <c r="AU166" s="217" t="s">
        <v>87</v>
      </c>
      <c r="AY166" s="17" t="s">
        <v>125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7" t="s">
        <v>85</v>
      </c>
      <c r="BK166" s="218">
        <f>ROUND(I166*H166,2)</f>
        <v>0</v>
      </c>
      <c r="BL166" s="17" t="s">
        <v>131</v>
      </c>
      <c r="BM166" s="217" t="s">
        <v>282</v>
      </c>
    </row>
    <row r="167" spans="1:47" s="2" customFormat="1" ht="12">
      <c r="A167" s="38"/>
      <c r="B167" s="39"/>
      <c r="C167" s="40"/>
      <c r="D167" s="219" t="s">
        <v>133</v>
      </c>
      <c r="E167" s="40"/>
      <c r="F167" s="220" t="s">
        <v>283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133</v>
      </c>
      <c r="AU167" s="17" t="s">
        <v>87</v>
      </c>
    </row>
    <row r="168" spans="1:51" s="13" customFormat="1" ht="12">
      <c r="A168" s="13"/>
      <c r="B168" s="224"/>
      <c r="C168" s="225"/>
      <c r="D168" s="226" t="s">
        <v>135</v>
      </c>
      <c r="E168" s="227" t="s">
        <v>19</v>
      </c>
      <c r="F168" s="228" t="s">
        <v>284</v>
      </c>
      <c r="G168" s="225"/>
      <c r="H168" s="229">
        <v>469.509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135</v>
      </c>
      <c r="AU168" s="235" t="s">
        <v>87</v>
      </c>
      <c r="AV168" s="13" t="s">
        <v>87</v>
      </c>
      <c r="AW168" s="13" t="s">
        <v>37</v>
      </c>
      <c r="AX168" s="13" t="s">
        <v>85</v>
      </c>
      <c r="AY168" s="235" t="s">
        <v>125</v>
      </c>
    </row>
    <row r="169" spans="1:65" s="2" customFormat="1" ht="49.05" customHeight="1">
      <c r="A169" s="38"/>
      <c r="B169" s="39"/>
      <c r="C169" s="205" t="s">
        <v>285</v>
      </c>
      <c r="D169" s="205" t="s">
        <v>127</v>
      </c>
      <c r="E169" s="206" t="s">
        <v>286</v>
      </c>
      <c r="F169" s="207" t="s">
        <v>287</v>
      </c>
      <c r="G169" s="208" t="s">
        <v>159</v>
      </c>
      <c r="H169" s="209">
        <v>17.336</v>
      </c>
      <c r="I169" s="210"/>
      <c r="J169" s="211">
        <f>ROUND(I169*H169,2)</f>
        <v>0</v>
      </c>
      <c r="K169" s="212"/>
      <c r="L169" s="44"/>
      <c r="M169" s="213" t="s">
        <v>19</v>
      </c>
      <c r="N169" s="214" t="s">
        <v>48</v>
      </c>
      <c r="O169" s="8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7" t="s">
        <v>131</v>
      </c>
      <c r="AT169" s="217" t="s">
        <v>127</v>
      </c>
      <c r="AU169" s="217" t="s">
        <v>87</v>
      </c>
      <c r="AY169" s="17" t="s">
        <v>125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7" t="s">
        <v>85</v>
      </c>
      <c r="BK169" s="218">
        <f>ROUND(I169*H169,2)</f>
        <v>0</v>
      </c>
      <c r="BL169" s="17" t="s">
        <v>131</v>
      </c>
      <c r="BM169" s="217" t="s">
        <v>288</v>
      </c>
    </row>
    <row r="170" spans="1:47" s="2" customFormat="1" ht="12">
      <c r="A170" s="38"/>
      <c r="B170" s="39"/>
      <c r="C170" s="40"/>
      <c r="D170" s="219" t="s">
        <v>133</v>
      </c>
      <c r="E170" s="40"/>
      <c r="F170" s="220" t="s">
        <v>289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87</v>
      </c>
    </row>
    <row r="171" spans="1:63" s="12" customFormat="1" ht="25.9" customHeight="1">
      <c r="A171" s="12"/>
      <c r="B171" s="189"/>
      <c r="C171" s="190"/>
      <c r="D171" s="191" t="s">
        <v>76</v>
      </c>
      <c r="E171" s="192" t="s">
        <v>290</v>
      </c>
      <c r="F171" s="192" t="s">
        <v>291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P172</f>
        <v>0</v>
      </c>
      <c r="Q171" s="197"/>
      <c r="R171" s="198">
        <f>R172</f>
        <v>0.0006000000000000001</v>
      </c>
      <c r="S171" s="197"/>
      <c r="T171" s="19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87</v>
      </c>
      <c r="AT171" s="201" t="s">
        <v>76</v>
      </c>
      <c r="AU171" s="201" t="s">
        <v>77</v>
      </c>
      <c r="AY171" s="200" t="s">
        <v>125</v>
      </c>
      <c r="BK171" s="202">
        <f>BK172</f>
        <v>0</v>
      </c>
    </row>
    <row r="172" spans="1:63" s="12" customFormat="1" ht="22.8" customHeight="1">
      <c r="A172" s="12"/>
      <c r="B172" s="189"/>
      <c r="C172" s="190"/>
      <c r="D172" s="191" t="s">
        <v>76</v>
      </c>
      <c r="E172" s="203" t="s">
        <v>292</v>
      </c>
      <c r="F172" s="203" t="s">
        <v>293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P173</f>
        <v>0</v>
      </c>
      <c r="Q172" s="197"/>
      <c r="R172" s="198">
        <f>R173</f>
        <v>0.0006000000000000001</v>
      </c>
      <c r="S172" s="197"/>
      <c r="T172" s="199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87</v>
      </c>
      <c r="AT172" s="201" t="s">
        <v>76</v>
      </c>
      <c r="AU172" s="201" t="s">
        <v>85</v>
      </c>
      <c r="AY172" s="200" t="s">
        <v>125</v>
      </c>
      <c r="BK172" s="202">
        <f>BK173</f>
        <v>0</v>
      </c>
    </row>
    <row r="173" spans="1:65" s="2" customFormat="1" ht="24.15" customHeight="1">
      <c r="A173" s="38"/>
      <c r="B173" s="39"/>
      <c r="C173" s="205" t="s">
        <v>294</v>
      </c>
      <c r="D173" s="205" t="s">
        <v>127</v>
      </c>
      <c r="E173" s="206" t="s">
        <v>295</v>
      </c>
      <c r="F173" s="207" t="s">
        <v>296</v>
      </c>
      <c r="G173" s="208" t="s">
        <v>297</v>
      </c>
      <c r="H173" s="209">
        <v>12</v>
      </c>
      <c r="I173" s="210"/>
      <c r="J173" s="211">
        <f>ROUND(I173*H173,2)</f>
        <v>0</v>
      </c>
      <c r="K173" s="212"/>
      <c r="L173" s="44"/>
      <c r="M173" s="213" t="s">
        <v>19</v>
      </c>
      <c r="N173" s="214" t="s">
        <v>48</v>
      </c>
      <c r="O173" s="84"/>
      <c r="P173" s="215">
        <f>O173*H173</f>
        <v>0</v>
      </c>
      <c r="Q173" s="215">
        <v>5E-05</v>
      </c>
      <c r="R173" s="215">
        <f>Q173*H173</f>
        <v>0.0006000000000000001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220</v>
      </c>
      <c r="AT173" s="217" t="s">
        <v>127</v>
      </c>
      <c r="AU173" s="217" t="s">
        <v>87</v>
      </c>
      <c r="AY173" s="17" t="s">
        <v>125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7" t="s">
        <v>85</v>
      </c>
      <c r="BK173" s="218">
        <f>ROUND(I173*H173,2)</f>
        <v>0</v>
      </c>
      <c r="BL173" s="17" t="s">
        <v>220</v>
      </c>
      <c r="BM173" s="217" t="s">
        <v>298</v>
      </c>
    </row>
    <row r="174" spans="1:63" s="12" customFormat="1" ht="25.9" customHeight="1">
      <c r="A174" s="12"/>
      <c r="B174" s="189"/>
      <c r="C174" s="190"/>
      <c r="D174" s="191" t="s">
        <v>76</v>
      </c>
      <c r="E174" s="192" t="s">
        <v>175</v>
      </c>
      <c r="F174" s="192" t="s">
        <v>299</v>
      </c>
      <c r="G174" s="190"/>
      <c r="H174" s="190"/>
      <c r="I174" s="193"/>
      <c r="J174" s="194">
        <f>BK174</f>
        <v>0</v>
      </c>
      <c r="K174" s="190"/>
      <c r="L174" s="195"/>
      <c r="M174" s="196"/>
      <c r="N174" s="197"/>
      <c r="O174" s="197"/>
      <c r="P174" s="198">
        <f>P175</f>
        <v>0</v>
      </c>
      <c r="Q174" s="197"/>
      <c r="R174" s="198">
        <f>R175</f>
        <v>0.027159999999999997</v>
      </c>
      <c r="S174" s="197"/>
      <c r="T174" s="199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143</v>
      </c>
      <c r="AT174" s="201" t="s">
        <v>76</v>
      </c>
      <c r="AU174" s="201" t="s">
        <v>77</v>
      </c>
      <c r="AY174" s="200" t="s">
        <v>125</v>
      </c>
      <c r="BK174" s="202">
        <f>BK175</f>
        <v>0</v>
      </c>
    </row>
    <row r="175" spans="1:63" s="12" customFormat="1" ht="22.8" customHeight="1">
      <c r="A175" s="12"/>
      <c r="B175" s="189"/>
      <c r="C175" s="190"/>
      <c r="D175" s="191" t="s">
        <v>76</v>
      </c>
      <c r="E175" s="203" t="s">
        <v>300</v>
      </c>
      <c r="F175" s="203" t="s">
        <v>301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SUM(P176:P178)</f>
        <v>0</v>
      </c>
      <c r="Q175" s="197"/>
      <c r="R175" s="198">
        <f>SUM(R176:R178)</f>
        <v>0.027159999999999997</v>
      </c>
      <c r="S175" s="197"/>
      <c r="T175" s="199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143</v>
      </c>
      <c r="AT175" s="201" t="s">
        <v>76</v>
      </c>
      <c r="AU175" s="201" t="s">
        <v>85</v>
      </c>
      <c r="AY175" s="200" t="s">
        <v>125</v>
      </c>
      <c r="BK175" s="202">
        <f>SUM(BK176:BK178)</f>
        <v>0</v>
      </c>
    </row>
    <row r="176" spans="1:65" s="2" customFormat="1" ht="24.15" customHeight="1">
      <c r="A176" s="38"/>
      <c r="B176" s="39"/>
      <c r="C176" s="205" t="s">
        <v>302</v>
      </c>
      <c r="D176" s="205" t="s">
        <v>127</v>
      </c>
      <c r="E176" s="206" t="s">
        <v>303</v>
      </c>
      <c r="F176" s="207" t="s">
        <v>304</v>
      </c>
      <c r="G176" s="208" t="s">
        <v>196</v>
      </c>
      <c r="H176" s="209">
        <v>19.4</v>
      </c>
      <c r="I176" s="210"/>
      <c r="J176" s="211">
        <f>ROUND(I176*H176,2)</f>
        <v>0</v>
      </c>
      <c r="K176" s="212"/>
      <c r="L176" s="44"/>
      <c r="M176" s="213" t="s">
        <v>19</v>
      </c>
      <c r="N176" s="214" t="s">
        <v>48</v>
      </c>
      <c r="O176" s="84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305</v>
      </c>
      <c r="AT176" s="217" t="s">
        <v>127</v>
      </c>
      <c r="AU176" s="217" t="s">
        <v>87</v>
      </c>
      <c r="AY176" s="17" t="s">
        <v>125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7" t="s">
        <v>85</v>
      </c>
      <c r="BK176" s="218">
        <f>ROUND(I176*H176,2)</f>
        <v>0</v>
      </c>
      <c r="BL176" s="17" t="s">
        <v>305</v>
      </c>
      <c r="BM176" s="217" t="s">
        <v>306</v>
      </c>
    </row>
    <row r="177" spans="1:47" s="2" customFormat="1" ht="12">
      <c r="A177" s="38"/>
      <c r="B177" s="39"/>
      <c r="C177" s="40"/>
      <c r="D177" s="219" t="s">
        <v>133</v>
      </c>
      <c r="E177" s="40"/>
      <c r="F177" s="220" t="s">
        <v>307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133</v>
      </c>
      <c r="AU177" s="17" t="s">
        <v>87</v>
      </c>
    </row>
    <row r="178" spans="1:65" s="2" customFormat="1" ht="16.5" customHeight="1">
      <c r="A178" s="38"/>
      <c r="B178" s="39"/>
      <c r="C178" s="247" t="s">
        <v>308</v>
      </c>
      <c r="D178" s="247" t="s">
        <v>175</v>
      </c>
      <c r="E178" s="248" t="s">
        <v>309</v>
      </c>
      <c r="F178" s="249" t="s">
        <v>310</v>
      </c>
      <c r="G178" s="250" t="s">
        <v>196</v>
      </c>
      <c r="H178" s="251">
        <v>19.4</v>
      </c>
      <c r="I178" s="252"/>
      <c r="J178" s="253">
        <f>ROUND(I178*H178,2)</f>
        <v>0</v>
      </c>
      <c r="K178" s="254"/>
      <c r="L178" s="255"/>
      <c r="M178" s="258" t="s">
        <v>19</v>
      </c>
      <c r="N178" s="259" t="s">
        <v>48</v>
      </c>
      <c r="O178" s="260"/>
      <c r="P178" s="261">
        <f>O178*H178</f>
        <v>0</v>
      </c>
      <c r="Q178" s="261">
        <v>0.0014</v>
      </c>
      <c r="R178" s="261">
        <f>Q178*H178</f>
        <v>0.027159999999999997</v>
      </c>
      <c r="S178" s="261">
        <v>0</v>
      </c>
      <c r="T178" s="26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7" t="s">
        <v>311</v>
      </c>
      <c r="AT178" s="217" t="s">
        <v>175</v>
      </c>
      <c r="AU178" s="217" t="s">
        <v>87</v>
      </c>
      <c r="AY178" s="17" t="s">
        <v>125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7" t="s">
        <v>85</v>
      </c>
      <c r="BK178" s="218">
        <f>ROUND(I178*H178,2)</f>
        <v>0</v>
      </c>
      <c r="BL178" s="17" t="s">
        <v>311</v>
      </c>
      <c r="BM178" s="217" t="s">
        <v>312</v>
      </c>
    </row>
    <row r="179" spans="1:31" s="2" customFormat="1" ht="6.95" customHeight="1">
      <c r="A179" s="38"/>
      <c r="B179" s="59"/>
      <c r="C179" s="60"/>
      <c r="D179" s="60"/>
      <c r="E179" s="60"/>
      <c r="F179" s="60"/>
      <c r="G179" s="60"/>
      <c r="H179" s="60"/>
      <c r="I179" s="60"/>
      <c r="J179" s="60"/>
      <c r="K179" s="60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87:K17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131251100"/>
    <hyperlink ref="F96" r:id="rId2" display="https://podminky.urs.cz/item/CS_URS_2022_01/132251253"/>
    <hyperlink ref="F100" r:id="rId3" display="https://podminky.urs.cz/item/CS_URS_2022_01/162751117"/>
    <hyperlink ref="F106" r:id="rId4" display="https://podminky.urs.cz/item/CS_URS_2022_01/162751119"/>
    <hyperlink ref="F109" r:id="rId5" display="https://podminky.urs.cz/item/CS_URS_2022_01/171201231"/>
    <hyperlink ref="F112" r:id="rId6" display="https://podminky.urs.cz/item/CS_URS_2022_01/171251201"/>
    <hyperlink ref="F114" r:id="rId7" display="https://podminky.urs.cz/item/CS_URS_2022_01/174151101"/>
    <hyperlink ref="F119" r:id="rId8" display="https://podminky.urs.cz/item/CS_URS_2022_01/175111101"/>
    <hyperlink ref="F127" r:id="rId9" display="https://podminky.urs.cz/item/CS_URS_2022_01/871313121"/>
    <hyperlink ref="F132" r:id="rId10" display="https://podminky.urs.cz/item/CS_URS_2022_01/871353121"/>
    <hyperlink ref="F136" r:id="rId11" display="https://podminky.urs.cz/item/CS_URS_2022_01/877315211"/>
    <hyperlink ref="F139" r:id="rId12" display="https://podminky.urs.cz/item/CS_URS_2022_01/877440440"/>
    <hyperlink ref="F142" r:id="rId13" display="https://podminky.urs.cz/item/CS_URS_2022_01/894812331"/>
    <hyperlink ref="F144" r:id="rId14" display="https://podminky.urs.cz/item/CS_URS_2022_01/897171111"/>
    <hyperlink ref="F147" r:id="rId15" display="https://podminky.urs.cz/item/CS_URS_2022_01/897171112"/>
    <hyperlink ref="F156" r:id="rId16" display="https://podminky.urs.cz/item/CS_URS_2022_01/897171113"/>
    <hyperlink ref="F159" r:id="rId17" display="https://podminky.urs.cz/item/CS_URS_2022_01/899103112"/>
    <hyperlink ref="F163" r:id="rId18" display="https://podminky.urs.cz/item/CS_URS_2022_01/919726122"/>
    <hyperlink ref="F167" r:id="rId19" display="https://podminky.urs.cz/item/CS_URS_2022_01/998225111"/>
    <hyperlink ref="F170" r:id="rId20" display="https://podminky.urs.cz/item/CS_URS_2022_01/998276101"/>
    <hyperlink ref="F177" r:id="rId21" display="https://podminky.urs.cz/item/CS_URS_2022_01/22006042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Zpevněné plochy a odvodnění lokality garáže, Šluknov - I.etapa - odvodnění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313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27. 10. 2022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39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40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41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42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43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45</v>
      </c>
      <c r="G32" s="38"/>
      <c r="H32" s="38"/>
      <c r="I32" s="145" t="s">
        <v>44</v>
      </c>
      <c r="J32" s="145" t="s">
        <v>46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47</v>
      </c>
      <c r="E33" s="132" t="s">
        <v>48</v>
      </c>
      <c r="F33" s="147">
        <f>ROUND((SUM(BE89:BE186)),2)</f>
        <v>0</v>
      </c>
      <c r="G33" s="38"/>
      <c r="H33" s="38"/>
      <c r="I33" s="148">
        <v>0.21</v>
      </c>
      <c r="J33" s="147">
        <f>ROUND(((SUM(BE89:BE186))*I33),2)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49</v>
      </c>
      <c r="F34" s="147">
        <f>ROUND((SUM(BF89:BF186)),2)</f>
        <v>0</v>
      </c>
      <c r="G34" s="38"/>
      <c r="H34" s="38"/>
      <c r="I34" s="148">
        <v>0.15</v>
      </c>
      <c r="J34" s="147">
        <f>ROUND(((SUM(BF89:BF186))*I34),2)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50</v>
      </c>
      <c r="F35" s="147">
        <f>ROUND((SUM(BG89:BG186)),2)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51</v>
      </c>
      <c r="F36" s="147">
        <f>ROUND((SUM(BH89:BH186)),2)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52</v>
      </c>
      <c r="F37" s="147">
        <f>ROUND((SUM(BI89:BI186)),2)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53</v>
      </c>
      <c r="E39" s="151"/>
      <c r="F39" s="151"/>
      <c r="G39" s="152" t="s">
        <v>54</v>
      </c>
      <c r="H39" s="153" t="s">
        <v>55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Zpevněné plochy a odvodnění lokality garáže, Šluknov - I.etapa - odvodnění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0002 - Neuznatelné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Šluknov</v>
      </c>
      <c r="G52" s="40"/>
      <c r="H52" s="40"/>
      <c r="I52" s="32" t="s">
        <v>23</v>
      </c>
      <c r="J52" s="72" t="str">
        <f>IF(J12="","",J12)</f>
        <v>27. 10. 2022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33</v>
      </c>
      <c r="J54" s="36" t="str">
        <f>E21</f>
        <v>ProProjekt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Zdeněk Polesný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75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101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102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314</v>
      </c>
      <c r="E62" s="174"/>
      <c r="F62" s="174"/>
      <c r="G62" s="174"/>
      <c r="H62" s="174"/>
      <c r="I62" s="174"/>
      <c r="J62" s="175">
        <f>J147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315</v>
      </c>
      <c r="E63" s="174"/>
      <c r="F63" s="174"/>
      <c r="G63" s="174"/>
      <c r="H63" s="174"/>
      <c r="I63" s="174"/>
      <c r="J63" s="175">
        <f>J151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316</v>
      </c>
      <c r="E64" s="174"/>
      <c r="F64" s="174"/>
      <c r="G64" s="174"/>
      <c r="H64" s="174"/>
      <c r="I64" s="174"/>
      <c r="J64" s="175">
        <f>J153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317</v>
      </c>
      <c r="E65" s="174"/>
      <c r="F65" s="174"/>
      <c r="G65" s="174"/>
      <c r="H65" s="174"/>
      <c r="I65" s="174"/>
      <c r="J65" s="175">
        <f>J157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103</v>
      </c>
      <c r="E66" s="174"/>
      <c r="F66" s="174"/>
      <c r="G66" s="174"/>
      <c r="H66" s="174"/>
      <c r="I66" s="174"/>
      <c r="J66" s="175">
        <f>J173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105</v>
      </c>
      <c r="E67" s="174"/>
      <c r="F67" s="174"/>
      <c r="G67" s="174"/>
      <c r="H67" s="174"/>
      <c r="I67" s="174"/>
      <c r="J67" s="175">
        <f>J178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5"/>
      <c r="C68" s="166"/>
      <c r="D68" s="167" t="s">
        <v>108</v>
      </c>
      <c r="E68" s="168"/>
      <c r="F68" s="168"/>
      <c r="G68" s="168"/>
      <c r="H68" s="168"/>
      <c r="I68" s="168"/>
      <c r="J68" s="169">
        <f>J182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1"/>
      <c r="C69" s="172"/>
      <c r="D69" s="173" t="s">
        <v>109</v>
      </c>
      <c r="E69" s="174"/>
      <c r="F69" s="174"/>
      <c r="G69" s="174"/>
      <c r="H69" s="174"/>
      <c r="I69" s="174"/>
      <c r="J69" s="175">
        <f>J183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110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6.25" customHeight="1">
      <c r="A79" s="38"/>
      <c r="B79" s="39"/>
      <c r="C79" s="40"/>
      <c r="D79" s="40"/>
      <c r="E79" s="160" t="str">
        <f>E7</f>
        <v>Zpevněné plochy a odvodnění lokality garáže, Šluknov - I.etapa - odvodnění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95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0002 - Neuznatelné náklady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Šluknov</v>
      </c>
      <c r="G83" s="40"/>
      <c r="H83" s="40"/>
      <c r="I83" s="32" t="s">
        <v>23</v>
      </c>
      <c r="J83" s="72" t="str">
        <f>IF(J12="","",J12)</f>
        <v>27. 10. 2022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>Město Šluknov</v>
      </c>
      <c r="G85" s="40"/>
      <c r="H85" s="40"/>
      <c r="I85" s="32" t="s">
        <v>33</v>
      </c>
      <c r="J85" s="36" t="str">
        <f>E21</f>
        <v>ProProjekt s.r.o.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IF(E18="","",E18)</f>
        <v>Vyplň údaj</v>
      </c>
      <c r="G86" s="40"/>
      <c r="H86" s="40"/>
      <c r="I86" s="32" t="s">
        <v>38</v>
      </c>
      <c r="J86" s="36" t="str">
        <f>E24</f>
        <v>Zdeněk Polesný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111</v>
      </c>
      <c r="D88" s="180" t="s">
        <v>62</v>
      </c>
      <c r="E88" s="180" t="s">
        <v>58</v>
      </c>
      <c r="F88" s="180" t="s">
        <v>59</v>
      </c>
      <c r="G88" s="180" t="s">
        <v>112</v>
      </c>
      <c r="H88" s="180" t="s">
        <v>113</v>
      </c>
      <c r="I88" s="180" t="s">
        <v>114</v>
      </c>
      <c r="J88" s="181" t="s">
        <v>99</v>
      </c>
      <c r="K88" s="182" t="s">
        <v>115</v>
      </c>
      <c r="L88" s="183"/>
      <c r="M88" s="92" t="s">
        <v>19</v>
      </c>
      <c r="N88" s="93" t="s">
        <v>47</v>
      </c>
      <c r="O88" s="93" t="s">
        <v>116</v>
      </c>
      <c r="P88" s="93" t="s">
        <v>117</v>
      </c>
      <c r="Q88" s="93" t="s">
        <v>118</v>
      </c>
      <c r="R88" s="93" t="s">
        <v>119</v>
      </c>
      <c r="S88" s="93" t="s">
        <v>120</v>
      </c>
      <c r="T88" s="94" t="s">
        <v>121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122</v>
      </c>
      <c r="D89" s="40"/>
      <c r="E89" s="40"/>
      <c r="F89" s="40"/>
      <c r="G89" s="40"/>
      <c r="H89" s="40"/>
      <c r="I89" s="40"/>
      <c r="J89" s="184">
        <f>BK89</f>
        <v>0</v>
      </c>
      <c r="K89" s="40"/>
      <c r="L89" s="44"/>
      <c r="M89" s="95"/>
      <c r="N89" s="185"/>
      <c r="O89" s="96"/>
      <c r="P89" s="186">
        <f>P90+P182</f>
        <v>0</v>
      </c>
      <c r="Q89" s="96"/>
      <c r="R89" s="186">
        <f>R90+R182</f>
        <v>4.5661395</v>
      </c>
      <c r="S89" s="96"/>
      <c r="T89" s="187">
        <f>T90+T182</f>
        <v>1459.45928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76</v>
      </c>
      <c r="AU89" s="17" t="s">
        <v>100</v>
      </c>
      <c r="BK89" s="188">
        <f>BK90+BK182</f>
        <v>0</v>
      </c>
    </row>
    <row r="90" spans="1:63" s="12" customFormat="1" ht="25.9" customHeight="1">
      <c r="A90" s="12"/>
      <c r="B90" s="189"/>
      <c r="C90" s="190"/>
      <c r="D90" s="191" t="s">
        <v>76</v>
      </c>
      <c r="E90" s="192" t="s">
        <v>123</v>
      </c>
      <c r="F90" s="192" t="s">
        <v>124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P91+P147+P151+P153+P157+P173+P178</f>
        <v>0</v>
      </c>
      <c r="Q90" s="197"/>
      <c r="R90" s="198">
        <f>R91+R147+R151+R153+R157+R173+R178</f>
        <v>4.5661395</v>
      </c>
      <c r="S90" s="197"/>
      <c r="T90" s="199">
        <f>T91+T147+T151+T153+T157+T173+T178</f>
        <v>1459.45928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85</v>
      </c>
      <c r="AT90" s="201" t="s">
        <v>76</v>
      </c>
      <c r="AU90" s="201" t="s">
        <v>77</v>
      </c>
      <c r="AY90" s="200" t="s">
        <v>125</v>
      </c>
      <c r="BK90" s="202">
        <f>BK91+BK147+BK151+BK153+BK157+BK173+BK178</f>
        <v>0</v>
      </c>
    </row>
    <row r="91" spans="1:63" s="12" customFormat="1" ht="22.8" customHeight="1">
      <c r="A91" s="12"/>
      <c r="B91" s="189"/>
      <c r="C91" s="190"/>
      <c r="D91" s="191" t="s">
        <v>76</v>
      </c>
      <c r="E91" s="203" t="s">
        <v>85</v>
      </c>
      <c r="F91" s="203" t="s">
        <v>126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SUM(P92:P146)</f>
        <v>0</v>
      </c>
      <c r="Q91" s="197"/>
      <c r="R91" s="198">
        <f>SUM(R92:R146)</f>
        <v>0.035485</v>
      </c>
      <c r="S91" s="197"/>
      <c r="T91" s="199">
        <f>SUM(T92:T146)</f>
        <v>1457.25928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85</v>
      </c>
      <c r="AT91" s="201" t="s">
        <v>76</v>
      </c>
      <c r="AU91" s="201" t="s">
        <v>85</v>
      </c>
      <c r="AY91" s="200" t="s">
        <v>125</v>
      </c>
      <c r="BK91" s="202">
        <f>SUM(BK92:BK146)</f>
        <v>0</v>
      </c>
    </row>
    <row r="92" spans="1:65" s="2" customFormat="1" ht="66.75" customHeight="1">
      <c r="A92" s="38"/>
      <c r="B92" s="39"/>
      <c r="C92" s="205" t="s">
        <v>85</v>
      </c>
      <c r="D92" s="205" t="s">
        <v>127</v>
      </c>
      <c r="E92" s="206" t="s">
        <v>318</v>
      </c>
      <c r="F92" s="207" t="s">
        <v>319</v>
      </c>
      <c r="G92" s="208" t="s">
        <v>273</v>
      </c>
      <c r="H92" s="209">
        <v>5025.032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48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0.29</v>
      </c>
      <c r="T92" s="216">
        <f>S92*H92</f>
        <v>1457.25928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131</v>
      </c>
      <c r="AT92" s="217" t="s">
        <v>127</v>
      </c>
      <c r="AU92" s="217" t="s">
        <v>87</v>
      </c>
      <c r="AY92" s="17" t="s">
        <v>125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85</v>
      </c>
      <c r="BK92" s="218">
        <f>ROUND(I92*H92,2)</f>
        <v>0</v>
      </c>
      <c r="BL92" s="17" t="s">
        <v>131</v>
      </c>
      <c r="BM92" s="217" t="s">
        <v>320</v>
      </c>
    </row>
    <row r="93" spans="1:47" s="2" customFormat="1" ht="12">
      <c r="A93" s="38"/>
      <c r="B93" s="39"/>
      <c r="C93" s="40"/>
      <c r="D93" s="219" t="s">
        <v>133</v>
      </c>
      <c r="E93" s="40"/>
      <c r="F93" s="220" t="s">
        <v>321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133</v>
      </c>
      <c r="AU93" s="17" t="s">
        <v>87</v>
      </c>
    </row>
    <row r="94" spans="1:51" s="13" customFormat="1" ht="12">
      <c r="A94" s="13"/>
      <c r="B94" s="224"/>
      <c r="C94" s="225"/>
      <c r="D94" s="226" t="s">
        <v>135</v>
      </c>
      <c r="E94" s="227" t="s">
        <v>19</v>
      </c>
      <c r="F94" s="228" t="s">
        <v>322</v>
      </c>
      <c r="G94" s="225"/>
      <c r="H94" s="229">
        <v>327.945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135</v>
      </c>
      <c r="AU94" s="235" t="s">
        <v>87</v>
      </c>
      <c r="AV94" s="13" t="s">
        <v>87</v>
      </c>
      <c r="AW94" s="13" t="s">
        <v>37</v>
      </c>
      <c r="AX94" s="13" t="s">
        <v>77</v>
      </c>
      <c r="AY94" s="235" t="s">
        <v>125</v>
      </c>
    </row>
    <row r="95" spans="1:51" s="13" customFormat="1" ht="12">
      <c r="A95" s="13"/>
      <c r="B95" s="224"/>
      <c r="C95" s="225"/>
      <c r="D95" s="226" t="s">
        <v>135</v>
      </c>
      <c r="E95" s="227" t="s">
        <v>19</v>
      </c>
      <c r="F95" s="228" t="s">
        <v>323</v>
      </c>
      <c r="G95" s="225"/>
      <c r="H95" s="229">
        <v>627.949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135</v>
      </c>
      <c r="AU95" s="235" t="s">
        <v>87</v>
      </c>
      <c r="AV95" s="13" t="s">
        <v>87</v>
      </c>
      <c r="AW95" s="13" t="s">
        <v>37</v>
      </c>
      <c r="AX95" s="13" t="s">
        <v>77</v>
      </c>
      <c r="AY95" s="235" t="s">
        <v>125</v>
      </c>
    </row>
    <row r="96" spans="1:51" s="13" customFormat="1" ht="12">
      <c r="A96" s="13"/>
      <c r="B96" s="224"/>
      <c r="C96" s="225"/>
      <c r="D96" s="226" t="s">
        <v>135</v>
      </c>
      <c r="E96" s="227" t="s">
        <v>19</v>
      </c>
      <c r="F96" s="228" t="s">
        <v>324</v>
      </c>
      <c r="G96" s="225"/>
      <c r="H96" s="229">
        <v>705.844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135</v>
      </c>
      <c r="AU96" s="235" t="s">
        <v>87</v>
      </c>
      <c r="AV96" s="13" t="s">
        <v>87</v>
      </c>
      <c r="AW96" s="13" t="s">
        <v>37</v>
      </c>
      <c r="AX96" s="13" t="s">
        <v>77</v>
      </c>
      <c r="AY96" s="235" t="s">
        <v>125</v>
      </c>
    </row>
    <row r="97" spans="1:51" s="13" customFormat="1" ht="12">
      <c r="A97" s="13"/>
      <c r="B97" s="224"/>
      <c r="C97" s="225"/>
      <c r="D97" s="226" t="s">
        <v>135</v>
      </c>
      <c r="E97" s="227" t="s">
        <v>19</v>
      </c>
      <c r="F97" s="228" t="s">
        <v>325</v>
      </c>
      <c r="G97" s="225"/>
      <c r="H97" s="229">
        <v>741.624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135</v>
      </c>
      <c r="AU97" s="235" t="s">
        <v>87</v>
      </c>
      <c r="AV97" s="13" t="s">
        <v>87</v>
      </c>
      <c r="AW97" s="13" t="s">
        <v>37</v>
      </c>
      <c r="AX97" s="13" t="s">
        <v>77</v>
      </c>
      <c r="AY97" s="235" t="s">
        <v>125</v>
      </c>
    </row>
    <row r="98" spans="1:51" s="13" customFormat="1" ht="12">
      <c r="A98" s="13"/>
      <c r="B98" s="224"/>
      <c r="C98" s="225"/>
      <c r="D98" s="226" t="s">
        <v>135</v>
      </c>
      <c r="E98" s="227" t="s">
        <v>19</v>
      </c>
      <c r="F98" s="228" t="s">
        <v>326</v>
      </c>
      <c r="G98" s="225"/>
      <c r="H98" s="229">
        <v>1435.404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135</v>
      </c>
      <c r="AU98" s="235" t="s">
        <v>87</v>
      </c>
      <c r="AV98" s="13" t="s">
        <v>87</v>
      </c>
      <c r="AW98" s="13" t="s">
        <v>37</v>
      </c>
      <c r="AX98" s="13" t="s">
        <v>77</v>
      </c>
      <c r="AY98" s="235" t="s">
        <v>125</v>
      </c>
    </row>
    <row r="99" spans="1:51" s="13" customFormat="1" ht="12">
      <c r="A99" s="13"/>
      <c r="B99" s="224"/>
      <c r="C99" s="225"/>
      <c r="D99" s="226" t="s">
        <v>135</v>
      </c>
      <c r="E99" s="227" t="s">
        <v>19</v>
      </c>
      <c r="F99" s="228" t="s">
        <v>327</v>
      </c>
      <c r="G99" s="225"/>
      <c r="H99" s="229">
        <v>292.508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135</v>
      </c>
      <c r="AU99" s="235" t="s">
        <v>87</v>
      </c>
      <c r="AV99" s="13" t="s">
        <v>87</v>
      </c>
      <c r="AW99" s="13" t="s">
        <v>37</v>
      </c>
      <c r="AX99" s="13" t="s">
        <v>77</v>
      </c>
      <c r="AY99" s="235" t="s">
        <v>125</v>
      </c>
    </row>
    <row r="100" spans="1:51" s="13" customFormat="1" ht="12">
      <c r="A100" s="13"/>
      <c r="B100" s="224"/>
      <c r="C100" s="225"/>
      <c r="D100" s="226" t="s">
        <v>135</v>
      </c>
      <c r="E100" s="227" t="s">
        <v>19</v>
      </c>
      <c r="F100" s="228" t="s">
        <v>328</v>
      </c>
      <c r="G100" s="225"/>
      <c r="H100" s="229">
        <v>301.275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135</v>
      </c>
      <c r="AU100" s="235" t="s">
        <v>87</v>
      </c>
      <c r="AV100" s="13" t="s">
        <v>87</v>
      </c>
      <c r="AW100" s="13" t="s">
        <v>37</v>
      </c>
      <c r="AX100" s="13" t="s">
        <v>77</v>
      </c>
      <c r="AY100" s="235" t="s">
        <v>125</v>
      </c>
    </row>
    <row r="101" spans="1:51" s="13" customFormat="1" ht="12">
      <c r="A101" s="13"/>
      <c r="B101" s="224"/>
      <c r="C101" s="225"/>
      <c r="D101" s="226" t="s">
        <v>135</v>
      </c>
      <c r="E101" s="227" t="s">
        <v>19</v>
      </c>
      <c r="F101" s="228" t="s">
        <v>329</v>
      </c>
      <c r="G101" s="225"/>
      <c r="H101" s="229">
        <v>240.057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135</v>
      </c>
      <c r="AU101" s="235" t="s">
        <v>87</v>
      </c>
      <c r="AV101" s="13" t="s">
        <v>87</v>
      </c>
      <c r="AW101" s="13" t="s">
        <v>37</v>
      </c>
      <c r="AX101" s="13" t="s">
        <v>77</v>
      </c>
      <c r="AY101" s="235" t="s">
        <v>125</v>
      </c>
    </row>
    <row r="102" spans="1:51" s="13" customFormat="1" ht="12">
      <c r="A102" s="13"/>
      <c r="B102" s="224"/>
      <c r="C102" s="225"/>
      <c r="D102" s="226" t="s">
        <v>135</v>
      </c>
      <c r="E102" s="227" t="s">
        <v>19</v>
      </c>
      <c r="F102" s="228" t="s">
        <v>330</v>
      </c>
      <c r="G102" s="225"/>
      <c r="H102" s="229">
        <v>352.426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135</v>
      </c>
      <c r="AU102" s="235" t="s">
        <v>87</v>
      </c>
      <c r="AV102" s="13" t="s">
        <v>87</v>
      </c>
      <c r="AW102" s="13" t="s">
        <v>37</v>
      </c>
      <c r="AX102" s="13" t="s">
        <v>77</v>
      </c>
      <c r="AY102" s="235" t="s">
        <v>125</v>
      </c>
    </row>
    <row r="103" spans="1:51" s="14" customFormat="1" ht="12">
      <c r="A103" s="14"/>
      <c r="B103" s="236"/>
      <c r="C103" s="237"/>
      <c r="D103" s="226" t="s">
        <v>135</v>
      </c>
      <c r="E103" s="238" t="s">
        <v>19</v>
      </c>
      <c r="F103" s="239" t="s">
        <v>137</v>
      </c>
      <c r="G103" s="237"/>
      <c r="H103" s="240">
        <v>5025.032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135</v>
      </c>
      <c r="AU103" s="246" t="s">
        <v>87</v>
      </c>
      <c r="AV103" s="14" t="s">
        <v>131</v>
      </c>
      <c r="AW103" s="14" t="s">
        <v>37</v>
      </c>
      <c r="AX103" s="14" t="s">
        <v>85</v>
      </c>
      <c r="AY103" s="246" t="s">
        <v>125</v>
      </c>
    </row>
    <row r="104" spans="1:65" s="2" customFormat="1" ht="24.15" customHeight="1">
      <c r="A104" s="38"/>
      <c r="B104" s="39"/>
      <c r="C104" s="205" t="s">
        <v>87</v>
      </c>
      <c r="D104" s="205" t="s">
        <v>127</v>
      </c>
      <c r="E104" s="206" t="s">
        <v>331</v>
      </c>
      <c r="F104" s="207" t="s">
        <v>332</v>
      </c>
      <c r="G104" s="208" t="s">
        <v>273</v>
      </c>
      <c r="H104" s="209">
        <v>1774.259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48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131</v>
      </c>
      <c r="AT104" s="217" t="s">
        <v>127</v>
      </c>
      <c r="AU104" s="217" t="s">
        <v>87</v>
      </c>
      <c r="AY104" s="17" t="s">
        <v>125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85</v>
      </c>
      <c r="BK104" s="218">
        <f>ROUND(I104*H104,2)</f>
        <v>0</v>
      </c>
      <c r="BL104" s="17" t="s">
        <v>131</v>
      </c>
      <c r="BM104" s="217" t="s">
        <v>333</v>
      </c>
    </row>
    <row r="105" spans="1:47" s="2" customFormat="1" ht="12">
      <c r="A105" s="38"/>
      <c r="B105" s="39"/>
      <c r="C105" s="40"/>
      <c r="D105" s="219" t="s">
        <v>133</v>
      </c>
      <c r="E105" s="40"/>
      <c r="F105" s="220" t="s">
        <v>334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133</v>
      </c>
      <c r="AU105" s="17" t="s">
        <v>87</v>
      </c>
    </row>
    <row r="106" spans="1:51" s="13" customFormat="1" ht="12">
      <c r="A106" s="13"/>
      <c r="B106" s="224"/>
      <c r="C106" s="225"/>
      <c r="D106" s="226" t="s">
        <v>135</v>
      </c>
      <c r="E106" s="227" t="s">
        <v>19</v>
      </c>
      <c r="F106" s="228" t="s">
        <v>335</v>
      </c>
      <c r="G106" s="225"/>
      <c r="H106" s="229">
        <v>1619.558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135</v>
      </c>
      <c r="AU106" s="235" t="s">
        <v>87</v>
      </c>
      <c r="AV106" s="13" t="s">
        <v>87</v>
      </c>
      <c r="AW106" s="13" t="s">
        <v>37</v>
      </c>
      <c r="AX106" s="13" t="s">
        <v>77</v>
      </c>
      <c r="AY106" s="235" t="s">
        <v>125</v>
      </c>
    </row>
    <row r="107" spans="1:51" s="13" customFormat="1" ht="12">
      <c r="A107" s="13"/>
      <c r="B107" s="224"/>
      <c r="C107" s="225"/>
      <c r="D107" s="226" t="s">
        <v>135</v>
      </c>
      <c r="E107" s="227" t="s">
        <v>19</v>
      </c>
      <c r="F107" s="228" t="s">
        <v>336</v>
      </c>
      <c r="G107" s="225"/>
      <c r="H107" s="229">
        <v>154.701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135</v>
      </c>
      <c r="AU107" s="235" t="s">
        <v>87</v>
      </c>
      <c r="AV107" s="13" t="s">
        <v>87</v>
      </c>
      <c r="AW107" s="13" t="s">
        <v>37</v>
      </c>
      <c r="AX107" s="13" t="s">
        <v>77</v>
      </c>
      <c r="AY107" s="235" t="s">
        <v>125</v>
      </c>
    </row>
    <row r="108" spans="1:51" s="14" customFormat="1" ht="12">
      <c r="A108" s="14"/>
      <c r="B108" s="236"/>
      <c r="C108" s="237"/>
      <c r="D108" s="226" t="s">
        <v>135</v>
      </c>
      <c r="E108" s="238" t="s">
        <v>19</v>
      </c>
      <c r="F108" s="239" t="s">
        <v>137</v>
      </c>
      <c r="G108" s="237"/>
      <c r="H108" s="240">
        <v>1774.259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135</v>
      </c>
      <c r="AU108" s="246" t="s">
        <v>87</v>
      </c>
      <c r="AV108" s="14" t="s">
        <v>131</v>
      </c>
      <c r="AW108" s="14" t="s">
        <v>37</v>
      </c>
      <c r="AX108" s="14" t="s">
        <v>85</v>
      </c>
      <c r="AY108" s="246" t="s">
        <v>125</v>
      </c>
    </row>
    <row r="109" spans="1:65" s="2" customFormat="1" ht="44.25" customHeight="1">
      <c r="A109" s="38"/>
      <c r="B109" s="39"/>
      <c r="C109" s="205" t="s">
        <v>143</v>
      </c>
      <c r="D109" s="205" t="s">
        <v>127</v>
      </c>
      <c r="E109" s="206" t="s">
        <v>128</v>
      </c>
      <c r="F109" s="207" t="s">
        <v>129</v>
      </c>
      <c r="G109" s="208" t="s">
        <v>130</v>
      </c>
      <c r="H109" s="209">
        <v>8.672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48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131</v>
      </c>
      <c r="AT109" s="217" t="s">
        <v>127</v>
      </c>
      <c r="AU109" s="217" t="s">
        <v>87</v>
      </c>
      <c r="AY109" s="17" t="s">
        <v>125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85</v>
      </c>
      <c r="BK109" s="218">
        <f>ROUND(I109*H109,2)</f>
        <v>0</v>
      </c>
      <c r="BL109" s="17" t="s">
        <v>131</v>
      </c>
      <c r="BM109" s="217" t="s">
        <v>132</v>
      </c>
    </row>
    <row r="110" spans="1:47" s="2" customFormat="1" ht="12">
      <c r="A110" s="38"/>
      <c r="B110" s="39"/>
      <c r="C110" s="40"/>
      <c r="D110" s="219" t="s">
        <v>133</v>
      </c>
      <c r="E110" s="40"/>
      <c r="F110" s="220" t="s">
        <v>134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133</v>
      </c>
      <c r="AU110" s="17" t="s">
        <v>87</v>
      </c>
    </row>
    <row r="111" spans="1:51" s="13" customFormat="1" ht="12">
      <c r="A111" s="13"/>
      <c r="B111" s="224"/>
      <c r="C111" s="225"/>
      <c r="D111" s="226" t="s">
        <v>135</v>
      </c>
      <c r="E111" s="227" t="s">
        <v>19</v>
      </c>
      <c r="F111" s="228" t="s">
        <v>337</v>
      </c>
      <c r="G111" s="225"/>
      <c r="H111" s="229">
        <v>8.672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135</v>
      </c>
      <c r="AU111" s="235" t="s">
        <v>87</v>
      </c>
      <c r="AV111" s="13" t="s">
        <v>87</v>
      </c>
      <c r="AW111" s="13" t="s">
        <v>37</v>
      </c>
      <c r="AX111" s="13" t="s">
        <v>77</v>
      </c>
      <c r="AY111" s="235" t="s">
        <v>125</v>
      </c>
    </row>
    <row r="112" spans="1:51" s="14" customFormat="1" ht="12">
      <c r="A112" s="14"/>
      <c r="B112" s="236"/>
      <c r="C112" s="237"/>
      <c r="D112" s="226" t="s">
        <v>135</v>
      </c>
      <c r="E112" s="238" t="s">
        <v>19</v>
      </c>
      <c r="F112" s="239" t="s">
        <v>137</v>
      </c>
      <c r="G112" s="237"/>
      <c r="H112" s="240">
        <v>8.672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135</v>
      </c>
      <c r="AU112" s="246" t="s">
        <v>87</v>
      </c>
      <c r="AV112" s="14" t="s">
        <v>131</v>
      </c>
      <c r="AW112" s="14" t="s">
        <v>37</v>
      </c>
      <c r="AX112" s="14" t="s">
        <v>85</v>
      </c>
      <c r="AY112" s="246" t="s">
        <v>125</v>
      </c>
    </row>
    <row r="113" spans="1:65" s="2" customFormat="1" ht="44.25" customHeight="1">
      <c r="A113" s="38"/>
      <c r="B113" s="39"/>
      <c r="C113" s="205" t="s">
        <v>131</v>
      </c>
      <c r="D113" s="205" t="s">
        <v>127</v>
      </c>
      <c r="E113" s="206" t="s">
        <v>338</v>
      </c>
      <c r="F113" s="207" t="s">
        <v>339</v>
      </c>
      <c r="G113" s="208" t="s">
        <v>130</v>
      </c>
      <c r="H113" s="209">
        <v>379.06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48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131</v>
      </c>
      <c r="AT113" s="217" t="s">
        <v>127</v>
      </c>
      <c r="AU113" s="217" t="s">
        <v>87</v>
      </c>
      <c r="AY113" s="17" t="s">
        <v>125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85</v>
      </c>
      <c r="BK113" s="218">
        <f>ROUND(I113*H113,2)</f>
        <v>0</v>
      </c>
      <c r="BL113" s="17" t="s">
        <v>131</v>
      </c>
      <c r="BM113" s="217" t="s">
        <v>340</v>
      </c>
    </row>
    <row r="114" spans="1:47" s="2" customFormat="1" ht="12">
      <c r="A114" s="38"/>
      <c r="B114" s="39"/>
      <c r="C114" s="40"/>
      <c r="D114" s="219" t="s">
        <v>133</v>
      </c>
      <c r="E114" s="40"/>
      <c r="F114" s="220" t="s">
        <v>341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87</v>
      </c>
    </row>
    <row r="115" spans="1:51" s="13" customFormat="1" ht="12">
      <c r="A115" s="13"/>
      <c r="B115" s="224"/>
      <c r="C115" s="225"/>
      <c r="D115" s="226" t="s">
        <v>135</v>
      </c>
      <c r="E115" s="227" t="s">
        <v>19</v>
      </c>
      <c r="F115" s="228" t="s">
        <v>342</v>
      </c>
      <c r="G115" s="225"/>
      <c r="H115" s="229">
        <v>345.28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135</v>
      </c>
      <c r="AU115" s="235" t="s">
        <v>87</v>
      </c>
      <c r="AV115" s="13" t="s">
        <v>87</v>
      </c>
      <c r="AW115" s="13" t="s">
        <v>37</v>
      </c>
      <c r="AX115" s="13" t="s">
        <v>77</v>
      </c>
      <c r="AY115" s="235" t="s">
        <v>125</v>
      </c>
    </row>
    <row r="116" spans="1:51" s="13" customFormat="1" ht="12">
      <c r="A116" s="13"/>
      <c r="B116" s="224"/>
      <c r="C116" s="225"/>
      <c r="D116" s="226" t="s">
        <v>135</v>
      </c>
      <c r="E116" s="227" t="s">
        <v>19</v>
      </c>
      <c r="F116" s="228" t="s">
        <v>343</v>
      </c>
      <c r="G116" s="225"/>
      <c r="H116" s="229">
        <v>33.78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135</v>
      </c>
      <c r="AU116" s="235" t="s">
        <v>87</v>
      </c>
      <c r="AV116" s="13" t="s">
        <v>87</v>
      </c>
      <c r="AW116" s="13" t="s">
        <v>37</v>
      </c>
      <c r="AX116" s="13" t="s">
        <v>77</v>
      </c>
      <c r="AY116" s="235" t="s">
        <v>125</v>
      </c>
    </row>
    <row r="117" spans="1:51" s="14" customFormat="1" ht="12">
      <c r="A117" s="14"/>
      <c r="B117" s="236"/>
      <c r="C117" s="237"/>
      <c r="D117" s="226" t="s">
        <v>135</v>
      </c>
      <c r="E117" s="238" t="s">
        <v>19</v>
      </c>
      <c r="F117" s="239" t="s">
        <v>137</v>
      </c>
      <c r="G117" s="237"/>
      <c r="H117" s="240">
        <v>379.05999999999995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135</v>
      </c>
      <c r="AU117" s="246" t="s">
        <v>87</v>
      </c>
      <c r="AV117" s="14" t="s">
        <v>131</v>
      </c>
      <c r="AW117" s="14" t="s">
        <v>37</v>
      </c>
      <c r="AX117" s="14" t="s">
        <v>85</v>
      </c>
      <c r="AY117" s="246" t="s">
        <v>125</v>
      </c>
    </row>
    <row r="118" spans="1:65" s="2" customFormat="1" ht="49.05" customHeight="1">
      <c r="A118" s="38"/>
      <c r="B118" s="39"/>
      <c r="C118" s="205" t="s">
        <v>156</v>
      </c>
      <c r="D118" s="205" t="s">
        <v>127</v>
      </c>
      <c r="E118" s="206" t="s">
        <v>138</v>
      </c>
      <c r="F118" s="207" t="s">
        <v>139</v>
      </c>
      <c r="G118" s="208" t="s">
        <v>130</v>
      </c>
      <c r="H118" s="209">
        <v>48.3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48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131</v>
      </c>
      <c r="AT118" s="217" t="s">
        <v>127</v>
      </c>
      <c r="AU118" s="217" t="s">
        <v>87</v>
      </c>
      <c r="AY118" s="17" t="s">
        <v>125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85</v>
      </c>
      <c r="BK118" s="218">
        <f>ROUND(I118*H118,2)</f>
        <v>0</v>
      </c>
      <c r="BL118" s="17" t="s">
        <v>131</v>
      </c>
      <c r="BM118" s="217" t="s">
        <v>140</v>
      </c>
    </row>
    <row r="119" spans="1:47" s="2" customFormat="1" ht="12">
      <c r="A119" s="38"/>
      <c r="B119" s="39"/>
      <c r="C119" s="40"/>
      <c r="D119" s="219" t="s">
        <v>133</v>
      </c>
      <c r="E119" s="40"/>
      <c r="F119" s="220" t="s">
        <v>141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133</v>
      </c>
      <c r="AU119" s="17" t="s">
        <v>87</v>
      </c>
    </row>
    <row r="120" spans="1:51" s="13" customFormat="1" ht="12">
      <c r="A120" s="13"/>
      <c r="B120" s="224"/>
      <c r="C120" s="225"/>
      <c r="D120" s="226" t="s">
        <v>135</v>
      </c>
      <c r="E120" s="227" t="s">
        <v>19</v>
      </c>
      <c r="F120" s="228" t="s">
        <v>344</v>
      </c>
      <c r="G120" s="225"/>
      <c r="H120" s="229">
        <v>48.3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135</v>
      </c>
      <c r="AU120" s="235" t="s">
        <v>87</v>
      </c>
      <c r="AV120" s="13" t="s">
        <v>87</v>
      </c>
      <c r="AW120" s="13" t="s">
        <v>37</v>
      </c>
      <c r="AX120" s="13" t="s">
        <v>77</v>
      </c>
      <c r="AY120" s="235" t="s">
        <v>125</v>
      </c>
    </row>
    <row r="121" spans="1:51" s="14" customFormat="1" ht="12">
      <c r="A121" s="14"/>
      <c r="B121" s="236"/>
      <c r="C121" s="237"/>
      <c r="D121" s="226" t="s">
        <v>135</v>
      </c>
      <c r="E121" s="238" t="s">
        <v>19</v>
      </c>
      <c r="F121" s="239" t="s">
        <v>137</v>
      </c>
      <c r="G121" s="237"/>
      <c r="H121" s="240">
        <v>48.3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135</v>
      </c>
      <c r="AU121" s="246" t="s">
        <v>87</v>
      </c>
      <c r="AV121" s="14" t="s">
        <v>131</v>
      </c>
      <c r="AW121" s="14" t="s">
        <v>37</v>
      </c>
      <c r="AX121" s="14" t="s">
        <v>85</v>
      </c>
      <c r="AY121" s="246" t="s">
        <v>125</v>
      </c>
    </row>
    <row r="122" spans="1:65" s="2" customFormat="1" ht="62.7" customHeight="1">
      <c r="A122" s="38"/>
      <c r="B122" s="39"/>
      <c r="C122" s="205" t="s">
        <v>163</v>
      </c>
      <c r="D122" s="205" t="s">
        <v>127</v>
      </c>
      <c r="E122" s="206" t="s">
        <v>345</v>
      </c>
      <c r="F122" s="207" t="s">
        <v>346</v>
      </c>
      <c r="G122" s="208" t="s">
        <v>130</v>
      </c>
      <c r="H122" s="209">
        <v>532.278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48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131</v>
      </c>
      <c r="AT122" s="217" t="s">
        <v>127</v>
      </c>
      <c r="AU122" s="217" t="s">
        <v>87</v>
      </c>
      <c r="AY122" s="17" t="s">
        <v>125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85</v>
      </c>
      <c r="BK122" s="218">
        <f>ROUND(I122*H122,2)</f>
        <v>0</v>
      </c>
      <c r="BL122" s="17" t="s">
        <v>131</v>
      </c>
      <c r="BM122" s="217" t="s">
        <v>347</v>
      </c>
    </row>
    <row r="123" spans="1:47" s="2" customFormat="1" ht="12">
      <c r="A123" s="38"/>
      <c r="B123" s="39"/>
      <c r="C123" s="40"/>
      <c r="D123" s="219" t="s">
        <v>133</v>
      </c>
      <c r="E123" s="40"/>
      <c r="F123" s="220" t="s">
        <v>348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133</v>
      </c>
      <c r="AU123" s="17" t="s">
        <v>87</v>
      </c>
    </row>
    <row r="124" spans="1:51" s="13" customFormat="1" ht="12">
      <c r="A124" s="13"/>
      <c r="B124" s="224"/>
      <c r="C124" s="225"/>
      <c r="D124" s="226" t="s">
        <v>135</v>
      </c>
      <c r="E124" s="227" t="s">
        <v>19</v>
      </c>
      <c r="F124" s="228" t="s">
        <v>349</v>
      </c>
      <c r="G124" s="225"/>
      <c r="H124" s="229">
        <v>532.278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135</v>
      </c>
      <c r="AU124" s="235" t="s">
        <v>87</v>
      </c>
      <c r="AV124" s="13" t="s">
        <v>87</v>
      </c>
      <c r="AW124" s="13" t="s">
        <v>37</v>
      </c>
      <c r="AX124" s="13" t="s">
        <v>85</v>
      </c>
      <c r="AY124" s="235" t="s">
        <v>125</v>
      </c>
    </row>
    <row r="125" spans="1:65" s="2" customFormat="1" ht="62.7" customHeight="1">
      <c r="A125" s="38"/>
      <c r="B125" s="39"/>
      <c r="C125" s="205" t="s">
        <v>168</v>
      </c>
      <c r="D125" s="205" t="s">
        <v>127</v>
      </c>
      <c r="E125" s="206" t="s">
        <v>144</v>
      </c>
      <c r="F125" s="207" t="s">
        <v>145</v>
      </c>
      <c r="G125" s="208" t="s">
        <v>130</v>
      </c>
      <c r="H125" s="209">
        <v>857.888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48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131</v>
      </c>
      <c r="AT125" s="217" t="s">
        <v>127</v>
      </c>
      <c r="AU125" s="217" t="s">
        <v>87</v>
      </c>
      <c r="AY125" s="17" t="s">
        <v>125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7" t="s">
        <v>85</v>
      </c>
      <c r="BK125" s="218">
        <f>ROUND(I125*H125,2)</f>
        <v>0</v>
      </c>
      <c r="BL125" s="17" t="s">
        <v>131</v>
      </c>
      <c r="BM125" s="217" t="s">
        <v>146</v>
      </c>
    </row>
    <row r="126" spans="1:47" s="2" customFormat="1" ht="12">
      <c r="A126" s="38"/>
      <c r="B126" s="39"/>
      <c r="C126" s="40"/>
      <c r="D126" s="219" t="s">
        <v>133</v>
      </c>
      <c r="E126" s="40"/>
      <c r="F126" s="220" t="s">
        <v>147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133</v>
      </c>
      <c r="AU126" s="17" t="s">
        <v>87</v>
      </c>
    </row>
    <row r="127" spans="1:51" s="13" customFormat="1" ht="12">
      <c r="A127" s="13"/>
      <c r="B127" s="224"/>
      <c r="C127" s="225"/>
      <c r="D127" s="226" t="s">
        <v>135</v>
      </c>
      <c r="E127" s="227" t="s">
        <v>19</v>
      </c>
      <c r="F127" s="228" t="s">
        <v>350</v>
      </c>
      <c r="G127" s="225"/>
      <c r="H127" s="229">
        <v>809.588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135</v>
      </c>
      <c r="AU127" s="235" t="s">
        <v>87</v>
      </c>
      <c r="AV127" s="13" t="s">
        <v>87</v>
      </c>
      <c r="AW127" s="13" t="s">
        <v>37</v>
      </c>
      <c r="AX127" s="13" t="s">
        <v>77</v>
      </c>
      <c r="AY127" s="235" t="s">
        <v>125</v>
      </c>
    </row>
    <row r="128" spans="1:51" s="13" customFormat="1" ht="12">
      <c r="A128" s="13"/>
      <c r="B128" s="224"/>
      <c r="C128" s="225"/>
      <c r="D128" s="226" t="s">
        <v>135</v>
      </c>
      <c r="E128" s="227" t="s">
        <v>19</v>
      </c>
      <c r="F128" s="228" t="s">
        <v>344</v>
      </c>
      <c r="G128" s="225"/>
      <c r="H128" s="229">
        <v>48.3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135</v>
      </c>
      <c r="AU128" s="235" t="s">
        <v>87</v>
      </c>
      <c r="AV128" s="13" t="s">
        <v>87</v>
      </c>
      <c r="AW128" s="13" t="s">
        <v>37</v>
      </c>
      <c r="AX128" s="13" t="s">
        <v>77</v>
      </c>
      <c r="AY128" s="235" t="s">
        <v>125</v>
      </c>
    </row>
    <row r="129" spans="1:51" s="14" customFormat="1" ht="12">
      <c r="A129" s="14"/>
      <c r="B129" s="236"/>
      <c r="C129" s="237"/>
      <c r="D129" s="226" t="s">
        <v>135</v>
      </c>
      <c r="E129" s="238" t="s">
        <v>19</v>
      </c>
      <c r="F129" s="239" t="s">
        <v>137</v>
      </c>
      <c r="G129" s="237"/>
      <c r="H129" s="240">
        <v>857.8879999999999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135</v>
      </c>
      <c r="AU129" s="246" t="s">
        <v>87</v>
      </c>
      <c r="AV129" s="14" t="s">
        <v>131</v>
      </c>
      <c r="AW129" s="14" t="s">
        <v>37</v>
      </c>
      <c r="AX129" s="14" t="s">
        <v>85</v>
      </c>
      <c r="AY129" s="246" t="s">
        <v>125</v>
      </c>
    </row>
    <row r="130" spans="1:65" s="2" customFormat="1" ht="66.75" customHeight="1">
      <c r="A130" s="38"/>
      <c r="B130" s="39"/>
      <c r="C130" s="205" t="s">
        <v>174</v>
      </c>
      <c r="D130" s="205" t="s">
        <v>127</v>
      </c>
      <c r="E130" s="206" t="s">
        <v>151</v>
      </c>
      <c r="F130" s="207" t="s">
        <v>152</v>
      </c>
      <c r="G130" s="208" t="s">
        <v>130</v>
      </c>
      <c r="H130" s="209">
        <v>31741.856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48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131</v>
      </c>
      <c r="AT130" s="217" t="s">
        <v>127</v>
      </c>
      <c r="AU130" s="217" t="s">
        <v>87</v>
      </c>
      <c r="AY130" s="17" t="s">
        <v>125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85</v>
      </c>
      <c r="BK130" s="218">
        <f>ROUND(I130*H130,2)</f>
        <v>0</v>
      </c>
      <c r="BL130" s="17" t="s">
        <v>131</v>
      </c>
      <c r="BM130" s="217" t="s">
        <v>153</v>
      </c>
    </row>
    <row r="131" spans="1:47" s="2" customFormat="1" ht="12">
      <c r="A131" s="38"/>
      <c r="B131" s="39"/>
      <c r="C131" s="40"/>
      <c r="D131" s="219" t="s">
        <v>133</v>
      </c>
      <c r="E131" s="40"/>
      <c r="F131" s="220" t="s">
        <v>154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87</v>
      </c>
    </row>
    <row r="132" spans="1:51" s="13" customFormat="1" ht="12">
      <c r="A132" s="13"/>
      <c r="B132" s="224"/>
      <c r="C132" s="225"/>
      <c r="D132" s="226" t="s">
        <v>135</v>
      </c>
      <c r="E132" s="227" t="s">
        <v>19</v>
      </c>
      <c r="F132" s="228" t="s">
        <v>351</v>
      </c>
      <c r="G132" s="225"/>
      <c r="H132" s="229">
        <v>31741.856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135</v>
      </c>
      <c r="AU132" s="235" t="s">
        <v>87</v>
      </c>
      <c r="AV132" s="13" t="s">
        <v>87</v>
      </c>
      <c r="AW132" s="13" t="s">
        <v>37</v>
      </c>
      <c r="AX132" s="13" t="s">
        <v>85</v>
      </c>
      <c r="AY132" s="235" t="s">
        <v>125</v>
      </c>
    </row>
    <row r="133" spans="1:65" s="2" customFormat="1" ht="44.25" customHeight="1">
      <c r="A133" s="38"/>
      <c r="B133" s="39"/>
      <c r="C133" s="205" t="s">
        <v>180</v>
      </c>
      <c r="D133" s="205" t="s">
        <v>127</v>
      </c>
      <c r="E133" s="206" t="s">
        <v>157</v>
      </c>
      <c r="F133" s="207" t="s">
        <v>158</v>
      </c>
      <c r="G133" s="208" t="s">
        <v>159</v>
      </c>
      <c r="H133" s="209">
        <v>1715.776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48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131</v>
      </c>
      <c r="AT133" s="217" t="s">
        <v>127</v>
      </c>
      <c r="AU133" s="217" t="s">
        <v>87</v>
      </c>
      <c r="AY133" s="17" t="s">
        <v>125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85</v>
      </c>
      <c r="BK133" s="218">
        <f>ROUND(I133*H133,2)</f>
        <v>0</v>
      </c>
      <c r="BL133" s="17" t="s">
        <v>131</v>
      </c>
      <c r="BM133" s="217" t="s">
        <v>160</v>
      </c>
    </row>
    <row r="134" spans="1:47" s="2" customFormat="1" ht="12">
      <c r="A134" s="38"/>
      <c r="B134" s="39"/>
      <c r="C134" s="40"/>
      <c r="D134" s="219" t="s">
        <v>133</v>
      </c>
      <c r="E134" s="40"/>
      <c r="F134" s="220" t="s">
        <v>161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133</v>
      </c>
      <c r="AU134" s="17" t="s">
        <v>87</v>
      </c>
    </row>
    <row r="135" spans="1:51" s="13" customFormat="1" ht="12">
      <c r="A135" s="13"/>
      <c r="B135" s="224"/>
      <c r="C135" s="225"/>
      <c r="D135" s="226" t="s">
        <v>135</v>
      </c>
      <c r="E135" s="227" t="s">
        <v>19</v>
      </c>
      <c r="F135" s="228" t="s">
        <v>352</v>
      </c>
      <c r="G135" s="225"/>
      <c r="H135" s="229">
        <v>1715.776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135</v>
      </c>
      <c r="AU135" s="235" t="s">
        <v>87</v>
      </c>
      <c r="AV135" s="13" t="s">
        <v>87</v>
      </c>
      <c r="AW135" s="13" t="s">
        <v>37</v>
      </c>
      <c r="AX135" s="13" t="s">
        <v>85</v>
      </c>
      <c r="AY135" s="235" t="s">
        <v>125</v>
      </c>
    </row>
    <row r="136" spans="1:65" s="2" customFormat="1" ht="37.8" customHeight="1">
      <c r="A136" s="38"/>
      <c r="B136" s="39"/>
      <c r="C136" s="205" t="s">
        <v>187</v>
      </c>
      <c r="D136" s="205" t="s">
        <v>127</v>
      </c>
      <c r="E136" s="206" t="s">
        <v>164</v>
      </c>
      <c r="F136" s="207" t="s">
        <v>165</v>
      </c>
      <c r="G136" s="208" t="s">
        <v>130</v>
      </c>
      <c r="H136" s="209">
        <v>857.888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48</v>
      </c>
      <c r="O136" s="84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131</v>
      </c>
      <c r="AT136" s="217" t="s">
        <v>127</v>
      </c>
      <c r="AU136" s="217" t="s">
        <v>87</v>
      </c>
      <c r="AY136" s="17" t="s">
        <v>125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85</v>
      </c>
      <c r="BK136" s="218">
        <f>ROUND(I136*H136,2)</f>
        <v>0</v>
      </c>
      <c r="BL136" s="17" t="s">
        <v>131</v>
      </c>
      <c r="BM136" s="217" t="s">
        <v>166</v>
      </c>
    </row>
    <row r="137" spans="1:47" s="2" customFormat="1" ht="12">
      <c r="A137" s="38"/>
      <c r="B137" s="39"/>
      <c r="C137" s="40"/>
      <c r="D137" s="219" t="s">
        <v>133</v>
      </c>
      <c r="E137" s="40"/>
      <c r="F137" s="220" t="s">
        <v>167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87</v>
      </c>
    </row>
    <row r="138" spans="1:65" s="2" customFormat="1" ht="37.8" customHeight="1">
      <c r="A138" s="38"/>
      <c r="B138" s="39"/>
      <c r="C138" s="205" t="s">
        <v>193</v>
      </c>
      <c r="D138" s="205" t="s">
        <v>127</v>
      </c>
      <c r="E138" s="206" t="s">
        <v>353</v>
      </c>
      <c r="F138" s="207" t="s">
        <v>354</v>
      </c>
      <c r="G138" s="208" t="s">
        <v>273</v>
      </c>
      <c r="H138" s="209">
        <v>1774.259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48</v>
      </c>
      <c r="O138" s="8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131</v>
      </c>
      <c r="AT138" s="217" t="s">
        <v>127</v>
      </c>
      <c r="AU138" s="217" t="s">
        <v>87</v>
      </c>
      <c r="AY138" s="17" t="s">
        <v>125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85</v>
      </c>
      <c r="BK138" s="218">
        <f>ROUND(I138*H138,2)</f>
        <v>0</v>
      </c>
      <c r="BL138" s="17" t="s">
        <v>131</v>
      </c>
      <c r="BM138" s="217" t="s">
        <v>355</v>
      </c>
    </row>
    <row r="139" spans="1:47" s="2" customFormat="1" ht="12">
      <c r="A139" s="38"/>
      <c r="B139" s="39"/>
      <c r="C139" s="40"/>
      <c r="D139" s="219" t="s">
        <v>133</v>
      </c>
      <c r="E139" s="40"/>
      <c r="F139" s="220" t="s">
        <v>356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87</v>
      </c>
    </row>
    <row r="140" spans="1:51" s="13" customFormat="1" ht="12">
      <c r="A140" s="13"/>
      <c r="B140" s="224"/>
      <c r="C140" s="225"/>
      <c r="D140" s="226" t="s">
        <v>135</v>
      </c>
      <c r="E140" s="227" t="s">
        <v>19</v>
      </c>
      <c r="F140" s="228" t="s">
        <v>335</v>
      </c>
      <c r="G140" s="225"/>
      <c r="H140" s="229">
        <v>1619.558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135</v>
      </c>
      <c r="AU140" s="235" t="s">
        <v>87</v>
      </c>
      <c r="AV140" s="13" t="s">
        <v>87</v>
      </c>
      <c r="AW140" s="13" t="s">
        <v>37</v>
      </c>
      <c r="AX140" s="13" t="s">
        <v>77</v>
      </c>
      <c r="AY140" s="235" t="s">
        <v>125</v>
      </c>
    </row>
    <row r="141" spans="1:51" s="13" customFormat="1" ht="12">
      <c r="A141" s="13"/>
      <c r="B141" s="224"/>
      <c r="C141" s="225"/>
      <c r="D141" s="226" t="s">
        <v>135</v>
      </c>
      <c r="E141" s="227" t="s">
        <v>19</v>
      </c>
      <c r="F141" s="228" t="s">
        <v>336</v>
      </c>
      <c r="G141" s="225"/>
      <c r="H141" s="229">
        <v>154.701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135</v>
      </c>
      <c r="AU141" s="235" t="s">
        <v>87</v>
      </c>
      <c r="AV141" s="13" t="s">
        <v>87</v>
      </c>
      <c r="AW141" s="13" t="s">
        <v>37</v>
      </c>
      <c r="AX141" s="13" t="s">
        <v>77</v>
      </c>
      <c r="AY141" s="235" t="s">
        <v>125</v>
      </c>
    </row>
    <row r="142" spans="1:51" s="14" customFormat="1" ht="12">
      <c r="A142" s="14"/>
      <c r="B142" s="236"/>
      <c r="C142" s="237"/>
      <c r="D142" s="226" t="s">
        <v>135</v>
      </c>
      <c r="E142" s="238" t="s">
        <v>19</v>
      </c>
      <c r="F142" s="239" t="s">
        <v>137</v>
      </c>
      <c r="G142" s="237"/>
      <c r="H142" s="240">
        <v>1774.259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135</v>
      </c>
      <c r="AU142" s="246" t="s">
        <v>87</v>
      </c>
      <c r="AV142" s="14" t="s">
        <v>131</v>
      </c>
      <c r="AW142" s="14" t="s">
        <v>37</v>
      </c>
      <c r="AX142" s="14" t="s">
        <v>85</v>
      </c>
      <c r="AY142" s="246" t="s">
        <v>125</v>
      </c>
    </row>
    <row r="143" spans="1:65" s="2" customFormat="1" ht="37.8" customHeight="1">
      <c r="A143" s="38"/>
      <c r="B143" s="39"/>
      <c r="C143" s="205" t="s">
        <v>200</v>
      </c>
      <c r="D143" s="205" t="s">
        <v>127</v>
      </c>
      <c r="E143" s="206" t="s">
        <v>357</v>
      </c>
      <c r="F143" s="207" t="s">
        <v>358</v>
      </c>
      <c r="G143" s="208" t="s">
        <v>273</v>
      </c>
      <c r="H143" s="209">
        <v>1774.259</v>
      </c>
      <c r="I143" s="210"/>
      <c r="J143" s="211">
        <f>ROUND(I143*H143,2)</f>
        <v>0</v>
      </c>
      <c r="K143" s="212"/>
      <c r="L143" s="44"/>
      <c r="M143" s="213" t="s">
        <v>19</v>
      </c>
      <c r="N143" s="214" t="s">
        <v>48</v>
      </c>
      <c r="O143" s="84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131</v>
      </c>
      <c r="AT143" s="217" t="s">
        <v>127</v>
      </c>
      <c r="AU143" s="217" t="s">
        <v>87</v>
      </c>
      <c r="AY143" s="17" t="s">
        <v>125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7" t="s">
        <v>85</v>
      </c>
      <c r="BK143" s="218">
        <f>ROUND(I143*H143,2)</f>
        <v>0</v>
      </c>
      <c r="BL143" s="17" t="s">
        <v>131</v>
      </c>
      <c r="BM143" s="217" t="s">
        <v>359</v>
      </c>
    </row>
    <row r="144" spans="1:47" s="2" customFormat="1" ht="12">
      <c r="A144" s="38"/>
      <c r="B144" s="39"/>
      <c r="C144" s="40"/>
      <c r="D144" s="219" t="s">
        <v>133</v>
      </c>
      <c r="E144" s="40"/>
      <c r="F144" s="220" t="s">
        <v>360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133</v>
      </c>
      <c r="AU144" s="17" t="s">
        <v>87</v>
      </c>
    </row>
    <row r="145" spans="1:65" s="2" customFormat="1" ht="16.5" customHeight="1">
      <c r="A145" s="38"/>
      <c r="B145" s="39"/>
      <c r="C145" s="247" t="s">
        <v>205</v>
      </c>
      <c r="D145" s="247" t="s">
        <v>175</v>
      </c>
      <c r="E145" s="248" t="s">
        <v>361</v>
      </c>
      <c r="F145" s="249" t="s">
        <v>362</v>
      </c>
      <c r="G145" s="250" t="s">
        <v>363</v>
      </c>
      <c r="H145" s="251">
        <v>35.485</v>
      </c>
      <c r="I145" s="252"/>
      <c r="J145" s="253">
        <f>ROUND(I145*H145,2)</f>
        <v>0</v>
      </c>
      <c r="K145" s="254"/>
      <c r="L145" s="255"/>
      <c r="M145" s="256" t="s">
        <v>19</v>
      </c>
      <c r="N145" s="257" t="s">
        <v>48</v>
      </c>
      <c r="O145" s="84"/>
      <c r="P145" s="215">
        <f>O145*H145</f>
        <v>0</v>
      </c>
      <c r="Q145" s="215">
        <v>0.001</v>
      </c>
      <c r="R145" s="215">
        <f>Q145*H145</f>
        <v>0.035485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174</v>
      </c>
      <c r="AT145" s="217" t="s">
        <v>175</v>
      </c>
      <c r="AU145" s="217" t="s">
        <v>87</v>
      </c>
      <c r="AY145" s="17" t="s">
        <v>125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85</v>
      </c>
      <c r="BK145" s="218">
        <f>ROUND(I145*H145,2)</f>
        <v>0</v>
      </c>
      <c r="BL145" s="17" t="s">
        <v>131</v>
      </c>
      <c r="BM145" s="217" t="s">
        <v>364</v>
      </c>
    </row>
    <row r="146" spans="1:51" s="13" customFormat="1" ht="12">
      <c r="A146" s="13"/>
      <c r="B146" s="224"/>
      <c r="C146" s="225"/>
      <c r="D146" s="226" t="s">
        <v>135</v>
      </c>
      <c r="E146" s="225"/>
      <c r="F146" s="228" t="s">
        <v>365</v>
      </c>
      <c r="G146" s="225"/>
      <c r="H146" s="229">
        <v>35.485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135</v>
      </c>
      <c r="AU146" s="235" t="s">
        <v>87</v>
      </c>
      <c r="AV146" s="13" t="s">
        <v>87</v>
      </c>
      <c r="AW146" s="13" t="s">
        <v>4</v>
      </c>
      <c r="AX146" s="13" t="s">
        <v>85</v>
      </c>
      <c r="AY146" s="235" t="s">
        <v>125</v>
      </c>
    </row>
    <row r="147" spans="1:63" s="12" customFormat="1" ht="22.8" customHeight="1">
      <c r="A147" s="12"/>
      <c r="B147" s="189"/>
      <c r="C147" s="190"/>
      <c r="D147" s="191" t="s">
        <v>76</v>
      </c>
      <c r="E147" s="203" t="s">
        <v>87</v>
      </c>
      <c r="F147" s="203" t="s">
        <v>366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SUM(P148:P150)</f>
        <v>0</v>
      </c>
      <c r="Q147" s="197"/>
      <c r="R147" s="198">
        <f>SUM(R148:R150)</f>
        <v>0.6327805</v>
      </c>
      <c r="S147" s="197"/>
      <c r="T147" s="199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0" t="s">
        <v>85</v>
      </c>
      <c r="AT147" s="201" t="s">
        <v>76</v>
      </c>
      <c r="AU147" s="201" t="s">
        <v>85</v>
      </c>
      <c r="AY147" s="200" t="s">
        <v>125</v>
      </c>
      <c r="BK147" s="202">
        <f>SUM(BK148:BK150)</f>
        <v>0</v>
      </c>
    </row>
    <row r="148" spans="1:65" s="2" customFormat="1" ht="24.15" customHeight="1">
      <c r="A148" s="38"/>
      <c r="B148" s="39"/>
      <c r="C148" s="205" t="s">
        <v>210</v>
      </c>
      <c r="D148" s="205" t="s">
        <v>127</v>
      </c>
      <c r="E148" s="206" t="s">
        <v>367</v>
      </c>
      <c r="F148" s="207" t="s">
        <v>368</v>
      </c>
      <c r="G148" s="208" t="s">
        <v>130</v>
      </c>
      <c r="H148" s="209">
        <v>0.275</v>
      </c>
      <c r="I148" s="210"/>
      <c r="J148" s="211">
        <f>ROUND(I148*H148,2)</f>
        <v>0</v>
      </c>
      <c r="K148" s="212"/>
      <c r="L148" s="44"/>
      <c r="M148" s="213" t="s">
        <v>19</v>
      </c>
      <c r="N148" s="214" t="s">
        <v>48</v>
      </c>
      <c r="O148" s="84"/>
      <c r="P148" s="215">
        <f>O148*H148</f>
        <v>0</v>
      </c>
      <c r="Q148" s="215">
        <v>2.30102</v>
      </c>
      <c r="R148" s="215">
        <f>Q148*H148</f>
        <v>0.6327805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131</v>
      </c>
      <c r="AT148" s="217" t="s">
        <v>127</v>
      </c>
      <c r="AU148" s="217" t="s">
        <v>87</v>
      </c>
      <c r="AY148" s="17" t="s">
        <v>125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85</v>
      </c>
      <c r="BK148" s="218">
        <f>ROUND(I148*H148,2)</f>
        <v>0</v>
      </c>
      <c r="BL148" s="17" t="s">
        <v>131</v>
      </c>
      <c r="BM148" s="217" t="s">
        <v>369</v>
      </c>
    </row>
    <row r="149" spans="1:47" s="2" customFormat="1" ht="12">
      <c r="A149" s="38"/>
      <c r="B149" s="39"/>
      <c r="C149" s="40"/>
      <c r="D149" s="219" t="s">
        <v>133</v>
      </c>
      <c r="E149" s="40"/>
      <c r="F149" s="220" t="s">
        <v>370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133</v>
      </c>
      <c r="AU149" s="17" t="s">
        <v>87</v>
      </c>
    </row>
    <row r="150" spans="1:51" s="13" customFormat="1" ht="12">
      <c r="A150" s="13"/>
      <c r="B150" s="224"/>
      <c r="C150" s="225"/>
      <c r="D150" s="226" t="s">
        <v>135</v>
      </c>
      <c r="E150" s="227" t="s">
        <v>19</v>
      </c>
      <c r="F150" s="228" t="s">
        <v>371</v>
      </c>
      <c r="G150" s="225"/>
      <c r="H150" s="229">
        <v>0.275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135</v>
      </c>
      <c r="AU150" s="235" t="s">
        <v>87</v>
      </c>
      <c r="AV150" s="13" t="s">
        <v>87</v>
      </c>
      <c r="AW150" s="13" t="s">
        <v>37</v>
      </c>
      <c r="AX150" s="13" t="s">
        <v>85</v>
      </c>
      <c r="AY150" s="235" t="s">
        <v>125</v>
      </c>
    </row>
    <row r="151" spans="1:63" s="12" customFormat="1" ht="22.8" customHeight="1">
      <c r="A151" s="12"/>
      <c r="B151" s="189"/>
      <c r="C151" s="190"/>
      <c r="D151" s="191" t="s">
        <v>76</v>
      </c>
      <c r="E151" s="203" t="s">
        <v>143</v>
      </c>
      <c r="F151" s="203" t="s">
        <v>372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P152</f>
        <v>0</v>
      </c>
      <c r="Q151" s="197"/>
      <c r="R151" s="198">
        <f>R152</f>
        <v>0</v>
      </c>
      <c r="S151" s="197"/>
      <c r="T151" s="199">
        <f>T152</f>
        <v>2.2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85</v>
      </c>
      <c r="AT151" s="201" t="s">
        <v>76</v>
      </c>
      <c r="AU151" s="201" t="s">
        <v>85</v>
      </c>
      <c r="AY151" s="200" t="s">
        <v>125</v>
      </c>
      <c r="BK151" s="202">
        <f>BK152</f>
        <v>0</v>
      </c>
    </row>
    <row r="152" spans="1:65" s="2" customFormat="1" ht="16.5" customHeight="1">
      <c r="A152" s="38"/>
      <c r="B152" s="39"/>
      <c r="C152" s="205" t="s">
        <v>8</v>
      </c>
      <c r="D152" s="205" t="s">
        <v>127</v>
      </c>
      <c r="E152" s="206" t="s">
        <v>373</v>
      </c>
      <c r="F152" s="207" t="s">
        <v>374</v>
      </c>
      <c r="G152" s="208" t="s">
        <v>375</v>
      </c>
      <c r="H152" s="209">
        <v>1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48</v>
      </c>
      <c r="O152" s="84"/>
      <c r="P152" s="215">
        <f>O152*H152</f>
        <v>0</v>
      </c>
      <c r="Q152" s="215">
        <v>0</v>
      </c>
      <c r="R152" s="215">
        <f>Q152*H152</f>
        <v>0</v>
      </c>
      <c r="S152" s="215">
        <v>2.2</v>
      </c>
      <c r="T152" s="216">
        <f>S152*H152</f>
        <v>2.2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131</v>
      </c>
      <c r="AT152" s="217" t="s">
        <v>127</v>
      </c>
      <c r="AU152" s="217" t="s">
        <v>87</v>
      </c>
      <c r="AY152" s="17" t="s">
        <v>125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7" t="s">
        <v>85</v>
      </c>
      <c r="BK152" s="218">
        <f>ROUND(I152*H152,2)</f>
        <v>0</v>
      </c>
      <c r="BL152" s="17" t="s">
        <v>131</v>
      </c>
      <c r="BM152" s="217" t="s">
        <v>376</v>
      </c>
    </row>
    <row r="153" spans="1:63" s="12" customFormat="1" ht="22.8" customHeight="1">
      <c r="A153" s="12"/>
      <c r="B153" s="189"/>
      <c r="C153" s="190"/>
      <c r="D153" s="191" t="s">
        <v>76</v>
      </c>
      <c r="E153" s="203" t="s">
        <v>131</v>
      </c>
      <c r="F153" s="203" t="s">
        <v>377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SUM(P154:P156)</f>
        <v>0</v>
      </c>
      <c r="Q153" s="197"/>
      <c r="R153" s="198">
        <f>SUM(R154:R156)</f>
        <v>0</v>
      </c>
      <c r="S153" s="197"/>
      <c r="T153" s="199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85</v>
      </c>
      <c r="AT153" s="201" t="s">
        <v>76</v>
      </c>
      <c r="AU153" s="201" t="s">
        <v>85</v>
      </c>
      <c r="AY153" s="200" t="s">
        <v>125</v>
      </c>
      <c r="BK153" s="202">
        <f>SUM(BK154:BK156)</f>
        <v>0</v>
      </c>
    </row>
    <row r="154" spans="1:65" s="2" customFormat="1" ht="37.8" customHeight="1">
      <c r="A154" s="38"/>
      <c r="B154" s="39"/>
      <c r="C154" s="205" t="s">
        <v>220</v>
      </c>
      <c r="D154" s="205" t="s">
        <v>127</v>
      </c>
      <c r="E154" s="206" t="s">
        <v>378</v>
      </c>
      <c r="F154" s="207" t="s">
        <v>379</v>
      </c>
      <c r="G154" s="208" t="s">
        <v>130</v>
      </c>
      <c r="H154" s="209">
        <v>0.47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48</v>
      </c>
      <c r="O154" s="8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131</v>
      </c>
      <c r="AT154" s="217" t="s">
        <v>127</v>
      </c>
      <c r="AU154" s="217" t="s">
        <v>87</v>
      </c>
      <c r="AY154" s="17" t="s">
        <v>125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85</v>
      </c>
      <c r="BK154" s="218">
        <f>ROUND(I154*H154,2)</f>
        <v>0</v>
      </c>
      <c r="BL154" s="17" t="s">
        <v>131</v>
      </c>
      <c r="BM154" s="217" t="s">
        <v>380</v>
      </c>
    </row>
    <row r="155" spans="1:47" s="2" customFormat="1" ht="12">
      <c r="A155" s="38"/>
      <c r="B155" s="39"/>
      <c r="C155" s="40"/>
      <c r="D155" s="219" t="s">
        <v>133</v>
      </c>
      <c r="E155" s="40"/>
      <c r="F155" s="220" t="s">
        <v>381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133</v>
      </c>
      <c r="AU155" s="17" t="s">
        <v>87</v>
      </c>
    </row>
    <row r="156" spans="1:51" s="13" customFormat="1" ht="12">
      <c r="A156" s="13"/>
      <c r="B156" s="224"/>
      <c r="C156" s="225"/>
      <c r="D156" s="226" t="s">
        <v>135</v>
      </c>
      <c r="E156" s="227" t="s">
        <v>19</v>
      </c>
      <c r="F156" s="228" t="s">
        <v>382</v>
      </c>
      <c r="G156" s="225"/>
      <c r="H156" s="229">
        <v>0.47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135</v>
      </c>
      <c r="AU156" s="235" t="s">
        <v>87</v>
      </c>
      <c r="AV156" s="13" t="s">
        <v>87</v>
      </c>
      <c r="AW156" s="13" t="s">
        <v>37</v>
      </c>
      <c r="AX156" s="13" t="s">
        <v>85</v>
      </c>
      <c r="AY156" s="235" t="s">
        <v>125</v>
      </c>
    </row>
    <row r="157" spans="1:63" s="12" customFormat="1" ht="22.8" customHeight="1">
      <c r="A157" s="12"/>
      <c r="B157" s="189"/>
      <c r="C157" s="190"/>
      <c r="D157" s="191" t="s">
        <v>76</v>
      </c>
      <c r="E157" s="203" t="s">
        <v>156</v>
      </c>
      <c r="F157" s="203" t="s">
        <v>383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SUM(P158:P172)</f>
        <v>0</v>
      </c>
      <c r="Q157" s="197"/>
      <c r="R157" s="198">
        <f>SUM(R158:R172)</f>
        <v>0.795954</v>
      </c>
      <c r="S157" s="197"/>
      <c r="T157" s="199">
        <f>SUM(T158:T172)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0" t="s">
        <v>85</v>
      </c>
      <c r="AT157" s="201" t="s">
        <v>76</v>
      </c>
      <c r="AU157" s="201" t="s">
        <v>85</v>
      </c>
      <c r="AY157" s="200" t="s">
        <v>125</v>
      </c>
      <c r="BK157" s="202">
        <f>SUM(BK158:BK172)</f>
        <v>0</v>
      </c>
    </row>
    <row r="158" spans="1:65" s="2" customFormat="1" ht="44.25" customHeight="1">
      <c r="A158" s="38"/>
      <c r="B158" s="39"/>
      <c r="C158" s="205" t="s">
        <v>224</v>
      </c>
      <c r="D158" s="205" t="s">
        <v>127</v>
      </c>
      <c r="E158" s="206" t="s">
        <v>384</v>
      </c>
      <c r="F158" s="207" t="s">
        <v>385</v>
      </c>
      <c r="G158" s="208" t="s">
        <v>273</v>
      </c>
      <c r="H158" s="209">
        <v>5025.032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48</v>
      </c>
      <c r="O158" s="84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131</v>
      </c>
      <c r="AT158" s="217" t="s">
        <v>127</v>
      </c>
      <c r="AU158" s="217" t="s">
        <v>87</v>
      </c>
      <c r="AY158" s="17" t="s">
        <v>125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85</v>
      </c>
      <c r="BK158" s="218">
        <f>ROUND(I158*H158,2)</f>
        <v>0</v>
      </c>
      <c r="BL158" s="17" t="s">
        <v>131</v>
      </c>
      <c r="BM158" s="217" t="s">
        <v>386</v>
      </c>
    </row>
    <row r="159" spans="1:51" s="13" customFormat="1" ht="12">
      <c r="A159" s="13"/>
      <c r="B159" s="224"/>
      <c r="C159" s="225"/>
      <c r="D159" s="226" t="s">
        <v>135</v>
      </c>
      <c r="E159" s="227" t="s">
        <v>19</v>
      </c>
      <c r="F159" s="228" t="s">
        <v>322</v>
      </c>
      <c r="G159" s="225"/>
      <c r="H159" s="229">
        <v>327.945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135</v>
      </c>
      <c r="AU159" s="235" t="s">
        <v>87</v>
      </c>
      <c r="AV159" s="13" t="s">
        <v>87</v>
      </c>
      <c r="AW159" s="13" t="s">
        <v>37</v>
      </c>
      <c r="AX159" s="13" t="s">
        <v>77</v>
      </c>
      <c r="AY159" s="235" t="s">
        <v>125</v>
      </c>
    </row>
    <row r="160" spans="1:51" s="13" customFormat="1" ht="12">
      <c r="A160" s="13"/>
      <c r="B160" s="224"/>
      <c r="C160" s="225"/>
      <c r="D160" s="226" t="s">
        <v>135</v>
      </c>
      <c r="E160" s="227" t="s">
        <v>19</v>
      </c>
      <c r="F160" s="228" t="s">
        <v>323</v>
      </c>
      <c r="G160" s="225"/>
      <c r="H160" s="229">
        <v>627.949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135</v>
      </c>
      <c r="AU160" s="235" t="s">
        <v>87</v>
      </c>
      <c r="AV160" s="13" t="s">
        <v>87</v>
      </c>
      <c r="AW160" s="13" t="s">
        <v>37</v>
      </c>
      <c r="AX160" s="13" t="s">
        <v>77</v>
      </c>
      <c r="AY160" s="235" t="s">
        <v>125</v>
      </c>
    </row>
    <row r="161" spans="1:51" s="13" customFormat="1" ht="12">
      <c r="A161" s="13"/>
      <c r="B161" s="224"/>
      <c r="C161" s="225"/>
      <c r="D161" s="226" t="s">
        <v>135</v>
      </c>
      <c r="E161" s="227" t="s">
        <v>19</v>
      </c>
      <c r="F161" s="228" t="s">
        <v>324</v>
      </c>
      <c r="G161" s="225"/>
      <c r="H161" s="229">
        <v>705.844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135</v>
      </c>
      <c r="AU161" s="235" t="s">
        <v>87</v>
      </c>
      <c r="AV161" s="13" t="s">
        <v>87</v>
      </c>
      <c r="AW161" s="13" t="s">
        <v>37</v>
      </c>
      <c r="AX161" s="13" t="s">
        <v>77</v>
      </c>
      <c r="AY161" s="235" t="s">
        <v>125</v>
      </c>
    </row>
    <row r="162" spans="1:51" s="13" customFormat="1" ht="12">
      <c r="A162" s="13"/>
      <c r="B162" s="224"/>
      <c r="C162" s="225"/>
      <c r="D162" s="226" t="s">
        <v>135</v>
      </c>
      <c r="E162" s="227" t="s">
        <v>19</v>
      </c>
      <c r="F162" s="228" t="s">
        <v>325</v>
      </c>
      <c r="G162" s="225"/>
      <c r="H162" s="229">
        <v>741.624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135</v>
      </c>
      <c r="AU162" s="235" t="s">
        <v>87</v>
      </c>
      <c r="AV162" s="13" t="s">
        <v>87</v>
      </c>
      <c r="AW162" s="13" t="s">
        <v>37</v>
      </c>
      <c r="AX162" s="13" t="s">
        <v>77</v>
      </c>
      <c r="AY162" s="235" t="s">
        <v>125</v>
      </c>
    </row>
    <row r="163" spans="1:51" s="13" customFormat="1" ht="12">
      <c r="A163" s="13"/>
      <c r="B163" s="224"/>
      <c r="C163" s="225"/>
      <c r="D163" s="226" t="s">
        <v>135</v>
      </c>
      <c r="E163" s="227" t="s">
        <v>19</v>
      </c>
      <c r="F163" s="228" t="s">
        <v>326</v>
      </c>
      <c r="G163" s="225"/>
      <c r="H163" s="229">
        <v>1435.404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135</v>
      </c>
      <c r="AU163" s="235" t="s">
        <v>87</v>
      </c>
      <c r="AV163" s="13" t="s">
        <v>87</v>
      </c>
      <c r="AW163" s="13" t="s">
        <v>37</v>
      </c>
      <c r="AX163" s="13" t="s">
        <v>77</v>
      </c>
      <c r="AY163" s="235" t="s">
        <v>125</v>
      </c>
    </row>
    <row r="164" spans="1:51" s="13" customFormat="1" ht="12">
      <c r="A164" s="13"/>
      <c r="B164" s="224"/>
      <c r="C164" s="225"/>
      <c r="D164" s="226" t="s">
        <v>135</v>
      </c>
      <c r="E164" s="227" t="s">
        <v>19</v>
      </c>
      <c r="F164" s="228" t="s">
        <v>327</v>
      </c>
      <c r="G164" s="225"/>
      <c r="H164" s="229">
        <v>292.508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135</v>
      </c>
      <c r="AU164" s="235" t="s">
        <v>87</v>
      </c>
      <c r="AV164" s="13" t="s">
        <v>87</v>
      </c>
      <c r="AW164" s="13" t="s">
        <v>37</v>
      </c>
      <c r="AX164" s="13" t="s">
        <v>77</v>
      </c>
      <c r="AY164" s="235" t="s">
        <v>125</v>
      </c>
    </row>
    <row r="165" spans="1:51" s="13" customFormat="1" ht="12">
      <c r="A165" s="13"/>
      <c r="B165" s="224"/>
      <c r="C165" s="225"/>
      <c r="D165" s="226" t="s">
        <v>135</v>
      </c>
      <c r="E165" s="227" t="s">
        <v>19</v>
      </c>
      <c r="F165" s="228" t="s">
        <v>328</v>
      </c>
      <c r="G165" s="225"/>
      <c r="H165" s="229">
        <v>301.275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135</v>
      </c>
      <c r="AU165" s="235" t="s">
        <v>87</v>
      </c>
      <c r="AV165" s="13" t="s">
        <v>87</v>
      </c>
      <c r="AW165" s="13" t="s">
        <v>37</v>
      </c>
      <c r="AX165" s="13" t="s">
        <v>77</v>
      </c>
      <c r="AY165" s="235" t="s">
        <v>125</v>
      </c>
    </row>
    <row r="166" spans="1:51" s="13" customFormat="1" ht="12">
      <c r="A166" s="13"/>
      <c r="B166" s="224"/>
      <c r="C166" s="225"/>
      <c r="D166" s="226" t="s">
        <v>135</v>
      </c>
      <c r="E166" s="227" t="s">
        <v>19</v>
      </c>
      <c r="F166" s="228" t="s">
        <v>329</v>
      </c>
      <c r="G166" s="225"/>
      <c r="H166" s="229">
        <v>240.057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135</v>
      </c>
      <c r="AU166" s="235" t="s">
        <v>87</v>
      </c>
      <c r="AV166" s="13" t="s">
        <v>87</v>
      </c>
      <c r="AW166" s="13" t="s">
        <v>37</v>
      </c>
      <c r="AX166" s="13" t="s">
        <v>77</v>
      </c>
      <c r="AY166" s="235" t="s">
        <v>125</v>
      </c>
    </row>
    <row r="167" spans="1:51" s="13" customFormat="1" ht="12">
      <c r="A167" s="13"/>
      <c r="B167" s="224"/>
      <c r="C167" s="225"/>
      <c r="D167" s="226" t="s">
        <v>135</v>
      </c>
      <c r="E167" s="227" t="s">
        <v>19</v>
      </c>
      <c r="F167" s="228" t="s">
        <v>330</v>
      </c>
      <c r="G167" s="225"/>
      <c r="H167" s="229">
        <v>352.426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135</v>
      </c>
      <c r="AU167" s="235" t="s">
        <v>87</v>
      </c>
      <c r="AV167" s="13" t="s">
        <v>87</v>
      </c>
      <c r="AW167" s="13" t="s">
        <v>37</v>
      </c>
      <c r="AX167" s="13" t="s">
        <v>77</v>
      </c>
      <c r="AY167" s="235" t="s">
        <v>125</v>
      </c>
    </row>
    <row r="168" spans="1:51" s="14" customFormat="1" ht="12">
      <c r="A168" s="14"/>
      <c r="B168" s="236"/>
      <c r="C168" s="237"/>
      <c r="D168" s="226" t="s">
        <v>135</v>
      </c>
      <c r="E168" s="238" t="s">
        <v>19</v>
      </c>
      <c r="F168" s="239" t="s">
        <v>137</v>
      </c>
      <c r="G168" s="237"/>
      <c r="H168" s="240">
        <v>5025.032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135</v>
      </c>
      <c r="AU168" s="246" t="s">
        <v>87</v>
      </c>
      <c r="AV168" s="14" t="s">
        <v>131</v>
      </c>
      <c r="AW168" s="14" t="s">
        <v>37</v>
      </c>
      <c r="AX168" s="14" t="s">
        <v>85</v>
      </c>
      <c r="AY168" s="246" t="s">
        <v>125</v>
      </c>
    </row>
    <row r="169" spans="1:65" s="2" customFormat="1" ht="55.5" customHeight="1">
      <c r="A169" s="38"/>
      <c r="B169" s="39"/>
      <c r="C169" s="205" t="s">
        <v>229</v>
      </c>
      <c r="D169" s="205" t="s">
        <v>127</v>
      </c>
      <c r="E169" s="206" t="s">
        <v>387</v>
      </c>
      <c r="F169" s="207" t="s">
        <v>388</v>
      </c>
      <c r="G169" s="208" t="s">
        <v>273</v>
      </c>
      <c r="H169" s="209">
        <v>0.6</v>
      </c>
      <c r="I169" s="210"/>
      <c r="J169" s="211">
        <f>ROUND(I169*H169,2)</f>
        <v>0</v>
      </c>
      <c r="K169" s="212"/>
      <c r="L169" s="44"/>
      <c r="M169" s="213" t="s">
        <v>19</v>
      </c>
      <c r="N169" s="214" t="s">
        <v>48</v>
      </c>
      <c r="O169" s="84"/>
      <c r="P169" s="215">
        <f>O169*H169</f>
        <v>0</v>
      </c>
      <c r="Q169" s="215">
        <v>0.61404</v>
      </c>
      <c r="R169" s="215">
        <f>Q169*H169</f>
        <v>0.36842400000000003</v>
      </c>
      <c r="S169" s="215">
        <v>0</v>
      </c>
      <c r="T169" s="21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7" t="s">
        <v>131</v>
      </c>
      <c r="AT169" s="217" t="s">
        <v>127</v>
      </c>
      <c r="AU169" s="217" t="s">
        <v>87</v>
      </c>
      <c r="AY169" s="17" t="s">
        <v>125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7" t="s">
        <v>85</v>
      </c>
      <c r="BK169" s="218">
        <f>ROUND(I169*H169,2)</f>
        <v>0</v>
      </c>
      <c r="BL169" s="17" t="s">
        <v>131</v>
      </c>
      <c r="BM169" s="217" t="s">
        <v>389</v>
      </c>
    </row>
    <row r="170" spans="1:47" s="2" customFormat="1" ht="12">
      <c r="A170" s="38"/>
      <c r="B170" s="39"/>
      <c r="C170" s="40"/>
      <c r="D170" s="219" t="s">
        <v>133</v>
      </c>
      <c r="E170" s="40"/>
      <c r="F170" s="220" t="s">
        <v>390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133</v>
      </c>
      <c r="AU170" s="17" t="s">
        <v>87</v>
      </c>
    </row>
    <row r="171" spans="1:65" s="2" customFormat="1" ht="37.8" customHeight="1">
      <c r="A171" s="38"/>
      <c r="B171" s="39"/>
      <c r="C171" s="205" t="s">
        <v>233</v>
      </c>
      <c r="D171" s="205" t="s">
        <v>127</v>
      </c>
      <c r="E171" s="206" t="s">
        <v>391</v>
      </c>
      <c r="F171" s="207" t="s">
        <v>392</v>
      </c>
      <c r="G171" s="208" t="s">
        <v>273</v>
      </c>
      <c r="H171" s="209">
        <v>0.6</v>
      </c>
      <c r="I171" s="210"/>
      <c r="J171" s="211">
        <f>ROUND(I171*H171,2)</f>
        <v>0</v>
      </c>
      <c r="K171" s="212"/>
      <c r="L171" s="44"/>
      <c r="M171" s="213" t="s">
        <v>19</v>
      </c>
      <c r="N171" s="214" t="s">
        <v>48</v>
      </c>
      <c r="O171" s="84"/>
      <c r="P171" s="215">
        <f>O171*H171</f>
        <v>0</v>
      </c>
      <c r="Q171" s="215">
        <v>0.71255</v>
      </c>
      <c r="R171" s="215">
        <f>Q171*H171</f>
        <v>0.42753</v>
      </c>
      <c r="S171" s="215">
        <v>0</v>
      </c>
      <c r="T171" s="21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131</v>
      </c>
      <c r="AT171" s="217" t="s">
        <v>127</v>
      </c>
      <c r="AU171" s="217" t="s">
        <v>87</v>
      </c>
      <c r="AY171" s="17" t="s">
        <v>125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85</v>
      </c>
      <c r="BK171" s="218">
        <f>ROUND(I171*H171,2)</f>
        <v>0</v>
      </c>
      <c r="BL171" s="17" t="s">
        <v>131</v>
      </c>
      <c r="BM171" s="217" t="s">
        <v>393</v>
      </c>
    </row>
    <row r="172" spans="1:47" s="2" customFormat="1" ht="12">
      <c r="A172" s="38"/>
      <c r="B172" s="39"/>
      <c r="C172" s="40"/>
      <c r="D172" s="219" t="s">
        <v>133</v>
      </c>
      <c r="E172" s="40"/>
      <c r="F172" s="220" t="s">
        <v>394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133</v>
      </c>
      <c r="AU172" s="17" t="s">
        <v>87</v>
      </c>
    </row>
    <row r="173" spans="1:63" s="12" customFormat="1" ht="22.8" customHeight="1">
      <c r="A173" s="12"/>
      <c r="B173" s="189"/>
      <c r="C173" s="190"/>
      <c r="D173" s="191" t="s">
        <v>76</v>
      </c>
      <c r="E173" s="203" t="s">
        <v>174</v>
      </c>
      <c r="F173" s="203" t="s">
        <v>192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SUM(P174:P177)</f>
        <v>0</v>
      </c>
      <c r="Q173" s="197"/>
      <c r="R173" s="198">
        <f>SUM(R174:R177)</f>
        <v>3.10192</v>
      </c>
      <c r="S173" s="197"/>
      <c r="T173" s="199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85</v>
      </c>
      <c r="AT173" s="201" t="s">
        <v>76</v>
      </c>
      <c r="AU173" s="201" t="s">
        <v>85</v>
      </c>
      <c r="AY173" s="200" t="s">
        <v>125</v>
      </c>
      <c r="BK173" s="202">
        <f>SUM(BK174:BK177)</f>
        <v>0</v>
      </c>
    </row>
    <row r="174" spans="1:65" s="2" customFormat="1" ht="24.15" customHeight="1">
      <c r="A174" s="38"/>
      <c r="B174" s="39"/>
      <c r="C174" s="205" t="s">
        <v>238</v>
      </c>
      <c r="D174" s="205" t="s">
        <v>127</v>
      </c>
      <c r="E174" s="206" t="s">
        <v>395</v>
      </c>
      <c r="F174" s="207" t="s">
        <v>396</v>
      </c>
      <c r="G174" s="208" t="s">
        <v>217</v>
      </c>
      <c r="H174" s="209">
        <v>1</v>
      </c>
      <c r="I174" s="210"/>
      <c r="J174" s="211">
        <f>ROUND(I174*H174,2)</f>
        <v>0</v>
      </c>
      <c r="K174" s="212"/>
      <c r="L174" s="44"/>
      <c r="M174" s="213" t="s">
        <v>19</v>
      </c>
      <c r="N174" s="214" t="s">
        <v>48</v>
      </c>
      <c r="O174" s="84"/>
      <c r="P174" s="215">
        <f>O174*H174</f>
        <v>0</v>
      </c>
      <c r="Q174" s="215">
        <v>0.58692</v>
      </c>
      <c r="R174" s="215">
        <f>Q174*H174</f>
        <v>0.58692</v>
      </c>
      <c r="S174" s="215">
        <v>0</v>
      </c>
      <c r="T174" s="21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7" t="s">
        <v>131</v>
      </c>
      <c r="AT174" s="217" t="s">
        <v>127</v>
      </c>
      <c r="AU174" s="217" t="s">
        <v>87</v>
      </c>
      <c r="AY174" s="17" t="s">
        <v>125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7" t="s">
        <v>85</v>
      </c>
      <c r="BK174" s="218">
        <f>ROUND(I174*H174,2)</f>
        <v>0</v>
      </c>
      <c r="BL174" s="17" t="s">
        <v>131</v>
      </c>
      <c r="BM174" s="217" t="s">
        <v>397</v>
      </c>
    </row>
    <row r="175" spans="1:47" s="2" customFormat="1" ht="12">
      <c r="A175" s="38"/>
      <c r="B175" s="39"/>
      <c r="C175" s="40"/>
      <c r="D175" s="219" t="s">
        <v>133</v>
      </c>
      <c r="E175" s="40"/>
      <c r="F175" s="220" t="s">
        <v>398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133</v>
      </c>
      <c r="AU175" s="17" t="s">
        <v>87</v>
      </c>
    </row>
    <row r="176" spans="1:65" s="2" customFormat="1" ht="16.5" customHeight="1">
      <c r="A176" s="38"/>
      <c r="B176" s="39"/>
      <c r="C176" s="247" t="s">
        <v>7</v>
      </c>
      <c r="D176" s="247" t="s">
        <v>175</v>
      </c>
      <c r="E176" s="248" t="s">
        <v>399</v>
      </c>
      <c r="F176" s="249" t="s">
        <v>400</v>
      </c>
      <c r="G176" s="250" t="s">
        <v>217</v>
      </c>
      <c r="H176" s="251">
        <v>1</v>
      </c>
      <c r="I176" s="252"/>
      <c r="J176" s="253">
        <f>ROUND(I176*H176,2)</f>
        <v>0</v>
      </c>
      <c r="K176" s="254"/>
      <c r="L176" s="255"/>
      <c r="M176" s="256" t="s">
        <v>19</v>
      </c>
      <c r="N176" s="257" t="s">
        <v>48</v>
      </c>
      <c r="O176" s="84"/>
      <c r="P176" s="215">
        <f>O176*H176</f>
        <v>0</v>
      </c>
      <c r="Q176" s="215">
        <v>2.255</v>
      </c>
      <c r="R176" s="215">
        <f>Q176*H176</f>
        <v>2.255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174</v>
      </c>
      <c r="AT176" s="217" t="s">
        <v>175</v>
      </c>
      <c r="AU176" s="217" t="s">
        <v>87</v>
      </c>
      <c r="AY176" s="17" t="s">
        <v>125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7" t="s">
        <v>85</v>
      </c>
      <c r="BK176" s="218">
        <f>ROUND(I176*H176,2)</f>
        <v>0</v>
      </c>
      <c r="BL176" s="17" t="s">
        <v>131</v>
      </c>
      <c r="BM176" s="217" t="s">
        <v>401</v>
      </c>
    </row>
    <row r="177" spans="1:65" s="2" customFormat="1" ht="24.15" customHeight="1">
      <c r="A177" s="38"/>
      <c r="B177" s="39"/>
      <c r="C177" s="247" t="s">
        <v>254</v>
      </c>
      <c r="D177" s="247" t="s">
        <v>175</v>
      </c>
      <c r="E177" s="248" t="s">
        <v>402</v>
      </c>
      <c r="F177" s="249" t="s">
        <v>403</v>
      </c>
      <c r="G177" s="250" t="s">
        <v>217</v>
      </c>
      <c r="H177" s="251">
        <v>1</v>
      </c>
      <c r="I177" s="252"/>
      <c r="J177" s="253">
        <f>ROUND(I177*H177,2)</f>
        <v>0</v>
      </c>
      <c r="K177" s="254"/>
      <c r="L177" s="255"/>
      <c r="M177" s="256" t="s">
        <v>19</v>
      </c>
      <c r="N177" s="257" t="s">
        <v>48</v>
      </c>
      <c r="O177" s="84"/>
      <c r="P177" s="215">
        <f>O177*H177</f>
        <v>0</v>
      </c>
      <c r="Q177" s="215">
        <v>0.26</v>
      </c>
      <c r="R177" s="215">
        <f>Q177*H177</f>
        <v>0.26</v>
      </c>
      <c r="S177" s="215">
        <v>0</v>
      </c>
      <c r="T177" s="21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7" t="s">
        <v>174</v>
      </c>
      <c r="AT177" s="217" t="s">
        <v>175</v>
      </c>
      <c r="AU177" s="217" t="s">
        <v>87</v>
      </c>
      <c r="AY177" s="17" t="s">
        <v>125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7" t="s">
        <v>85</v>
      </c>
      <c r="BK177" s="218">
        <f>ROUND(I177*H177,2)</f>
        <v>0</v>
      </c>
      <c r="BL177" s="17" t="s">
        <v>131</v>
      </c>
      <c r="BM177" s="217" t="s">
        <v>404</v>
      </c>
    </row>
    <row r="178" spans="1:63" s="12" customFormat="1" ht="22.8" customHeight="1">
      <c r="A178" s="12"/>
      <c r="B178" s="189"/>
      <c r="C178" s="190"/>
      <c r="D178" s="191" t="s">
        <v>76</v>
      </c>
      <c r="E178" s="203" t="s">
        <v>277</v>
      </c>
      <c r="F178" s="203" t="s">
        <v>278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SUM(P179:P181)</f>
        <v>0</v>
      </c>
      <c r="Q178" s="197"/>
      <c r="R178" s="198">
        <f>SUM(R179:R181)</f>
        <v>0</v>
      </c>
      <c r="S178" s="197"/>
      <c r="T178" s="199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0" t="s">
        <v>85</v>
      </c>
      <c r="AT178" s="201" t="s">
        <v>76</v>
      </c>
      <c r="AU178" s="201" t="s">
        <v>85</v>
      </c>
      <c r="AY178" s="200" t="s">
        <v>125</v>
      </c>
      <c r="BK178" s="202">
        <f>SUM(BK179:BK181)</f>
        <v>0</v>
      </c>
    </row>
    <row r="179" spans="1:65" s="2" customFormat="1" ht="44.25" customHeight="1">
      <c r="A179" s="38"/>
      <c r="B179" s="39"/>
      <c r="C179" s="205" t="s">
        <v>260</v>
      </c>
      <c r="D179" s="205" t="s">
        <v>127</v>
      </c>
      <c r="E179" s="206" t="s">
        <v>280</v>
      </c>
      <c r="F179" s="207" t="s">
        <v>281</v>
      </c>
      <c r="G179" s="208" t="s">
        <v>159</v>
      </c>
      <c r="H179" s="209">
        <v>1179.928</v>
      </c>
      <c r="I179" s="210"/>
      <c r="J179" s="211">
        <f>ROUND(I179*H179,2)</f>
        <v>0</v>
      </c>
      <c r="K179" s="212"/>
      <c r="L179" s="44"/>
      <c r="M179" s="213" t="s">
        <v>19</v>
      </c>
      <c r="N179" s="214" t="s">
        <v>48</v>
      </c>
      <c r="O179" s="84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7" t="s">
        <v>131</v>
      </c>
      <c r="AT179" s="217" t="s">
        <v>127</v>
      </c>
      <c r="AU179" s="217" t="s">
        <v>87</v>
      </c>
      <c r="AY179" s="17" t="s">
        <v>125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7" t="s">
        <v>85</v>
      </c>
      <c r="BK179" s="218">
        <f>ROUND(I179*H179,2)</f>
        <v>0</v>
      </c>
      <c r="BL179" s="17" t="s">
        <v>131</v>
      </c>
      <c r="BM179" s="217" t="s">
        <v>282</v>
      </c>
    </row>
    <row r="180" spans="1:47" s="2" customFormat="1" ht="12">
      <c r="A180" s="38"/>
      <c r="B180" s="39"/>
      <c r="C180" s="40"/>
      <c r="D180" s="219" t="s">
        <v>133</v>
      </c>
      <c r="E180" s="40"/>
      <c r="F180" s="220" t="s">
        <v>283</v>
      </c>
      <c r="G180" s="40"/>
      <c r="H180" s="40"/>
      <c r="I180" s="221"/>
      <c r="J180" s="40"/>
      <c r="K180" s="40"/>
      <c r="L180" s="44"/>
      <c r="M180" s="222"/>
      <c r="N180" s="223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87</v>
      </c>
    </row>
    <row r="181" spans="1:51" s="13" customFormat="1" ht="12">
      <c r="A181" s="13"/>
      <c r="B181" s="224"/>
      <c r="C181" s="225"/>
      <c r="D181" s="226" t="s">
        <v>135</v>
      </c>
      <c r="E181" s="227" t="s">
        <v>19</v>
      </c>
      <c r="F181" s="228" t="s">
        <v>405</v>
      </c>
      <c r="G181" s="225"/>
      <c r="H181" s="229">
        <v>1179.928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135</v>
      </c>
      <c r="AU181" s="235" t="s">
        <v>87</v>
      </c>
      <c r="AV181" s="13" t="s">
        <v>87</v>
      </c>
      <c r="AW181" s="13" t="s">
        <v>37</v>
      </c>
      <c r="AX181" s="13" t="s">
        <v>85</v>
      </c>
      <c r="AY181" s="235" t="s">
        <v>125</v>
      </c>
    </row>
    <row r="182" spans="1:63" s="12" customFormat="1" ht="25.9" customHeight="1">
      <c r="A182" s="12"/>
      <c r="B182" s="189"/>
      <c r="C182" s="190"/>
      <c r="D182" s="191" t="s">
        <v>76</v>
      </c>
      <c r="E182" s="192" t="s">
        <v>175</v>
      </c>
      <c r="F182" s="192" t="s">
        <v>299</v>
      </c>
      <c r="G182" s="190"/>
      <c r="H182" s="190"/>
      <c r="I182" s="193"/>
      <c r="J182" s="194">
        <f>BK182</f>
        <v>0</v>
      </c>
      <c r="K182" s="190"/>
      <c r="L182" s="195"/>
      <c r="M182" s="196"/>
      <c r="N182" s="197"/>
      <c r="O182" s="197"/>
      <c r="P182" s="198">
        <f>P183</f>
        <v>0</v>
      </c>
      <c r="Q182" s="197"/>
      <c r="R182" s="198">
        <f>R183</f>
        <v>0</v>
      </c>
      <c r="S182" s="197"/>
      <c r="T182" s="199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143</v>
      </c>
      <c r="AT182" s="201" t="s">
        <v>76</v>
      </c>
      <c r="AU182" s="201" t="s">
        <v>77</v>
      </c>
      <c r="AY182" s="200" t="s">
        <v>125</v>
      </c>
      <c r="BK182" s="202">
        <f>BK183</f>
        <v>0</v>
      </c>
    </row>
    <row r="183" spans="1:63" s="12" customFormat="1" ht="22.8" customHeight="1">
      <c r="A183" s="12"/>
      <c r="B183" s="189"/>
      <c r="C183" s="190"/>
      <c r="D183" s="191" t="s">
        <v>76</v>
      </c>
      <c r="E183" s="203" t="s">
        <v>300</v>
      </c>
      <c r="F183" s="203" t="s">
        <v>301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SUM(P184:P186)</f>
        <v>0</v>
      </c>
      <c r="Q183" s="197"/>
      <c r="R183" s="198">
        <f>SUM(R184:R186)</f>
        <v>0</v>
      </c>
      <c r="S183" s="197"/>
      <c r="T183" s="199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143</v>
      </c>
      <c r="AT183" s="201" t="s">
        <v>76</v>
      </c>
      <c r="AU183" s="201" t="s">
        <v>85</v>
      </c>
      <c r="AY183" s="200" t="s">
        <v>125</v>
      </c>
      <c r="BK183" s="202">
        <f>SUM(BK184:BK186)</f>
        <v>0</v>
      </c>
    </row>
    <row r="184" spans="1:65" s="2" customFormat="1" ht="24.15" customHeight="1">
      <c r="A184" s="38"/>
      <c r="B184" s="39"/>
      <c r="C184" s="205" t="s">
        <v>265</v>
      </c>
      <c r="D184" s="205" t="s">
        <v>127</v>
      </c>
      <c r="E184" s="206" t="s">
        <v>303</v>
      </c>
      <c r="F184" s="207" t="s">
        <v>304</v>
      </c>
      <c r="G184" s="208" t="s">
        <v>196</v>
      </c>
      <c r="H184" s="209">
        <v>431.6</v>
      </c>
      <c r="I184" s="210"/>
      <c r="J184" s="211">
        <f>ROUND(I184*H184,2)</f>
        <v>0</v>
      </c>
      <c r="K184" s="212"/>
      <c r="L184" s="44"/>
      <c r="M184" s="213" t="s">
        <v>19</v>
      </c>
      <c r="N184" s="214" t="s">
        <v>48</v>
      </c>
      <c r="O184" s="8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305</v>
      </c>
      <c r="AT184" s="217" t="s">
        <v>127</v>
      </c>
      <c r="AU184" s="217" t="s">
        <v>87</v>
      </c>
      <c r="AY184" s="17" t="s">
        <v>125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85</v>
      </c>
      <c r="BK184" s="218">
        <f>ROUND(I184*H184,2)</f>
        <v>0</v>
      </c>
      <c r="BL184" s="17" t="s">
        <v>305</v>
      </c>
      <c r="BM184" s="217" t="s">
        <v>306</v>
      </c>
    </row>
    <row r="185" spans="1:47" s="2" customFormat="1" ht="12">
      <c r="A185" s="38"/>
      <c r="B185" s="39"/>
      <c r="C185" s="40"/>
      <c r="D185" s="219" t="s">
        <v>133</v>
      </c>
      <c r="E185" s="40"/>
      <c r="F185" s="220" t="s">
        <v>307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133</v>
      </c>
      <c r="AU185" s="17" t="s">
        <v>87</v>
      </c>
    </row>
    <row r="186" spans="1:65" s="2" customFormat="1" ht="16.5" customHeight="1">
      <c r="A186" s="38"/>
      <c r="B186" s="39"/>
      <c r="C186" s="247" t="s">
        <v>270</v>
      </c>
      <c r="D186" s="247" t="s">
        <v>175</v>
      </c>
      <c r="E186" s="248" t="s">
        <v>406</v>
      </c>
      <c r="F186" s="249" t="s">
        <v>407</v>
      </c>
      <c r="G186" s="250" t="s">
        <v>196</v>
      </c>
      <c r="H186" s="251">
        <v>431.6</v>
      </c>
      <c r="I186" s="252"/>
      <c r="J186" s="253">
        <f>ROUND(I186*H186,2)</f>
        <v>0</v>
      </c>
      <c r="K186" s="254"/>
      <c r="L186" s="255"/>
      <c r="M186" s="258" t="s">
        <v>19</v>
      </c>
      <c r="N186" s="259" t="s">
        <v>48</v>
      </c>
      <c r="O186" s="260"/>
      <c r="P186" s="261">
        <f>O186*H186</f>
        <v>0</v>
      </c>
      <c r="Q186" s="261">
        <v>0</v>
      </c>
      <c r="R186" s="261">
        <f>Q186*H186</f>
        <v>0</v>
      </c>
      <c r="S186" s="261">
        <v>0</v>
      </c>
      <c r="T186" s="26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311</v>
      </c>
      <c r="AT186" s="217" t="s">
        <v>175</v>
      </c>
      <c r="AU186" s="217" t="s">
        <v>87</v>
      </c>
      <c r="AY186" s="17" t="s">
        <v>125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7" t="s">
        <v>85</v>
      </c>
      <c r="BK186" s="218">
        <f>ROUND(I186*H186,2)</f>
        <v>0</v>
      </c>
      <c r="BL186" s="17" t="s">
        <v>311</v>
      </c>
      <c r="BM186" s="217" t="s">
        <v>408</v>
      </c>
    </row>
    <row r="187" spans="1:31" s="2" customFormat="1" ht="6.95" customHeight="1">
      <c r="A187" s="38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password="CC35" sheet="1" objects="1" scenarios="1" formatColumns="0" formatRows="0" autoFilter="0"/>
  <autoFilter ref="C88:K18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2_01/113107222"/>
    <hyperlink ref="F105" r:id="rId2" display="https://podminky.urs.cz/item/CS_URS_2022_01/121151123"/>
    <hyperlink ref="F110" r:id="rId3" display="https://podminky.urs.cz/item/CS_URS_2022_01/131251100"/>
    <hyperlink ref="F114" r:id="rId4" display="https://podminky.urs.cz/item/CS_URS_2022_01/132251102"/>
    <hyperlink ref="F119" r:id="rId5" display="https://podminky.urs.cz/item/CS_URS_2022_01/132251253"/>
    <hyperlink ref="F123" r:id="rId6" display="https://podminky.urs.cz/item/CS_URS_2022_01/162351104"/>
    <hyperlink ref="F126" r:id="rId7" display="https://podminky.urs.cz/item/CS_URS_2022_01/162751117"/>
    <hyperlink ref="F131" r:id="rId8" display="https://podminky.urs.cz/item/CS_URS_2022_01/162751119"/>
    <hyperlink ref="F134" r:id="rId9" display="https://podminky.urs.cz/item/CS_URS_2022_01/171201231"/>
    <hyperlink ref="F137" r:id="rId10" display="https://podminky.urs.cz/item/CS_URS_2022_01/171251201"/>
    <hyperlink ref="F139" r:id="rId11" display="https://podminky.urs.cz/item/CS_URS_2022_01/181351113"/>
    <hyperlink ref="F144" r:id="rId12" display="https://podminky.urs.cz/item/CS_URS_2022_01/181411131"/>
    <hyperlink ref="F149" r:id="rId13" display="https://podminky.urs.cz/item/CS_URS_2022_01/275313611"/>
    <hyperlink ref="F155" r:id="rId14" display="https://podminky.urs.cz/item/CS_URS_2022_01/452311141"/>
    <hyperlink ref="F170" r:id="rId15" display="https://podminky.urs.cz/item/CS_URS_2022_01/594511111"/>
    <hyperlink ref="F172" r:id="rId16" display="https://podminky.urs.cz/item/CS_URS_2022_01/597661112"/>
    <hyperlink ref="F175" r:id="rId17" display="https://podminky.urs.cz/item/CS_URS_2022_01/895941103"/>
    <hyperlink ref="F180" r:id="rId18" display="https://podminky.urs.cz/item/CS_URS_2022_01/998225111"/>
    <hyperlink ref="F185" r:id="rId19" display="https://podminky.urs.cz/item/CS_URS_2022_01/22006042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94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Zpevněné plochy a odvodnění lokality garáže, Šluknov - I.etapa - odvodnění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95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409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27. 10. 2022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39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40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41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43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45</v>
      </c>
      <c r="G32" s="38"/>
      <c r="H32" s="38"/>
      <c r="I32" s="145" t="s">
        <v>44</v>
      </c>
      <c r="J32" s="145" t="s">
        <v>46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47</v>
      </c>
      <c r="E33" s="132" t="s">
        <v>48</v>
      </c>
      <c r="F33" s="147">
        <f>ROUND((SUM(BE84:BE95)),2)</f>
        <v>0</v>
      </c>
      <c r="G33" s="38"/>
      <c r="H33" s="38"/>
      <c r="I33" s="148">
        <v>0.21</v>
      </c>
      <c r="J33" s="147">
        <f>ROUND(((SUM(BE84:BE95))*I33),2)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49</v>
      </c>
      <c r="F34" s="147">
        <f>ROUND((SUM(BF84:BF95)),2)</f>
        <v>0</v>
      </c>
      <c r="G34" s="38"/>
      <c r="H34" s="38"/>
      <c r="I34" s="148">
        <v>0.15</v>
      </c>
      <c r="J34" s="147">
        <f>ROUND(((SUM(BF84:BF95))*I34),2)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50</v>
      </c>
      <c r="F35" s="147">
        <f>ROUND((SUM(BG84:BG95)),2)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51</v>
      </c>
      <c r="F36" s="147">
        <f>ROUND((SUM(BH84:BH95)),2)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52</v>
      </c>
      <c r="F37" s="147">
        <f>ROUND((SUM(BI84:BI95)),2)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53</v>
      </c>
      <c r="E39" s="151"/>
      <c r="F39" s="151"/>
      <c r="G39" s="152" t="s">
        <v>54</v>
      </c>
      <c r="H39" s="153" t="s">
        <v>55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97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Zpevněné plochy a odvodnění lokality garáže, Šluknov - I.etapa - odvodnění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95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0003 - VRN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Šluknov</v>
      </c>
      <c r="G52" s="40"/>
      <c r="H52" s="40"/>
      <c r="I52" s="32" t="s">
        <v>23</v>
      </c>
      <c r="J52" s="72" t="str">
        <f>IF(J12="","",J12)</f>
        <v>27. 10. 2022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33</v>
      </c>
      <c r="J54" s="36" t="str">
        <f>E21</f>
        <v>ProProjekt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Zdeněk Polesný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98</v>
      </c>
      <c r="D57" s="162"/>
      <c r="E57" s="162"/>
      <c r="F57" s="162"/>
      <c r="G57" s="162"/>
      <c r="H57" s="162"/>
      <c r="I57" s="162"/>
      <c r="J57" s="163" t="s">
        <v>99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75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100</v>
      </c>
    </row>
    <row r="60" spans="1:31" s="9" customFormat="1" ht="24.95" customHeight="1">
      <c r="A60" s="9"/>
      <c r="B60" s="165"/>
      <c r="C60" s="166"/>
      <c r="D60" s="167" t="s">
        <v>410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411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412</v>
      </c>
      <c r="E62" s="174"/>
      <c r="F62" s="174"/>
      <c r="G62" s="174"/>
      <c r="H62" s="174"/>
      <c r="I62" s="174"/>
      <c r="J62" s="175">
        <f>J90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413</v>
      </c>
      <c r="E63" s="174"/>
      <c r="F63" s="174"/>
      <c r="G63" s="174"/>
      <c r="H63" s="174"/>
      <c r="I63" s="174"/>
      <c r="J63" s="175">
        <f>J92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414</v>
      </c>
      <c r="E64" s="174"/>
      <c r="F64" s="174"/>
      <c r="G64" s="174"/>
      <c r="H64" s="174"/>
      <c r="I64" s="174"/>
      <c r="J64" s="175">
        <f>J94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110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6.25" customHeight="1">
      <c r="A74" s="38"/>
      <c r="B74" s="39"/>
      <c r="C74" s="40"/>
      <c r="D74" s="40"/>
      <c r="E74" s="160" t="str">
        <f>E7</f>
        <v>Zpevněné plochy a odvodnění lokality garáže, Šluknov - I.etapa - odvodnění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95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0003 - VRN - vedlejší rozpočtové náklady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Šluknov</v>
      </c>
      <c r="G78" s="40"/>
      <c r="H78" s="40"/>
      <c r="I78" s="32" t="s">
        <v>23</v>
      </c>
      <c r="J78" s="72" t="str">
        <f>IF(J12="","",J12)</f>
        <v>27. 10. 2022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Město Šluknov</v>
      </c>
      <c r="G80" s="40"/>
      <c r="H80" s="40"/>
      <c r="I80" s="32" t="s">
        <v>33</v>
      </c>
      <c r="J80" s="36" t="str">
        <f>E21</f>
        <v>ProProjekt s.r.o.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38</v>
      </c>
      <c r="J81" s="36" t="str">
        <f>E24</f>
        <v>Zdeněk Polesný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111</v>
      </c>
      <c r="D83" s="180" t="s">
        <v>62</v>
      </c>
      <c r="E83" s="180" t="s">
        <v>58</v>
      </c>
      <c r="F83" s="180" t="s">
        <v>59</v>
      </c>
      <c r="G83" s="180" t="s">
        <v>112</v>
      </c>
      <c r="H83" s="180" t="s">
        <v>113</v>
      </c>
      <c r="I83" s="180" t="s">
        <v>114</v>
      </c>
      <c r="J83" s="181" t="s">
        <v>99</v>
      </c>
      <c r="K83" s="182" t="s">
        <v>115</v>
      </c>
      <c r="L83" s="183"/>
      <c r="M83" s="92" t="s">
        <v>19</v>
      </c>
      <c r="N83" s="93" t="s">
        <v>47</v>
      </c>
      <c r="O83" s="93" t="s">
        <v>116</v>
      </c>
      <c r="P83" s="93" t="s">
        <v>117</v>
      </c>
      <c r="Q83" s="93" t="s">
        <v>118</v>
      </c>
      <c r="R83" s="93" t="s">
        <v>119</v>
      </c>
      <c r="S83" s="93" t="s">
        <v>120</v>
      </c>
      <c r="T83" s="94" t="s">
        <v>121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122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0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76</v>
      </c>
      <c r="AU84" s="17" t="s">
        <v>100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76</v>
      </c>
      <c r="E85" s="192" t="s">
        <v>415</v>
      </c>
      <c r="F85" s="192" t="s">
        <v>416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P86+P90+P92+P94</f>
        <v>0</v>
      </c>
      <c r="Q85" s="197"/>
      <c r="R85" s="198">
        <f>R86+R90+R92+R94</f>
        <v>0</v>
      </c>
      <c r="S85" s="197"/>
      <c r="T85" s="199">
        <f>T86+T90+T92+T94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156</v>
      </c>
      <c r="AT85" s="201" t="s">
        <v>76</v>
      </c>
      <c r="AU85" s="201" t="s">
        <v>77</v>
      </c>
      <c r="AY85" s="200" t="s">
        <v>125</v>
      </c>
      <c r="BK85" s="202">
        <f>BK86+BK90+BK92+BK94</f>
        <v>0</v>
      </c>
    </row>
    <row r="86" spans="1:63" s="12" customFormat="1" ht="22.8" customHeight="1">
      <c r="A86" s="12"/>
      <c r="B86" s="189"/>
      <c r="C86" s="190"/>
      <c r="D86" s="191" t="s">
        <v>76</v>
      </c>
      <c r="E86" s="203" t="s">
        <v>417</v>
      </c>
      <c r="F86" s="203" t="s">
        <v>418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156</v>
      </c>
      <c r="AT86" s="201" t="s">
        <v>76</v>
      </c>
      <c r="AU86" s="201" t="s">
        <v>85</v>
      </c>
      <c r="AY86" s="200" t="s">
        <v>125</v>
      </c>
      <c r="BK86" s="202">
        <f>SUM(BK87:BK89)</f>
        <v>0</v>
      </c>
    </row>
    <row r="87" spans="1:65" s="2" customFormat="1" ht="24.15" customHeight="1">
      <c r="A87" s="38"/>
      <c r="B87" s="39"/>
      <c r="C87" s="205" t="s">
        <v>85</v>
      </c>
      <c r="D87" s="205" t="s">
        <v>127</v>
      </c>
      <c r="E87" s="206" t="s">
        <v>419</v>
      </c>
      <c r="F87" s="207" t="s">
        <v>420</v>
      </c>
      <c r="G87" s="208" t="s">
        <v>375</v>
      </c>
      <c r="H87" s="209">
        <v>1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48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421</v>
      </c>
      <c r="AT87" s="217" t="s">
        <v>127</v>
      </c>
      <c r="AU87" s="217" t="s">
        <v>87</v>
      </c>
      <c r="AY87" s="17" t="s">
        <v>125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85</v>
      </c>
      <c r="BK87" s="218">
        <f>ROUND(I87*H87,2)</f>
        <v>0</v>
      </c>
      <c r="BL87" s="17" t="s">
        <v>421</v>
      </c>
      <c r="BM87" s="217" t="s">
        <v>422</v>
      </c>
    </row>
    <row r="88" spans="1:65" s="2" customFormat="1" ht="24.15" customHeight="1">
      <c r="A88" s="38"/>
      <c r="B88" s="39"/>
      <c r="C88" s="205" t="s">
        <v>87</v>
      </c>
      <c r="D88" s="205" t="s">
        <v>127</v>
      </c>
      <c r="E88" s="206" t="s">
        <v>423</v>
      </c>
      <c r="F88" s="207" t="s">
        <v>424</v>
      </c>
      <c r="G88" s="208" t="s">
        <v>375</v>
      </c>
      <c r="H88" s="209">
        <v>1</v>
      </c>
      <c r="I88" s="210"/>
      <c r="J88" s="211">
        <f>ROUND(I88*H88,2)</f>
        <v>0</v>
      </c>
      <c r="K88" s="212"/>
      <c r="L88" s="44"/>
      <c r="M88" s="213" t="s">
        <v>19</v>
      </c>
      <c r="N88" s="214" t="s">
        <v>48</v>
      </c>
      <c r="O88" s="8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421</v>
      </c>
      <c r="AT88" s="217" t="s">
        <v>127</v>
      </c>
      <c r="AU88" s="217" t="s">
        <v>87</v>
      </c>
      <c r="AY88" s="17" t="s">
        <v>125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85</v>
      </c>
      <c r="BK88" s="218">
        <f>ROUND(I88*H88,2)</f>
        <v>0</v>
      </c>
      <c r="BL88" s="17" t="s">
        <v>421</v>
      </c>
      <c r="BM88" s="217" t="s">
        <v>425</v>
      </c>
    </row>
    <row r="89" spans="1:65" s="2" customFormat="1" ht="16.5" customHeight="1">
      <c r="A89" s="38"/>
      <c r="B89" s="39"/>
      <c r="C89" s="205" t="s">
        <v>143</v>
      </c>
      <c r="D89" s="205" t="s">
        <v>127</v>
      </c>
      <c r="E89" s="206" t="s">
        <v>426</v>
      </c>
      <c r="F89" s="207" t="s">
        <v>427</v>
      </c>
      <c r="G89" s="208" t="s">
        <v>375</v>
      </c>
      <c r="H89" s="209">
        <v>1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48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421</v>
      </c>
      <c r="AT89" s="217" t="s">
        <v>127</v>
      </c>
      <c r="AU89" s="217" t="s">
        <v>87</v>
      </c>
      <c r="AY89" s="17" t="s">
        <v>125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85</v>
      </c>
      <c r="BK89" s="218">
        <f>ROUND(I89*H89,2)</f>
        <v>0</v>
      </c>
      <c r="BL89" s="17" t="s">
        <v>421</v>
      </c>
      <c r="BM89" s="217" t="s">
        <v>428</v>
      </c>
    </row>
    <row r="90" spans="1:63" s="12" customFormat="1" ht="22.8" customHeight="1">
      <c r="A90" s="12"/>
      <c r="B90" s="189"/>
      <c r="C90" s="190"/>
      <c r="D90" s="191" t="s">
        <v>76</v>
      </c>
      <c r="E90" s="203" t="s">
        <v>429</v>
      </c>
      <c r="F90" s="203" t="s">
        <v>430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P91</f>
        <v>0</v>
      </c>
      <c r="Q90" s="197"/>
      <c r="R90" s="198">
        <f>R91</f>
        <v>0</v>
      </c>
      <c r="S90" s="197"/>
      <c r="T90" s="199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156</v>
      </c>
      <c r="AT90" s="201" t="s">
        <v>76</v>
      </c>
      <c r="AU90" s="201" t="s">
        <v>85</v>
      </c>
      <c r="AY90" s="200" t="s">
        <v>125</v>
      </c>
      <c r="BK90" s="202">
        <f>BK91</f>
        <v>0</v>
      </c>
    </row>
    <row r="91" spans="1:65" s="2" customFormat="1" ht="16.5" customHeight="1">
      <c r="A91" s="38"/>
      <c r="B91" s="39"/>
      <c r="C91" s="205" t="s">
        <v>131</v>
      </c>
      <c r="D91" s="205" t="s">
        <v>127</v>
      </c>
      <c r="E91" s="206" t="s">
        <v>431</v>
      </c>
      <c r="F91" s="207" t="s">
        <v>430</v>
      </c>
      <c r="G91" s="208" t="s">
        <v>375</v>
      </c>
      <c r="H91" s="209">
        <v>1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48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421</v>
      </c>
      <c r="AT91" s="217" t="s">
        <v>127</v>
      </c>
      <c r="AU91" s="217" t="s">
        <v>87</v>
      </c>
      <c r="AY91" s="17" t="s">
        <v>125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85</v>
      </c>
      <c r="BK91" s="218">
        <f>ROUND(I91*H91,2)</f>
        <v>0</v>
      </c>
      <c r="BL91" s="17" t="s">
        <v>421</v>
      </c>
      <c r="BM91" s="217" t="s">
        <v>432</v>
      </c>
    </row>
    <row r="92" spans="1:63" s="12" customFormat="1" ht="22.8" customHeight="1">
      <c r="A92" s="12"/>
      <c r="B92" s="189"/>
      <c r="C92" s="190"/>
      <c r="D92" s="191" t="s">
        <v>76</v>
      </c>
      <c r="E92" s="203" t="s">
        <v>433</v>
      </c>
      <c r="F92" s="203" t="s">
        <v>434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P93</f>
        <v>0</v>
      </c>
      <c r="Q92" s="197"/>
      <c r="R92" s="198">
        <f>R93</f>
        <v>0</v>
      </c>
      <c r="S92" s="197"/>
      <c r="T92" s="199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156</v>
      </c>
      <c r="AT92" s="201" t="s">
        <v>76</v>
      </c>
      <c r="AU92" s="201" t="s">
        <v>85</v>
      </c>
      <c r="AY92" s="200" t="s">
        <v>125</v>
      </c>
      <c r="BK92" s="202">
        <f>BK93</f>
        <v>0</v>
      </c>
    </row>
    <row r="93" spans="1:65" s="2" customFormat="1" ht="24.15" customHeight="1">
      <c r="A93" s="38"/>
      <c r="B93" s="39"/>
      <c r="C93" s="205" t="s">
        <v>156</v>
      </c>
      <c r="D93" s="205" t="s">
        <v>127</v>
      </c>
      <c r="E93" s="206" t="s">
        <v>435</v>
      </c>
      <c r="F93" s="207" t="s">
        <v>436</v>
      </c>
      <c r="G93" s="208" t="s">
        <v>375</v>
      </c>
      <c r="H93" s="209">
        <v>1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48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421</v>
      </c>
      <c r="AT93" s="217" t="s">
        <v>127</v>
      </c>
      <c r="AU93" s="217" t="s">
        <v>87</v>
      </c>
      <c r="AY93" s="17" t="s">
        <v>125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85</v>
      </c>
      <c r="BK93" s="218">
        <f>ROUND(I93*H93,2)</f>
        <v>0</v>
      </c>
      <c r="BL93" s="17" t="s">
        <v>421</v>
      </c>
      <c r="BM93" s="217" t="s">
        <v>437</v>
      </c>
    </row>
    <row r="94" spans="1:63" s="12" customFormat="1" ht="22.8" customHeight="1">
      <c r="A94" s="12"/>
      <c r="B94" s="189"/>
      <c r="C94" s="190"/>
      <c r="D94" s="191" t="s">
        <v>76</v>
      </c>
      <c r="E94" s="203" t="s">
        <v>438</v>
      </c>
      <c r="F94" s="203" t="s">
        <v>439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P95</f>
        <v>0</v>
      </c>
      <c r="Q94" s="197"/>
      <c r="R94" s="198">
        <f>R95</f>
        <v>0</v>
      </c>
      <c r="S94" s="197"/>
      <c r="T94" s="199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156</v>
      </c>
      <c r="AT94" s="201" t="s">
        <v>76</v>
      </c>
      <c r="AU94" s="201" t="s">
        <v>85</v>
      </c>
      <c r="AY94" s="200" t="s">
        <v>125</v>
      </c>
      <c r="BK94" s="202">
        <f>BK95</f>
        <v>0</v>
      </c>
    </row>
    <row r="95" spans="1:65" s="2" customFormat="1" ht="24.15" customHeight="1">
      <c r="A95" s="38"/>
      <c r="B95" s="39"/>
      <c r="C95" s="205" t="s">
        <v>163</v>
      </c>
      <c r="D95" s="205" t="s">
        <v>127</v>
      </c>
      <c r="E95" s="206" t="s">
        <v>440</v>
      </c>
      <c r="F95" s="207" t="s">
        <v>441</v>
      </c>
      <c r="G95" s="208" t="s">
        <v>375</v>
      </c>
      <c r="H95" s="209">
        <v>1</v>
      </c>
      <c r="I95" s="210"/>
      <c r="J95" s="211">
        <f>ROUND(I95*H95,2)</f>
        <v>0</v>
      </c>
      <c r="K95" s="212"/>
      <c r="L95" s="44"/>
      <c r="M95" s="263" t="s">
        <v>19</v>
      </c>
      <c r="N95" s="264" t="s">
        <v>48</v>
      </c>
      <c r="O95" s="260"/>
      <c r="P95" s="261">
        <f>O95*H95</f>
        <v>0</v>
      </c>
      <c r="Q95" s="261">
        <v>0</v>
      </c>
      <c r="R95" s="261">
        <f>Q95*H95</f>
        <v>0</v>
      </c>
      <c r="S95" s="261">
        <v>0</v>
      </c>
      <c r="T95" s="262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421</v>
      </c>
      <c r="AT95" s="217" t="s">
        <v>127</v>
      </c>
      <c r="AU95" s="217" t="s">
        <v>87</v>
      </c>
      <c r="AY95" s="17" t="s">
        <v>125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85</v>
      </c>
      <c r="BK95" s="218">
        <f>ROUND(I95*H95,2)</f>
        <v>0</v>
      </c>
      <c r="BL95" s="17" t="s">
        <v>421</v>
      </c>
      <c r="BM95" s="217" t="s">
        <v>442</v>
      </c>
    </row>
    <row r="96" spans="1:31" s="2" customFormat="1" ht="6.95" customHeight="1">
      <c r="A96" s="3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44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password="CC35" sheet="1" objects="1" scenarios="1" formatColumns="0" formatRows="0" autoFilter="0"/>
  <autoFilter ref="C83:K9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5" customWidth="1"/>
    <col min="2" max="2" width="1.7109375" style="265" customWidth="1"/>
    <col min="3" max="4" width="5.00390625" style="265" customWidth="1"/>
    <col min="5" max="5" width="11.7109375" style="265" customWidth="1"/>
    <col min="6" max="6" width="9.140625" style="265" customWidth="1"/>
    <col min="7" max="7" width="5.00390625" style="265" customWidth="1"/>
    <col min="8" max="8" width="77.8515625" style="265" customWidth="1"/>
    <col min="9" max="10" width="20.00390625" style="265" customWidth="1"/>
    <col min="11" max="11" width="1.7109375" style="265" customWidth="1"/>
  </cols>
  <sheetData>
    <row r="1" s="1" customFormat="1" ht="37.5" customHeight="1"/>
    <row r="2" spans="2:11" s="1" customFormat="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5" customFormat="1" ht="45" customHeight="1">
      <c r="B3" s="269"/>
      <c r="C3" s="270" t="s">
        <v>443</v>
      </c>
      <c r="D3" s="270"/>
      <c r="E3" s="270"/>
      <c r="F3" s="270"/>
      <c r="G3" s="270"/>
      <c r="H3" s="270"/>
      <c r="I3" s="270"/>
      <c r="J3" s="270"/>
      <c r="K3" s="271"/>
    </row>
    <row r="4" spans="2:11" s="1" customFormat="1" ht="25.5" customHeight="1">
      <c r="B4" s="272"/>
      <c r="C4" s="273" t="s">
        <v>444</v>
      </c>
      <c r="D4" s="273"/>
      <c r="E4" s="273"/>
      <c r="F4" s="273"/>
      <c r="G4" s="273"/>
      <c r="H4" s="273"/>
      <c r="I4" s="273"/>
      <c r="J4" s="273"/>
      <c r="K4" s="274"/>
    </row>
    <row r="5" spans="2:11" s="1" customFormat="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s="1" customFormat="1" ht="15" customHeight="1">
      <c r="B6" s="272"/>
      <c r="C6" s="276" t="s">
        <v>445</v>
      </c>
      <c r="D6" s="276"/>
      <c r="E6" s="276"/>
      <c r="F6" s="276"/>
      <c r="G6" s="276"/>
      <c r="H6" s="276"/>
      <c r="I6" s="276"/>
      <c r="J6" s="276"/>
      <c r="K6" s="274"/>
    </row>
    <row r="7" spans="2:11" s="1" customFormat="1" ht="15" customHeight="1">
      <c r="B7" s="277"/>
      <c r="C7" s="276" t="s">
        <v>446</v>
      </c>
      <c r="D7" s="276"/>
      <c r="E7" s="276"/>
      <c r="F7" s="276"/>
      <c r="G7" s="276"/>
      <c r="H7" s="276"/>
      <c r="I7" s="276"/>
      <c r="J7" s="276"/>
      <c r="K7" s="274"/>
    </row>
    <row r="8" spans="2:11" s="1" customFormat="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s="1" customFormat="1" ht="15" customHeight="1">
      <c r="B9" s="277"/>
      <c r="C9" s="276" t="s">
        <v>447</v>
      </c>
      <c r="D9" s="276"/>
      <c r="E9" s="276"/>
      <c r="F9" s="276"/>
      <c r="G9" s="276"/>
      <c r="H9" s="276"/>
      <c r="I9" s="276"/>
      <c r="J9" s="276"/>
      <c r="K9" s="274"/>
    </row>
    <row r="10" spans="2:11" s="1" customFormat="1" ht="15" customHeight="1">
      <c r="B10" s="277"/>
      <c r="C10" s="276"/>
      <c r="D10" s="276" t="s">
        <v>448</v>
      </c>
      <c r="E10" s="276"/>
      <c r="F10" s="276"/>
      <c r="G10" s="276"/>
      <c r="H10" s="276"/>
      <c r="I10" s="276"/>
      <c r="J10" s="276"/>
      <c r="K10" s="274"/>
    </row>
    <row r="11" spans="2:11" s="1" customFormat="1" ht="15" customHeight="1">
      <c r="B11" s="277"/>
      <c r="C11" s="278"/>
      <c r="D11" s="276" t="s">
        <v>449</v>
      </c>
      <c r="E11" s="276"/>
      <c r="F11" s="276"/>
      <c r="G11" s="276"/>
      <c r="H11" s="276"/>
      <c r="I11" s="276"/>
      <c r="J11" s="276"/>
      <c r="K11" s="274"/>
    </row>
    <row r="12" spans="2:11" s="1" customFormat="1" ht="15" customHeight="1">
      <c r="B12" s="277"/>
      <c r="C12" s="278"/>
      <c r="D12" s="276"/>
      <c r="E12" s="276"/>
      <c r="F12" s="276"/>
      <c r="G12" s="276"/>
      <c r="H12" s="276"/>
      <c r="I12" s="276"/>
      <c r="J12" s="276"/>
      <c r="K12" s="274"/>
    </row>
    <row r="13" spans="2:11" s="1" customFormat="1" ht="15" customHeight="1">
      <c r="B13" s="277"/>
      <c r="C13" s="278"/>
      <c r="D13" s="279" t="s">
        <v>450</v>
      </c>
      <c r="E13" s="276"/>
      <c r="F13" s="276"/>
      <c r="G13" s="276"/>
      <c r="H13" s="276"/>
      <c r="I13" s="276"/>
      <c r="J13" s="276"/>
      <c r="K13" s="274"/>
    </row>
    <row r="14" spans="2:11" s="1" customFormat="1" ht="12.75" customHeight="1">
      <c r="B14" s="277"/>
      <c r="C14" s="278"/>
      <c r="D14" s="278"/>
      <c r="E14" s="278"/>
      <c r="F14" s="278"/>
      <c r="G14" s="278"/>
      <c r="H14" s="278"/>
      <c r="I14" s="278"/>
      <c r="J14" s="278"/>
      <c r="K14" s="274"/>
    </row>
    <row r="15" spans="2:11" s="1" customFormat="1" ht="15" customHeight="1">
      <c r="B15" s="277"/>
      <c r="C15" s="278"/>
      <c r="D15" s="276" t="s">
        <v>451</v>
      </c>
      <c r="E15" s="276"/>
      <c r="F15" s="276"/>
      <c r="G15" s="276"/>
      <c r="H15" s="276"/>
      <c r="I15" s="276"/>
      <c r="J15" s="276"/>
      <c r="K15" s="274"/>
    </row>
    <row r="16" spans="2:11" s="1" customFormat="1" ht="15" customHeight="1">
      <c r="B16" s="277"/>
      <c r="C16" s="278"/>
      <c r="D16" s="276" t="s">
        <v>452</v>
      </c>
      <c r="E16" s="276"/>
      <c r="F16" s="276"/>
      <c r="G16" s="276"/>
      <c r="H16" s="276"/>
      <c r="I16" s="276"/>
      <c r="J16" s="276"/>
      <c r="K16" s="274"/>
    </row>
    <row r="17" spans="2:11" s="1" customFormat="1" ht="15" customHeight="1">
      <c r="B17" s="277"/>
      <c r="C17" s="278"/>
      <c r="D17" s="276" t="s">
        <v>453</v>
      </c>
      <c r="E17" s="276"/>
      <c r="F17" s="276"/>
      <c r="G17" s="276"/>
      <c r="H17" s="276"/>
      <c r="I17" s="276"/>
      <c r="J17" s="276"/>
      <c r="K17" s="274"/>
    </row>
    <row r="18" spans="2:11" s="1" customFormat="1" ht="15" customHeight="1">
      <c r="B18" s="277"/>
      <c r="C18" s="278"/>
      <c r="D18" s="278"/>
      <c r="E18" s="280" t="s">
        <v>84</v>
      </c>
      <c r="F18" s="276" t="s">
        <v>454</v>
      </c>
      <c r="G18" s="276"/>
      <c r="H18" s="276"/>
      <c r="I18" s="276"/>
      <c r="J18" s="276"/>
      <c r="K18" s="274"/>
    </row>
    <row r="19" spans="2:11" s="1" customFormat="1" ht="15" customHeight="1">
      <c r="B19" s="277"/>
      <c r="C19" s="278"/>
      <c r="D19" s="278"/>
      <c r="E19" s="280" t="s">
        <v>455</v>
      </c>
      <c r="F19" s="276" t="s">
        <v>456</v>
      </c>
      <c r="G19" s="276"/>
      <c r="H19" s="276"/>
      <c r="I19" s="276"/>
      <c r="J19" s="276"/>
      <c r="K19" s="274"/>
    </row>
    <row r="20" spans="2:11" s="1" customFormat="1" ht="15" customHeight="1">
      <c r="B20" s="277"/>
      <c r="C20" s="278"/>
      <c r="D20" s="278"/>
      <c r="E20" s="280" t="s">
        <v>457</v>
      </c>
      <c r="F20" s="276" t="s">
        <v>458</v>
      </c>
      <c r="G20" s="276"/>
      <c r="H20" s="276"/>
      <c r="I20" s="276"/>
      <c r="J20" s="276"/>
      <c r="K20" s="274"/>
    </row>
    <row r="21" spans="2:11" s="1" customFormat="1" ht="15" customHeight="1">
      <c r="B21" s="277"/>
      <c r="C21" s="278"/>
      <c r="D21" s="278"/>
      <c r="E21" s="280" t="s">
        <v>459</v>
      </c>
      <c r="F21" s="276" t="s">
        <v>460</v>
      </c>
      <c r="G21" s="276"/>
      <c r="H21" s="276"/>
      <c r="I21" s="276"/>
      <c r="J21" s="276"/>
      <c r="K21" s="274"/>
    </row>
    <row r="22" spans="2:11" s="1" customFormat="1" ht="15" customHeight="1">
      <c r="B22" s="277"/>
      <c r="C22" s="278"/>
      <c r="D22" s="278"/>
      <c r="E22" s="280" t="s">
        <v>461</v>
      </c>
      <c r="F22" s="276" t="s">
        <v>462</v>
      </c>
      <c r="G22" s="276"/>
      <c r="H22" s="276"/>
      <c r="I22" s="276"/>
      <c r="J22" s="276"/>
      <c r="K22" s="274"/>
    </row>
    <row r="23" spans="2:11" s="1" customFormat="1" ht="15" customHeight="1">
      <c r="B23" s="277"/>
      <c r="C23" s="278"/>
      <c r="D23" s="278"/>
      <c r="E23" s="280" t="s">
        <v>463</v>
      </c>
      <c r="F23" s="276" t="s">
        <v>464</v>
      </c>
      <c r="G23" s="276"/>
      <c r="H23" s="276"/>
      <c r="I23" s="276"/>
      <c r="J23" s="276"/>
      <c r="K23" s="274"/>
    </row>
    <row r="24" spans="2:11" s="1" customFormat="1" ht="12.75" customHeight="1">
      <c r="B24" s="277"/>
      <c r="C24" s="278"/>
      <c r="D24" s="278"/>
      <c r="E24" s="278"/>
      <c r="F24" s="278"/>
      <c r="G24" s="278"/>
      <c r="H24" s="278"/>
      <c r="I24" s="278"/>
      <c r="J24" s="278"/>
      <c r="K24" s="274"/>
    </row>
    <row r="25" spans="2:11" s="1" customFormat="1" ht="15" customHeight="1">
      <c r="B25" s="277"/>
      <c r="C25" s="276" t="s">
        <v>465</v>
      </c>
      <c r="D25" s="276"/>
      <c r="E25" s="276"/>
      <c r="F25" s="276"/>
      <c r="G25" s="276"/>
      <c r="H25" s="276"/>
      <c r="I25" s="276"/>
      <c r="J25" s="276"/>
      <c r="K25" s="274"/>
    </row>
    <row r="26" spans="2:11" s="1" customFormat="1" ht="15" customHeight="1">
      <c r="B26" s="277"/>
      <c r="C26" s="276" t="s">
        <v>466</v>
      </c>
      <c r="D26" s="276"/>
      <c r="E26" s="276"/>
      <c r="F26" s="276"/>
      <c r="G26" s="276"/>
      <c r="H26" s="276"/>
      <c r="I26" s="276"/>
      <c r="J26" s="276"/>
      <c r="K26" s="274"/>
    </row>
    <row r="27" spans="2:11" s="1" customFormat="1" ht="15" customHeight="1">
      <c r="B27" s="277"/>
      <c r="C27" s="276"/>
      <c r="D27" s="276" t="s">
        <v>467</v>
      </c>
      <c r="E27" s="276"/>
      <c r="F27" s="276"/>
      <c r="G27" s="276"/>
      <c r="H27" s="276"/>
      <c r="I27" s="276"/>
      <c r="J27" s="276"/>
      <c r="K27" s="274"/>
    </row>
    <row r="28" spans="2:11" s="1" customFormat="1" ht="15" customHeight="1">
      <c r="B28" s="277"/>
      <c r="C28" s="278"/>
      <c r="D28" s="276" t="s">
        <v>468</v>
      </c>
      <c r="E28" s="276"/>
      <c r="F28" s="276"/>
      <c r="G28" s="276"/>
      <c r="H28" s="276"/>
      <c r="I28" s="276"/>
      <c r="J28" s="276"/>
      <c r="K28" s="274"/>
    </row>
    <row r="29" spans="2:11" s="1" customFormat="1" ht="12.75" customHeight="1">
      <c r="B29" s="277"/>
      <c r="C29" s="278"/>
      <c r="D29" s="278"/>
      <c r="E29" s="278"/>
      <c r="F29" s="278"/>
      <c r="G29" s="278"/>
      <c r="H29" s="278"/>
      <c r="I29" s="278"/>
      <c r="J29" s="278"/>
      <c r="K29" s="274"/>
    </row>
    <row r="30" spans="2:11" s="1" customFormat="1" ht="15" customHeight="1">
      <c r="B30" s="277"/>
      <c r="C30" s="278"/>
      <c r="D30" s="276" t="s">
        <v>469</v>
      </c>
      <c r="E30" s="276"/>
      <c r="F30" s="276"/>
      <c r="G30" s="276"/>
      <c r="H30" s="276"/>
      <c r="I30" s="276"/>
      <c r="J30" s="276"/>
      <c r="K30" s="274"/>
    </row>
    <row r="31" spans="2:11" s="1" customFormat="1" ht="15" customHeight="1">
      <c r="B31" s="277"/>
      <c r="C31" s="278"/>
      <c r="D31" s="276" t="s">
        <v>470</v>
      </c>
      <c r="E31" s="276"/>
      <c r="F31" s="276"/>
      <c r="G31" s="276"/>
      <c r="H31" s="276"/>
      <c r="I31" s="276"/>
      <c r="J31" s="276"/>
      <c r="K31" s="274"/>
    </row>
    <row r="32" spans="2:11" s="1" customFormat="1" ht="12.75" customHeight="1">
      <c r="B32" s="277"/>
      <c r="C32" s="278"/>
      <c r="D32" s="278"/>
      <c r="E32" s="278"/>
      <c r="F32" s="278"/>
      <c r="G32" s="278"/>
      <c r="H32" s="278"/>
      <c r="I32" s="278"/>
      <c r="J32" s="278"/>
      <c r="K32" s="274"/>
    </row>
    <row r="33" spans="2:11" s="1" customFormat="1" ht="15" customHeight="1">
      <c r="B33" s="277"/>
      <c r="C33" s="278"/>
      <c r="D33" s="276" t="s">
        <v>471</v>
      </c>
      <c r="E33" s="276"/>
      <c r="F33" s="276"/>
      <c r="G33" s="276"/>
      <c r="H33" s="276"/>
      <c r="I33" s="276"/>
      <c r="J33" s="276"/>
      <c r="K33" s="274"/>
    </row>
    <row r="34" spans="2:11" s="1" customFormat="1" ht="15" customHeight="1">
      <c r="B34" s="277"/>
      <c r="C34" s="278"/>
      <c r="D34" s="276" t="s">
        <v>472</v>
      </c>
      <c r="E34" s="276"/>
      <c r="F34" s="276"/>
      <c r="G34" s="276"/>
      <c r="H34" s="276"/>
      <c r="I34" s="276"/>
      <c r="J34" s="276"/>
      <c r="K34" s="274"/>
    </row>
    <row r="35" spans="2:11" s="1" customFormat="1" ht="15" customHeight="1">
      <c r="B35" s="277"/>
      <c r="C35" s="278"/>
      <c r="D35" s="276" t="s">
        <v>473</v>
      </c>
      <c r="E35" s="276"/>
      <c r="F35" s="276"/>
      <c r="G35" s="276"/>
      <c r="H35" s="276"/>
      <c r="I35" s="276"/>
      <c r="J35" s="276"/>
      <c r="K35" s="274"/>
    </row>
    <row r="36" spans="2:11" s="1" customFormat="1" ht="15" customHeight="1">
      <c r="B36" s="277"/>
      <c r="C36" s="278"/>
      <c r="D36" s="276"/>
      <c r="E36" s="279" t="s">
        <v>111</v>
      </c>
      <c r="F36" s="276"/>
      <c r="G36" s="276" t="s">
        <v>474</v>
      </c>
      <c r="H36" s="276"/>
      <c r="I36" s="276"/>
      <c r="J36" s="276"/>
      <c r="K36" s="274"/>
    </row>
    <row r="37" spans="2:11" s="1" customFormat="1" ht="30.75" customHeight="1">
      <c r="B37" s="277"/>
      <c r="C37" s="278"/>
      <c r="D37" s="276"/>
      <c r="E37" s="279" t="s">
        <v>475</v>
      </c>
      <c r="F37" s="276"/>
      <c r="G37" s="276" t="s">
        <v>476</v>
      </c>
      <c r="H37" s="276"/>
      <c r="I37" s="276"/>
      <c r="J37" s="276"/>
      <c r="K37" s="274"/>
    </row>
    <row r="38" spans="2:11" s="1" customFormat="1" ht="15" customHeight="1">
      <c r="B38" s="277"/>
      <c r="C38" s="278"/>
      <c r="D38" s="276"/>
      <c r="E38" s="279" t="s">
        <v>58</v>
      </c>
      <c r="F38" s="276"/>
      <c r="G38" s="276" t="s">
        <v>477</v>
      </c>
      <c r="H38" s="276"/>
      <c r="I38" s="276"/>
      <c r="J38" s="276"/>
      <c r="K38" s="274"/>
    </row>
    <row r="39" spans="2:11" s="1" customFormat="1" ht="15" customHeight="1">
      <c r="B39" s="277"/>
      <c r="C39" s="278"/>
      <c r="D39" s="276"/>
      <c r="E39" s="279" t="s">
        <v>59</v>
      </c>
      <c r="F39" s="276"/>
      <c r="G39" s="276" t="s">
        <v>478</v>
      </c>
      <c r="H39" s="276"/>
      <c r="I39" s="276"/>
      <c r="J39" s="276"/>
      <c r="K39" s="274"/>
    </row>
    <row r="40" spans="2:11" s="1" customFormat="1" ht="15" customHeight="1">
      <c r="B40" s="277"/>
      <c r="C40" s="278"/>
      <c r="D40" s="276"/>
      <c r="E40" s="279" t="s">
        <v>112</v>
      </c>
      <c r="F40" s="276"/>
      <c r="G40" s="276" t="s">
        <v>479</v>
      </c>
      <c r="H40" s="276"/>
      <c r="I40" s="276"/>
      <c r="J40" s="276"/>
      <c r="K40" s="274"/>
    </row>
    <row r="41" spans="2:11" s="1" customFormat="1" ht="15" customHeight="1">
      <c r="B41" s="277"/>
      <c r="C41" s="278"/>
      <c r="D41" s="276"/>
      <c r="E41" s="279" t="s">
        <v>113</v>
      </c>
      <c r="F41" s="276"/>
      <c r="G41" s="276" t="s">
        <v>480</v>
      </c>
      <c r="H41" s="276"/>
      <c r="I41" s="276"/>
      <c r="J41" s="276"/>
      <c r="K41" s="274"/>
    </row>
    <row r="42" spans="2:11" s="1" customFormat="1" ht="15" customHeight="1">
      <c r="B42" s="277"/>
      <c r="C42" s="278"/>
      <c r="D42" s="276"/>
      <c r="E42" s="279" t="s">
        <v>481</v>
      </c>
      <c r="F42" s="276"/>
      <c r="G42" s="276" t="s">
        <v>482</v>
      </c>
      <c r="H42" s="276"/>
      <c r="I42" s="276"/>
      <c r="J42" s="276"/>
      <c r="K42" s="274"/>
    </row>
    <row r="43" spans="2:11" s="1" customFormat="1" ht="15" customHeight="1">
      <c r="B43" s="277"/>
      <c r="C43" s="278"/>
      <c r="D43" s="276"/>
      <c r="E43" s="279"/>
      <c r="F43" s="276"/>
      <c r="G43" s="276" t="s">
        <v>483</v>
      </c>
      <c r="H43" s="276"/>
      <c r="I43" s="276"/>
      <c r="J43" s="276"/>
      <c r="K43" s="274"/>
    </row>
    <row r="44" spans="2:11" s="1" customFormat="1" ht="15" customHeight="1">
      <c r="B44" s="277"/>
      <c r="C44" s="278"/>
      <c r="D44" s="276"/>
      <c r="E44" s="279" t="s">
        <v>484</v>
      </c>
      <c r="F44" s="276"/>
      <c r="G44" s="276" t="s">
        <v>485</v>
      </c>
      <c r="H44" s="276"/>
      <c r="I44" s="276"/>
      <c r="J44" s="276"/>
      <c r="K44" s="274"/>
    </row>
    <row r="45" spans="2:11" s="1" customFormat="1" ht="15" customHeight="1">
      <c r="B45" s="277"/>
      <c r="C45" s="278"/>
      <c r="D45" s="276"/>
      <c r="E45" s="279" t="s">
        <v>115</v>
      </c>
      <c r="F45" s="276"/>
      <c r="G45" s="276" t="s">
        <v>486</v>
      </c>
      <c r="H45" s="276"/>
      <c r="I45" s="276"/>
      <c r="J45" s="276"/>
      <c r="K45" s="274"/>
    </row>
    <row r="46" spans="2:11" s="1" customFormat="1" ht="12.75" customHeight="1">
      <c r="B46" s="277"/>
      <c r="C46" s="278"/>
      <c r="D46" s="276"/>
      <c r="E46" s="276"/>
      <c r="F46" s="276"/>
      <c r="G46" s="276"/>
      <c r="H46" s="276"/>
      <c r="I46" s="276"/>
      <c r="J46" s="276"/>
      <c r="K46" s="274"/>
    </row>
    <row r="47" spans="2:11" s="1" customFormat="1" ht="15" customHeight="1">
      <c r="B47" s="277"/>
      <c r="C47" s="278"/>
      <c r="D47" s="276" t="s">
        <v>487</v>
      </c>
      <c r="E47" s="276"/>
      <c r="F47" s="276"/>
      <c r="G47" s="276"/>
      <c r="H47" s="276"/>
      <c r="I47" s="276"/>
      <c r="J47" s="276"/>
      <c r="K47" s="274"/>
    </row>
    <row r="48" spans="2:11" s="1" customFormat="1" ht="15" customHeight="1">
      <c r="B48" s="277"/>
      <c r="C48" s="278"/>
      <c r="D48" s="278"/>
      <c r="E48" s="276" t="s">
        <v>488</v>
      </c>
      <c r="F48" s="276"/>
      <c r="G48" s="276"/>
      <c r="H48" s="276"/>
      <c r="I48" s="276"/>
      <c r="J48" s="276"/>
      <c r="K48" s="274"/>
    </row>
    <row r="49" spans="2:11" s="1" customFormat="1" ht="15" customHeight="1">
      <c r="B49" s="277"/>
      <c r="C49" s="278"/>
      <c r="D49" s="278"/>
      <c r="E49" s="276" t="s">
        <v>489</v>
      </c>
      <c r="F49" s="276"/>
      <c r="G49" s="276"/>
      <c r="H49" s="276"/>
      <c r="I49" s="276"/>
      <c r="J49" s="276"/>
      <c r="K49" s="274"/>
    </row>
    <row r="50" spans="2:11" s="1" customFormat="1" ht="15" customHeight="1">
      <c r="B50" s="277"/>
      <c r="C50" s="278"/>
      <c r="D50" s="278"/>
      <c r="E50" s="276" t="s">
        <v>490</v>
      </c>
      <c r="F50" s="276"/>
      <c r="G50" s="276"/>
      <c r="H50" s="276"/>
      <c r="I50" s="276"/>
      <c r="J50" s="276"/>
      <c r="K50" s="274"/>
    </row>
    <row r="51" spans="2:11" s="1" customFormat="1" ht="15" customHeight="1">
      <c r="B51" s="277"/>
      <c r="C51" s="278"/>
      <c r="D51" s="276" t="s">
        <v>491</v>
      </c>
      <c r="E51" s="276"/>
      <c r="F51" s="276"/>
      <c r="G51" s="276"/>
      <c r="H51" s="276"/>
      <c r="I51" s="276"/>
      <c r="J51" s="276"/>
      <c r="K51" s="274"/>
    </row>
    <row r="52" spans="2:11" s="1" customFormat="1" ht="25.5" customHeight="1">
      <c r="B52" s="272"/>
      <c r="C52" s="273" t="s">
        <v>492</v>
      </c>
      <c r="D52" s="273"/>
      <c r="E52" s="273"/>
      <c r="F52" s="273"/>
      <c r="G52" s="273"/>
      <c r="H52" s="273"/>
      <c r="I52" s="273"/>
      <c r="J52" s="273"/>
      <c r="K52" s="274"/>
    </row>
    <row r="53" spans="2:11" s="1" customFormat="1" ht="5.25" customHeight="1">
      <c r="B53" s="272"/>
      <c r="C53" s="275"/>
      <c r="D53" s="275"/>
      <c r="E53" s="275"/>
      <c r="F53" s="275"/>
      <c r="G53" s="275"/>
      <c r="H53" s="275"/>
      <c r="I53" s="275"/>
      <c r="J53" s="275"/>
      <c r="K53" s="274"/>
    </row>
    <row r="54" spans="2:11" s="1" customFormat="1" ht="15" customHeight="1">
      <c r="B54" s="272"/>
      <c r="C54" s="276" t="s">
        <v>493</v>
      </c>
      <c r="D54" s="276"/>
      <c r="E54" s="276"/>
      <c r="F54" s="276"/>
      <c r="G54" s="276"/>
      <c r="H54" s="276"/>
      <c r="I54" s="276"/>
      <c r="J54" s="276"/>
      <c r="K54" s="274"/>
    </row>
    <row r="55" spans="2:11" s="1" customFormat="1" ht="15" customHeight="1">
      <c r="B55" s="272"/>
      <c r="C55" s="276" t="s">
        <v>494</v>
      </c>
      <c r="D55" s="276"/>
      <c r="E55" s="276"/>
      <c r="F55" s="276"/>
      <c r="G55" s="276"/>
      <c r="H55" s="276"/>
      <c r="I55" s="276"/>
      <c r="J55" s="276"/>
      <c r="K55" s="274"/>
    </row>
    <row r="56" spans="2:11" s="1" customFormat="1" ht="12.75" customHeight="1">
      <c r="B56" s="272"/>
      <c r="C56" s="276"/>
      <c r="D56" s="276"/>
      <c r="E56" s="276"/>
      <c r="F56" s="276"/>
      <c r="G56" s="276"/>
      <c r="H56" s="276"/>
      <c r="I56" s="276"/>
      <c r="J56" s="276"/>
      <c r="K56" s="274"/>
    </row>
    <row r="57" spans="2:11" s="1" customFormat="1" ht="15" customHeight="1">
      <c r="B57" s="272"/>
      <c r="C57" s="276" t="s">
        <v>495</v>
      </c>
      <c r="D57" s="276"/>
      <c r="E57" s="276"/>
      <c r="F57" s="276"/>
      <c r="G57" s="276"/>
      <c r="H57" s="276"/>
      <c r="I57" s="276"/>
      <c r="J57" s="276"/>
      <c r="K57" s="274"/>
    </row>
    <row r="58" spans="2:11" s="1" customFormat="1" ht="15" customHeight="1">
      <c r="B58" s="272"/>
      <c r="C58" s="278"/>
      <c r="D58" s="276" t="s">
        <v>496</v>
      </c>
      <c r="E58" s="276"/>
      <c r="F58" s="276"/>
      <c r="G58" s="276"/>
      <c r="H58" s="276"/>
      <c r="I58" s="276"/>
      <c r="J58" s="276"/>
      <c r="K58" s="274"/>
    </row>
    <row r="59" spans="2:11" s="1" customFormat="1" ht="15" customHeight="1">
      <c r="B59" s="272"/>
      <c r="C59" s="278"/>
      <c r="D59" s="276" t="s">
        <v>497</v>
      </c>
      <c r="E59" s="276"/>
      <c r="F59" s="276"/>
      <c r="G59" s="276"/>
      <c r="H59" s="276"/>
      <c r="I59" s="276"/>
      <c r="J59" s="276"/>
      <c r="K59" s="274"/>
    </row>
    <row r="60" spans="2:11" s="1" customFormat="1" ht="15" customHeight="1">
      <c r="B60" s="272"/>
      <c r="C60" s="278"/>
      <c r="D60" s="276" t="s">
        <v>498</v>
      </c>
      <c r="E60" s="276"/>
      <c r="F60" s="276"/>
      <c r="G60" s="276"/>
      <c r="H60" s="276"/>
      <c r="I60" s="276"/>
      <c r="J60" s="276"/>
      <c r="K60" s="274"/>
    </row>
    <row r="61" spans="2:11" s="1" customFormat="1" ht="15" customHeight="1">
      <c r="B61" s="272"/>
      <c r="C61" s="278"/>
      <c r="D61" s="276" t="s">
        <v>499</v>
      </c>
      <c r="E61" s="276"/>
      <c r="F61" s="276"/>
      <c r="G61" s="276"/>
      <c r="H61" s="276"/>
      <c r="I61" s="276"/>
      <c r="J61" s="276"/>
      <c r="K61" s="274"/>
    </row>
    <row r="62" spans="2:11" s="1" customFormat="1" ht="15" customHeight="1">
      <c r="B62" s="272"/>
      <c r="C62" s="278"/>
      <c r="D62" s="281" t="s">
        <v>500</v>
      </c>
      <c r="E62" s="281"/>
      <c r="F62" s="281"/>
      <c r="G62" s="281"/>
      <c r="H62" s="281"/>
      <c r="I62" s="281"/>
      <c r="J62" s="281"/>
      <c r="K62" s="274"/>
    </row>
    <row r="63" spans="2:11" s="1" customFormat="1" ht="15" customHeight="1">
      <c r="B63" s="272"/>
      <c r="C63" s="278"/>
      <c r="D63" s="276" t="s">
        <v>501</v>
      </c>
      <c r="E63" s="276"/>
      <c r="F63" s="276"/>
      <c r="G63" s="276"/>
      <c r="H63" s="276"/>
      <c r="I63" s="276"/>
      <c r="J63" s="276"/>
      <c r="K63" s="274"/>
    </row>
    <row r="64" spans="2:11" s="1" customFormat="1" ht="12.75" customHeight="1">
      <c r="B64" s="272"/>
      <c r="C64" s="278"/>
      <c r="D64" s="278"/>
      <c r="E64" s="282"/>
      <c r="F64" s="278"/>
      <c r="G64" s="278"/>
      <c r="H64" s="278"/>
      <c r="I64" s="278"/>
      <c r="J64" s="278"/>
      <c r="K64" s="274"/>
    </row>
    <row r="65" spans="2:11" s="1" customFormat="1" ht="15" customHeight="1">
      <c r="B65" s="272"/>
      <c r="C65" s="278"/>
      <c r="D65" s="276" t="s">
        <v>502</v>
      </c>
      <c r="E65" s="276"/>
      <c r="F65" s="276"/>
      <c r="G65" s="276"/>
      <c r="H65" s="276"/>
      <c r="I65" s="276"/>
      <c r="J65" s="276"/>
      <c r="K65" s="274"/>
    </row>
    <row r="66" spans="2:11" s="1" customFormat="1" ht="15" customHeight="1">
      <c r="B66" s="272"/>
      <c r="C66" s="278"/>
      <c r="D66" s="281" t="s">
        <v>503</v>
      </c>
      <c r="E66" s="281"/>
      <c r="F66" s="281"/>
      <c r="G66" s="281"/>
      <c r="H66" s="281"/>
      <c r="I66" s="281"/>
      <c r="J66" s="281"/>
      <c r="K66" s="274"/>
    </row>
    <row r="67" spans="2:11" s="1" customFormat="1" ht="15" customHeight="1">
      <c r="B67" s="272"/>
      <c r="C67" s="278"/>
      <c r="D67" s="276" t="s">
        <v>504</v>
      </c>
      <c r="E67" s="276"/>
      <c r="F67" s="276"/>
      <c r="G67" s="276"/>
      <c r="H67" s="276"/>
      <c r="I67" s="276"/>
      <c r="J67" s="276"/>
      <c r="K67" s="274"/>
    </row>
    <row r="68" spans="2:11" s="1" customFormat="1" ht="15" customHeight="1">
      <c r="B68" s="272"/>
      <c r="C68" s="278"/>
      <c r="D68" s="276" t="s">
        <v>505</v>
      </c>
      <c r="E68" s="276"/>
      <c r="F68" s="276"/>
      <c r="G68" s="276"/>
      <c r="H68" s="276"/>
      <c r="I68" s="276"/>
      <c r="J68" s="276"/>
      <c r="K68" s="274"/>
    </row>
    <row r="69" spans="2:11" s="1" customFormat="1" ht="15" customHeight="1">
      <c r="B69" s="272"/>
      <c r="C69" s="278"/>
      <c r="D69" s="276" t="s">
        <v>506</v>
      </c>
      <c r="E69" s="276"/>
      <c r="F69" s="276"/>
      <c r="G69" s="276"/>
      <c r="H69" s="276"/>
      <c r="I69" s="276"/>
      <c r="J69" s="276"/>
      <c r="K69" s="274"/>
    </row>
    <row r="70" spans="2:11" s="1" customFormat="1" ht="15" customHeight="1">
      <c r="B70" s="272"/>
      <c r="C70" s="278"/>
      <c r="D70" s="276" t="s">
        <v>507</v>
      </c>
      <c r="E70" s="276"/>
      <c r="F70" s="276"/>
      <c r="G70" s="276"/>
      <c r="H70" s="276"/>
      <c r="I70" s="276"/>
      <c r="J70" s="276"/>
      <c r="K70" s="274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292" t="s">
        <v>508</v>
      </c>
      <c r="D75" s="292"/>
      <c r="E75" s="292"/>
      <c r="F75" s="292"/>
      <c r="G75" s="292"/>
      <c r="H75" s="292"/>
      <c r="I75" s="292"/>
      <c r="J75" s="292"/>
      <c r="K75" s="293"/>
    </row>
    <row r="76" spans="2:11" s="1" customFormat="1" ht="17.25" customHeight="1">
      <c r="B76" s="291"/>
      <c r="C76" s="294" t="s">
        <v>509</v>
      </c>
      <c r="D76" s="294"/>
      <c r="E76" s="294"/>
      <c r="F76" s="294" t="s">
        <v>510</v>
      </c>
      <c r="G76" s="295"/>
      <c r="H76" s="294" t="s">
        <v>59</v>
      </c>
      <c r="I76" s="294" t="s">
        <v>62</v>
      </c>
      <c r="J76" s="294" t="s">
        <v>511</v>
      </c>
      <c r="K76" s="293"/>
    </row>
    <row r="77" spans="2:11" s="1" customFormat="1" ht="17.25" customHeight="1">
      <c r="B77" s="291"/>
      <c r="C77" s="296" t="s">
        <v>512</v>
      </c>
      <c r="D77" s="296"/>
      <c r="E77" s="296"/>
      <c r="F77" s="297" t="s">
        <v>513</v>
      </c>
      <c r="G77" s="298"/>
      <c r="H77" s="296"/>
      <c r="I77" s="296"/>
      <c r="J77" s="296" t="s">
        <v>514</v>
      </c>
      <c r="K77" s="293"/>
    </row>
    <row r="78" spans="2:11" s="1" customFormat="1" ht="5.25" customHeight="1">
      <c r="B78" s="291"/>
      <c r="C78" s="299"/>
      <c r="D78" s="299"/>
      <c r="E78" s="299"/>
      <c r="F78" s="299"/>
      <c r="G78" s="300"/>
      <c r="H78" s="299"/>
      <c r="I78" s="299"/>
      <c r="J78" s="299"/>
      <c r="K78" s="293"/>
    </row>
    <row r="79" spans="2:11" s="1" customFormat="1" ht="15" customHeight="1">
      <c r="B79" s="291"/>
      <c r="C79" s="279" t="s">
        <v>58</v>
      </c>
      <c r="D79" s="301"/>
      <c r="E79" s="301"/>
      <c r="F79" s="302" t="s">
        <v>515</v>
      </c>
      <c r="G79" s="303"/>
      <c r="H79" s="279" t="s">
        <v>516</v>
      </c>
      <c r="I79" s="279" t="s">
        <v>517</v>
      </c>
      <c r="J79" s="279">
        <v>20</v>
      </c>
      <c r="K79" s="293"/>
    </row>
    <row r="80" spans="2:11" s="1" customFormat="1" ht="15" customHeight="1">
      <c r="B80" s="291"/>
      <c r="C80" s="279" t="s">
        <v>518</v>
      </c>
      <c r="D80" s="279"/>
      <c r="E80" s="279"/>
      <c r="F80" s="302" t="s">
        <v>515</v>
      </c>
      <c r="G80" s="303"/>
      <c r="H80" s="279" t="s">
        <v>519</v>
      </c>
      <c r="I80" s="279" t="s">
        <v>517</v>
      </c>
      <c r="J80" s="279">
        <v>120</v>
      </c>
      <c r="K80" s="293"/>
    </row>
    <row r="81" spans="2:11" s="1" customFormat="1" ht="15" customHeight="1">
      <c r="B81" s="304"/>
      <c r="C81" s="279" t="s">
        <v>520</v>
      </c>
      <c r="D81" s="279"/>
      <c r="E81" s="279"/>
      <c r="F81" s="302" t="s">
        <v>521</v>
      </c>
      <c r="G81" s="303"/>
      <c r="H81" s="279" t="s">
        <v>522</v>
      </c>
      <c r="I81" s="279" t="s">
        <v>517</v>
      </c>
      <c r="J81" s="279">
        <v>50</v>
      </c>
      <c r="K81" s="293"/>
    </row>
    <row r="82" spans="2:11" s="1" customFormat="1" ht="15" customHeight="1">
      <c r="B82" s="304"/>
      <c r="C82" s="279" t="s">
        <v>523</v>
      </c>
      <c r="D82" s="279"/>
      <c r="E82" s="279"/>
      <c r="F82" s="302" t="s">
        <v>515</v>
      </c>
      <c r="G82" s="303"/>
      <c r="H82" s="279" t="s">
        <v>524</v>
      </c>
      <c r="I82" s="279" t="s">
        <v>525</v>
      </c>
      <c r="J82" s="279"/>
      <c r="K82" s="293"/>
    </row>
    <row r="83" spans="2:11" s="1" customFormat="1" ht="15" customHeight="1">
      <c r="B83" s="304"/>
      <c r="C83" s="305" t="s">
        <v>526</v>
      </c>
      <c r="D83" s="305"/>
      <c r="E83" s="305"/>
      <c r="F83" s="306" t="s">
        <v>521</v>
      </c>
      <c r="G83" s="305"/>
      <c r="H83" s="305" t="s">
        <v>527</v>
      </c>
      <c r="I83" s="305" t="s">
        <v>517</v>
      </c>
      <c r="J83" s="305">
        <v>15</v>
      </c>
      <c r="K83" s="293"/>
    </row>
    <row r="84" spans="2:11" s="1" customFormat="1" ht="15" customHeight="1">
      <c r="B84" s="304"/>
      <c r="C84" s="305" t="s">
        <v>528</v>
      </c>
      <c r="D84" s="305"/>
      <c r="E84" s="305"/>
      <c r="F84" s="306" t="s">
        <v>521</v>
      </c>
      <c r="G84" s="305"/>
      <c r="H84" s="305" t="s">
        <v>529</v>
      </c>
      <c r="I84" s="305" t="s">
        <v>517</v>
      </c>
      <c r="J84" s="305">
        <v>15</v>
      </c>
      <c r="K84" s="293"/>
    </row>
    <row r="85" spans="2:11" s="1" customFormat="1" ht="15" customHeight="1">
      <c r="B85" s="304"/>
      <c r="C85" s="305" t="s">
        <v>530</v>
      </c>
      <c r="D85" s="305"/>
      <c r="E85" s="305"/>
      <c r="F85" s="306" t="s">
        <v>521</v>
      </c>
      <c r="G85" s="305"/>
      <c r="H85" s="305" t="s">
        <v>531</v>
      </c>
      <c r="I85" s="305" t="s">
        <v>517</v>
      </c>
      <c r="J85" s="305">
        <v>20</v>
      </c>
      <c r="K85" s="293"/>
    </row>
    <row r="86" spans="2:11" s="1" customFormat="1" ht="15" customHeight="1">
      <c r="B86" s="304"/>
      <c r="C86" s="305" t="s">
        <v>532</v>
      </c>
      <c r="D86" s="305"/>
      <c r="E86" s="305"/>
      <c r="F86" s="306" t="s">
        <v>521</v>
      </c>
      <c r="G86" s="305"/>
      <c r="H86" s="305" t="s">
        <v>533</v>
      </c>
      <c r="I86" s="305" t="s">
        <v>517</v>
      </c>
      <c r="J86" s="305">
        <v>20</v>
      </c>
      <c r="K86" s="293"/>
    </row>
    <row r="87" spans="2:11" s="1" customFormat="1" ht="15" customHeight="1">
      <c r="B87" s="304"/>
      <c r="C87" s="279" t="s">
        <v>534</v>
      </c>
      <c r="D87" s="279"/>
      <c r="E87" s="279"/>
      <c r="F87" s="302" t="s">
        <v>521</v>
      </c>
      <c r="G87" s="303"/>
      <c r="H87" s="279" t="s">
        <v>535</v>
      </c>
      <c r="I87" s="279" t="s">
        <v>517</v>
      </c>
      <c r="J87" s="279">
        <v>50</v>
      </c>
      <c r="K87" s="293"/>
    </row>
    <row r="88" spans="2:11" s="1" customFormat="1" ht="15" customHeight="1">
      <c r="B88" s="304"/>
      <c r="C88" s="279" t="s">
        <v>536</v>
      </c>
      <c r="D88" s="279"/>
      <c r="E88" s="279"/>
      <c r="F88" s="302" t="s">
        <v>521</v>
      </c>
      <c r="G88" s="303"/>
      <c r="H88" s="279" t="s">
        <v>537</v>
      </c>
      <c r="I88" s="279" t="s">
        <v>517</v>
      </c>
      <c r="J88" s="279">
        <v>20</v>
      </c>
      <c r="K88" s="293"/>
    </row>
    <row r="89" spans="2:11" s="1" customFormat="1" ht="15" customHeight="1">
      <c r="B89" s="304"/>
      <c r="C89" s="279" t="s">
        <v>538</v>
      </c>
      <c r="D89" s="279"/>
      <c r="E89" s="279"/>
      <c r="F89" s="302" t="s">
        <v>521</v>
      </c>
      <c r="G89" s="303"/>
      <c r="H89" s="279" t="s">
        <v>539</v>
      </c>
      <c r="I89" s="279" t="s">
        <v>517</v>
      </c>
      <c r="J89" s="279">
        <v>20</v>
      </c>
      <c r="K89" s="293"/>
    </row>
    <row r="90" spans="2:11" s="1" customFormat="1" ht="15" customHeight="1">
      <c r="B90" s="304"/>
      <c r="C90" s="279" t="s">
        <v>540</v>
      </c>
      <c r="D90" s="279"/>
      <c r="E90" s="279"/>
      <c r="F90" s="302" t="s">
        <v>521</v>
      </c>
      <c r="G90" s="303"/>
      <c r="H90" s="279" t="s">
        <v>541</v>
      </c>
      <c r="I90" s="279" t="s">
        <v>517</v>
      </c>
      <c r="J90" s="279">
        <v>50</v>
      </c>
      <c r="K90" s="293"/>
    </row>
    <row r="91" spans="2:11" s="1" customFormat="1" ht="15" customHeight="1">
      <c r="B91" s="304"/>
      <c r="C91" s="279" t="s">
        <v>542</v>
      </c>
      <c r="D91" s="279"/>
      <c r="E91" s="279"/>
      <c r="F91" s="302" t="s">
        <v>521</v>
      </c>
      <c r="G91" s="303"/>
      <c r="H91" s="279" t="s">
        <v>542</v>
      </c>
      <c r="I91" s="279" t="s">
        <v>517</v>
      </c>
      <c r="J91" s="279">
        <v>50</v>
      </c>
      <c r="K91" s="293"/>
    </row>
    <row r="92" spans="2:11" s="1" customFormat="1" ht="15" customHeight="1">
      <c r="B92" s="304"/>
      <c r="C92" s="279" t="s">
        <v>543</v>
      </c>
      <c r="D92" s="279"/>
      <c r="E92" s="279"/>
      <c r="F92" s="302" t="s">
        <v>521</v>
      </c>
      <c r="G92" s="303"/>
      <c r="H92" s="279" t="s">
        <v>544</v>
      </c>
      <c r="I92" s="279" t="s">
        <v>517</v>
      </c>
      <c r="J92" s="279">
        <v>255</v>
      </c>
      <c r="K92" s="293"/>
    </row>
    <row r="93" spans="2:11" s="1" customFormat="1" ht="15" customHeight="1">
      <c r="B93" s="304"/>
      <c r="C93" s="279" t="s">
        <v>545</v>
      </c>
      <c r="D93" s="279"/>
      <c r="E93" s="279"/>
      <c r="F93" s="302" t="s">
        <v>515</v>
      </c>
      <c r="G93" s="303"/>
      <c r="H93" s="279" t="s">
        <v>546</v>
      </c>
      <c r="I93" s="279" t="s">
        <v>547</v>
      </c>
      <c r="J93" s="279"/>
      <c r="K93" s="293"/>
    </row>
    <row r="94" spans="2:11" s="1" customFormat="1" ht="15" customHeight="1">
      <c r="B94" s="304"/>
      <c r="C94" s="279" t="s">
        <v>548</v>
      </c>
      <c r="D94" s="279"/>
      <c r="E94" s="279"/>
      <c r="F94" s="302" t="s">
        <v>515</v>
      </c>
      <c r="G94" s="303"/>
      <c r="H94" s="279" t="s">
        <v>549</v>
      </c>
      <c r="I94" s="279" t="s">
        <v>550</v>
      </c>
      <c r="J94" s="279"/>
      <c r="K94" s="293"/>
    </row>
    <row r="95" spans="2:11" s="1" customFormat="1" ht="15" customHeight="1">
      <c r="B95" s="304"/>
      <c r="C95" s="279" t="s">
        <v>551</v>
      </c>
      <c r="D95" s="279"/>
      <c r="E95" s="279"/>
      <c r="F95" s="302" t="s">
        <v>515</v>
      </c>
      <c r="G95" s="303"/>
      <c r="H95" s="279" t="s">
        <v>551</v>
      </c>
      <c r="I95" s="279" t="s">
        <v>550</v>
      </c>
      <c r="J95" s="279"/>
      <c r="K95" s="293"/>
    </row>
    <row r="96" spans="2:11" s="1" customFormat="1" ht="15" customHeight="1">
      <c r="B96" s="304"/>
      <c r="C96" s="279" t="s">
        <v>43</v>
      </c>
      <c r="D96" s="279"/>
      <c r="E96" s="279"/>
      <c r="F96" s="302" t="s">
        <v>515</v>
      </c>
      <c r="G96" s="303"/>
      <c r="H96" s="279" t="s">
        <v>552</v>
      </c>
      <c r="I96" s="279" t="s">
        <v>550</v>
      </c>
      <c r="J96" s="279"/>
      <c r="K96" s="293"/>
    </row>
    <row r="97" spans="2:11" s="1" customFormat="1" ht="15" customHeight="1">
      <c r="B97" s="304"/>
      <c r="C97" s="279" t="s">
        <v>53</v>
      </c>
      <c r="D97" s="279"/>
      <c r="E97" s="279"/>
      <c r="F97" s="302" t="s">
        <v>515</v>
      </c>
      <c r="G97" s="303"/>
      <c r="H97" s="279" t="s">
        <v>553</v>
      </c>
      <c r="I97" s="279" t="s">
        <v>550</v>
      </c>
      <c r="J97" s="279"/>
      <c r="K97" s="293"/>
    </row>
    <row r="98" spans="2:11" s="1" customFormat="1" ht="15" customHeight="1">
      <c r="B98" s="307"/>
      <c r="C98" s="308"/>
      <c r="D98" s="308"/>
      <c r="E98" s="308"/>
      <c r="F98" s="308"/>
      <c r="G98" s="308"/>
      <c r="H98" s="308"/>
      <c r="I98" s="308"/>
      <c r="J98" s="308"/>
      <c r="K98" s="309"/>
    </row>
    <row r="99" spans="2:11" s="1" customFormat="1" ht="18.75" customHeight="1">
      <c r="B99" s="310"/>
      <c r="C99" s="311"/>
      <c r="D99" s="311"/>
      <c r="E99" s="311"/>
      <c r="F99" s="311"/>
      <c r="G99" s="311"/>
      <c r="H99" s="311"/>
      <c r="I99" s="311"/>
      <c r="J99" s="311"/>
      <c r="K99" s="310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292" t="s">
        <v>554</v>
      </c>
      <c r="D102" s="292"/>
      <c r="E102" s="292"/>
      <c r="F102" s="292"/>
      <c r="G102" s="292"/>
      <c r="H102" s="292"/>
      <c r="I102" s="292"/>
      <c r="J102" s="292"/>
      <c r="K102" s="293"/>
    </row>
    <row r="103" spans="2:11" s="1" customFormat="1" ht="17.25" customHeight="1">
      <c r="B103" s="291"/>
      <c r="C103" s="294" t="s">
        <v>509</v>
      </c>
      <c r="D103" s="294"/>
      <c r="E103" s="294"/>
      <c r="F103" s="294" t="s">
        <v>510</v>
      </c>
      <c r="G103" s="295"/>
      <c r="H103" s="294" t="s">
        <v>59</v>
      </c>
      <c r="I103" s="294" t="s">
        <v>62</v>
      </c>
      <c r="J103" s="294" t="s">
        <v>511</v>
      </c>
      <c r="K103" s="293"/>
    </row>
    <row r="104" spans="2:11" s="1" customFormat="1" ht="17.25" customHeight="1">
      <c r="B104" s="291"/>
      <c r="C104" s="296" t="s">
        <v>512</v>
      </c>
      <c r="D104" s="296"/>
      <c r="E104" s="296"/>
      <c r="F104" s="297" t="s">
        <v>513</v>
      </c>
      <c r="G104" s="298"/>
      <c r="H104" s="296"/>
      <c r="I104" s="296"/>
      <c r="J104" s="296" t="s">
        <v>514</v>
      </c>
      <c r="K104" s="293"/>
    </row>
    <row r="105" spans="2:11" s="1" customFormat="1" ht="5.25" customHeight="1">
      <c r="B105" s="291"/>
      <c r="C105" s="294"/>
      <c r="D105" s="294"/>
      <c r="E105" s="294"/>
      <c r="F105" s="294"/>
      <c r="G105" s="312"/>
      <c r="H105" s="294"/>
      <c r="I105" s="294"/>
      <c r="J105" s="294"/>
      <c r="K105" s="293"/>
    </row>
    <row r="106" spans="2:11" s="1" customFormat="1" ht="15" customHeight="1">
      <c r="B106" s="291"/>
      <c r="C106" s="279" t="s">
        <v>58</v>
      </c>
      <c r="D106" s="301"/>
      <c r="E106" s="301"/>
      <c r="F106" s="302" t="s">
        <v>515</v>
      </c>
      <c r="G106" s="279"/>
      <c r="H106" s="279" t="s">
        <v>555</v>
      </c>
      <c r="I106" s="279" t="s">
        <v>517</v>
      </c>
      <c r="J106" s="279">
        <v>20</v>
      </c>
      <c r="K106" s="293"/>
    </row>
    <row r="107" spans="2:11" s="1" customFormat="1" ht="15" customHeight="1">
      <c r="B107" s="291"/>
      <c r="C107" s="279" t="s">
        <v>518</v>
      </c>
      <c r="D107" s="279"/>
      <c r="E107" s="279"/>
      <c r="F107" s="302" t="s">
        <v>515</v>
      </c>
      <c r="G107" s="279"/>
      <c r="H107" s="279" t="s">
        <v>555</v>
      </c>
      <c r="I107" s="279" t="s">
        <v>517</v>
      </c>
      <c r="J107" s="279">
        <v>120</v>
      </c>
      <c r="K107" s="293"/>
    </row>
    <row r="108" spans="2:11" s="1" customFormat="1" ht="15" customHeight="1">
      <c r="B108" s="304"/>
      <c r="C108" s="279" t="s">
        <v>520</v>
      </c>
      <c r="D108" s="279"/>
      <c r="E108" s="279"/>
      <c r="F108" s="302" t="s">
        <v>521</v>
      </c>
      <c r="G108" s="279"/>
      <c r="H108" s="279" t="s">
        <v>555</v>
      </c>
      <c r="I108" s="279" t="s">
        <v>517</v>
      </c>
      <c r="J108" s="279">
        <v>50</v>
      </c>
      <c r="K108" s="293"/>
    </row>
    <row r="109" spans="2:11" s="1" customFormat="1" ht="15" customHeight="1">
      <c r="B109" s="304"/>
      <c r="C109" s="279" t="s">
        <v>523</v>
      </c>
      <c r="D109" s="279"/>
      <c r="E109" s="279"/>
      <c r="F109" s="302" t="s">
        <v>515</v>
      </c>
      <c r="G109" s="279"/>
      <c r="H109" s="279" t="s">
        <v>555</v>
      </c>
      <c r="I109" s="279" t="s">
        <v>525</v>
      </c>
      <c r="J109" s="279"/>
      <c r="K109" s="293"/>
    </row>
    <row r="110" spans="2:11" s="1" customFormat="1" ht="15" customHeight="1">
      <c r="B110" s="304"/>
      <c r="C110" s="279" t="s">
        <v>534</v>
      </c>
      <c r="D110" s="279"/>
      <c r="E110" s="279"/>
      <c r="F110" s="302" t="s">
        <v>521</v>
      </c>
      <c r="G110" s="279"/>
      <c r="H110" s="279" t="s">
        <v>555</v>
      </c>
      <c r="I110" s="279" t="s">
        <v>517</v>
      </c>
      <c r="J110" s="279">
        <v>50</v>
      </c>
      <c r="K110" s="293"/>
    </row>
    <row r="111" spans="2:11" s="1" customFormat="1" ht="15" customHeight="1">
      <c r="B111" s="304"/>
      <c r="C111" s="279" t="s">
        <v>542</v>
      </c>
      <c r="D111" s="279"/>
      <c r="E111" s="279"/>
      <c r="F111" s="302" t="s">
        <v>521</v>
      </c>
      <c r="G111" s="279"/>
      <c r="H111" s="279" t="s">
        <v>555</v>
      </c>
      <c r="I111" s="279" t="s">
        <v>517</v>
      </c>
      <c r="J111" s="279">
        <v>50</v>
      </c>
      <c r="K111" s="293"/>
    </row>
    <row r="112" spans="2:11" s="1" customFormat="1" ht="15" customHeight="1">
      <c r="B112" s="304"/>
      <c r="C112" s="279" t="s">
        <v>540</v>
      </c>
      <c r="D112" s="279"/>
      <c r="E112" s="279"/>
      <c r="F112" s="302" t="s">
        <v>521</v>
      </c>
      <c r="G112" s="279"/>
      <c r="H112" s="279" t="s">
        <v>555</v>
      </c>
      <c r="I112" s="279" t="s">
        <v>517</v>
      </c>
      <c r="J112" s="279">
        <v>50</v>
      </c>
      <c r="K112" s="293"/>
    </row>
    <row r="113" spans="2:11" s="1" customFormat="1" ht="15" customHeight="1">
      <c r="B113" s="304"/>
      <c r="C113" s="279" t="s">
        <v>58</v>
      </c>
      <c r="D113" s="279"/>
      <c r="E113" s="279"/>
      <c r="F113" s="302" t="s">
        <v>515</v>
      </c>
      <c r="G113" s="279"/>
      <c r="H113" s="279" t="s">
        <v>556</v>
      </c>
      <c r="I113" s="279" t="s">
        <v>517</v>
      </c>
      <c r="J113" s="279">
        <v>20</v>
      </c>
      <c r="K113" s="293"/>
    </row>
    <row r="114" spans="2:11" s="1" customFormat="1" ht="15" customHeight="1">
      <c r="B114" s="304"/>
      <c r="C114" s="279" t="s">
        <v>557</v>
      </c>
      <c r="D114" s="279"/>
      <c r="E114" s="279"/>
      <c r="F114" s="302" t="s">
        <v>515</v>
      </c>
      <c r="G114" s="279"/>
      <c r="H114" s="279" t="s">
        <v>558</v>
      </c>
      <c r="I114" s="279" t="s">
        <v>517</v>
      </c>
      <c r="J114" s="279">
        <v>120</v>
      </c>
      <c r="K114" s="293"/>
    </row>
    <row r="115" spans="2:11" s="1" customFormat="1" ht="15" customHeight="1">
      <c r="B115" s="304"/>
      <c r="C115" s="279" t="s">
        <v>43</v>
      </c>
      <c r="D115" s="279"/>
      <c r="E115" s="279"/>
      <c r="F115" s="302" t="s">
        <v>515</v>
      </c>
      <c r="G115" s="279"/>
      <c r="H115" s="279" t="s">
        <v>559</v>
      </c>
      <c r="I115" s="279" t="s">
        <v>550</v>
      </c>
      <c r="J115" s="279"/>
      <c r="K115" s="293"/>
    </row>
    <row r="116" spans="2:11" s="1" customFormat="1" ht="15" customHeight="1">
      <c r="B116" s="304"/>
      <c r="C116" s="279" t="s">
        <v>53</v>
      </c>
      <c r="D116" s="279"/>
      <c r="E116" s="279"/>
      <c r="F116" s="302" t="s">
        <v>515</v>
      </c>
      <c r="G116" s="279"/>
      <c r="H116" s="279" t="s">
        <v>560</v>
      </c>
      <c r="I116" s="279" t="s">
        <v>550</v>
      </c>
      <c r="J116" s="279"/>
      <c r="K116" s="293"/>
    </row>
    <row r="117" spans="2:11" s="1" customFormat="1" ht="15" customHeight="1">
      <c r="B117" s="304"/>
      <c r="C117" s="279" t="s">
        <v>62</v>
      </c>
      <c r="D117" s="279"/>
      <c r="E117" s="279"/>
      <c r="F117" s="302" t="s">
        <v>515</v>
      </c>
      <c r="G117" s="279"/>
      <c r="H117" s="279" t="s">
        <v>561</v>
      </c>
      <c r="I117" s="279" t="s">
        <v>562</v>
      </c>
      <c r="J117" s="279"/>
      <c r="K117" s="293"/>
    </row>
    <row r="118" spans="2:11" s="1" customFormat="1" ht="15" customHeight="1">
      <c r="B118" s="307"/>
      <c r="C118" s="313"/>
      <c r="D118" s="313"/>
      <c r="E118" s="313"/>
      <c r="F118" s="313"/>
      <c r="G118" s="313"/>
      <c r="H118" s="313"/>
      <c r="I118" s="313"/>
      <c r="J118" s="313"/>
      <c r="K118" s="309"/>
    </row>
    <row r="119" spans="2:11" s="1" customFormat="1" ht="18.75" customHeight="1">
      <c r="B119" s="314"/>
      <c r="C119" s="315"/>
      <c r="D119" s="315"/>
      <c r="E119" s="315"/>
      <c r="F119" s="316"/>
      <c r="G119" s="315"/>
      <c r="H119" s="315"/>
      <c r="I119" s="315"/>
      <c r="J119" s="315"/>
      <c r="K119" s="314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spans="2:11" s="1" customFormat="1" ht="45" customHeight="1">
      <c r="B122" s="320"/>
      <c r="C122" s="270" t="s">
        <v>563</v>
      </c>
      <c r="D122" s="270"/>
      <c r="E122" s="270"/>
      <c r="F122" s="270"/>
      <c r="G122" s="270"/>
      <c r="H122" s="270"/>
      <c r="I122" s="270"/>
      <c r="J122" s="270"/>
      <c r="K122" s="321"/>
    </row>
    <row r="123" spans="2:11" s="1" customFormat="1" ht="17.25" customHeight="1">
      <c r="B123" s="322"/>
      <c r="C123" s="294" t="s">
        <v>509</v>
      </c>
      <c r="D123" s="294"/>
      <c r="E123" s="294"/>
      <c r="F123" s="294" t="s">
        <v>510</v>
      </c>
      <c r="G123" s="295"/>
      <c r="H123" s="294" t="s">
        <v>59</v>
      </c>
      <c r="I123" s="294" t="s">
        <v>62</v>
      </c>
      <c r="J123" s="294" t="s">
        <v>511</v>
      </c>
      <c r="K123" s="323"/>
    </row>
    <row r="124" spans="2:11" s="1" customFormat="1" ht="17.25" customHeight="1">
      <c r="B124" s="322"/>
      <c r="C124" s="296" t="s">
        <v>512</v>
      </c>
      <c r="D124" s="296"/>
      <c r="E124" s="296"/>
      <c r="F124" s="297" t="s">
        <v>513</v>
      </c>
      <c r="G124" s="298"/>
      <c r="H124" s="296"/>
      <c r="I124" s="296"/>
      <c r="J124" s="296" t="s">
        <v>514</v>
      </c>
      <c r="K124" s="323"/>
    </row>
    <row r="125" spans="2:11" s="1" customFormat="1" ht="5.25" customHeight="1">
      <c r="B125" s="324"/>
      <c r="C125" s="299"/>
      <c r="D125" s="299"/>
      <c r="E125" s="299"/>
      <c r="F125" s="299"/>
      <c r="G125" s="325"/>
      <c r="H125" s="299"/>
      <c r="I125" s="299"/>
      <c r="J125" s="299"/>
      <c r="K125" s="326"/>
    </row>
    <row r="126" spans="2:11" s="1" customFormat="1" ht="15" customHeight="1">
      <c r="B126" s="324"/>
      <c r="C126" s="279" t="s">
        <v>518</v>
      </c>
      <c r="D126" s="301"/>
      <c r="E126" s="301"/>
      <c r="F126" s="302" t="s">
        <v>515</v>
      </c>
      <c r="G126" s="279"/>
      <c r="H126" s="279" t="s">
        <v>555</v>
      </c>
      <c r="I126" s="279" t="s">
        <v>517</v>
      </c>
      <c r="J126" s="279">
        <v>120</v>
      </c>
      <c r="K126" s="327"/>
    </row>
    <row r="127" spans="2:11" s="1" customFormat="1" ht="15" customHeight="1">
      <c r="B127" s="324"/>
      <c r="C127" s="279" t="s">
        <v>564</v>
      </c>
      <c r="D127" s="279"/>
      <c r="E127" s="279"/>
      <c r="F127" s="302" t="s">
        <v>515</v>
      </c>
      <c r="G127" s="279"/>
      <c r="H127" s="279" t="s">
        <v>565</v>
      </c>
      <c r="I127" s="279" t="s">
        <v>517</v>
      </c>
      <c r="J127" s="279" t="s">
        <v>566</v>
      </c>
      <c r="K127" s="327"/>
    </row>
    <row r="128" spans="2:11" s="1" customFormat="1" ht="15" customHeight="1">
      <c r="B128" s="324"/>
      <c r="C128" s="279" t="s">
        <v>463</v>
      </c>
      <c r="D128" s="279"/>
      <c r="E128" s="279"/>
      <c r="F128" s="302" t="s">
        <v>515</v>
      </c>
      <c r="G128" s="279"/>
      <c r="H128" s="279" t="s">
        <v>567</v>
      </c>
      <c r="I128" s="279" t="s">
        <v>517</v>
      </c>
      <c r="J128" s="279" t="s">
        <v>566</v>
      </c>
      <c r="K128" s="327"/>
    </row>
    <row r="129" spans="2:11" s="1" customFormat="1" ht="15" customHeight="1">
      <c r="B129" s="324"/>
      <c r="C129" s="279" t="s">
        <v>526</v>
      </c>
      <c r="D129" s="279"/>
      <c r="E129" s="279"/>
      <c r="F129" s="302" t="s">
        <v>521</v>
      </c>
      <c r="G129" s="279"/>
      <c r="H129" s="279" t="s">
        <v>527</v>
      </c>
      <c r="I129" s="279" t="s">
        <v>517</v>
      </c>
      <c r="J129" s="279">
        <v>15</v>
      </c>
      <c r="K129" s="327"/>
    </row>
    <row r="130" spans="2:11" s="1" customFormat="1" ht="15" customHeight="1">
      <c r="B130" s="324"/>
      <c r="C130" s="305" t="s">
        <v>528</v>
      </c>
      <c r="D130" s="305"/>
      <c r="E130" s="305"/>
      <c r="F130" s="306" t="s">
        <v>521</v>
      </c>
      <c r="G130" s="305"/>
      <c r="H130" s="305" t="s">
        <v>529</v>
      </c>
      <c r="I130" s="305" t="s">
        <v>517</v>
      </c>
      <c r="J130" s="305">
        <v>15</v>
      </c>
      <c r="K130" s="327"/>
    </row>
    <row r="131" spans="2:11" s="1" customFormat="1" ht="15" customHeight="1">
      <c r="B131" s="324"/>
      <c r="C131" s="305" t="s">
        <v>530</v>
      </c>
      <c r="D131" s="305"/>
      <c r="E131" s="305"/>
      <c r="F131" s="306" t="s">
        <v>521</v>
      </c>
      <c r="G131" s="305"/>
      <c r="H131" s="305" t="s">
        <v>531</v>
      </c>
      <c r="I131" s="305" t="s">
        <v>517</v>
      </c>
      <c r="J131" s="305">
        <v>20</v>
      </c>
      <c r="K131" s="327"/>
    </row>
    <row r="132" spans="2:11" s="1" customFormat="1" ht="15" customHeight="1">
      <c r="B132" s="324"/>
      <c r="C132" s="305" t="s">
        <v>532</v>
      </c>
      <c r="D132" s="305"/>
      <c r="E132" s="305"/>
      <c r="F132" s="306" t="s">
        <v>521</v>
      </c>
      <c r="G132" s="305"/>
      <c r="H132" s="305" t="s">
        <v>533</v>
      </c>
      <c r="I132" s="305" t="s">
        <v>517</v>
      </c>
      <c r="J132" s="305">
        <v>20</v>
      </c>
      <c r="K132" s="327"/>
    </row>
    <row r="133" spans="2:11" s="1" customFormat="1" ht="15" customHeight="1">
      <c r="B133" s="324"/>
      <c r="C133" s="279" t="s">
        <v>520</v>
      </c>
      <c r="D133" s="279"/>
      <c r="E133" s="279"/>
      <c r="F133" s="302" t="s">
        <v>521</v>
      </c>
      <c r="G133" s="279"/>
      <c r="H133" s="279" t="s">
        <v>555</v>
      </c>
      <c r="I133" s="279" t="s">
        <v>517</v>
      </c>
      <c r="J133" s="279">
        <v>50</v>
      </c>
      <c r="K133" s="327"/>
    </row>
    <row r="134" spans="2:11" s="1" customFormat="1" ht="15" customHeight="1">
      <c r="B134" s="324"/>
      <c r="C134" s="279" t="s">
        <v>534</v>
      </c>
      <c r="D134" s="279"/>
      <c r="E134" s="279"/>
      <c r="F134" s="302" t="s">
        <v>521</v>
      </c>
      <c r="G134" s="279"/>
      <c r="H134" s="279" t="s">
        <v>555</v>
      </c>
      <c r="I134" s="279" t="s">
        <v>517</v>
      </c>
      <c r="J134" s="279">
        <v>50</v>
      </c>
      <c r="K134" s="327"/>
    </row>
    <row r="135" spans="2:11" s="1" customFormat="1" ht="15" customHeight="1">
      <c r="B135" s="324"/>
      <c r="C135" s="279" t="s">
        <v>540</v>
      </c>
      <c r="D135" s="279"/>
      <c r="E135" s="279"/>
      <c r="F135" s="302" t="s">
        <v>521</v>
      </c>
      <c r="G135" s="279"/>
      <c r="H135" s="279" t="s">
        <v>555</v>
      </c>
      <c r="I135" s="279" t="s">
        <v>517</v>
      </c>
      <c r="J135" s="279">
        <v>50</v>
      </c>
      <c r="K135" s="327"/>
    </row>
    <row r="136" spans="2:11" s="1" customFormat="1" ht="15" customHeight="1">
      <c r="B136" s="324"/>
      <c r="C136" s="279" t="s">
        <v>542</v>
      </c>
      <c r="D136" s="279"/>
      <c r="E136" s="279"/>
      <c r="F136" s="302" t="s">
        <v>521</v>
      </c>
      <c r="G136" s="279"/>
      <c r="H136" s="279" t="s">
        <v>555</v>
      </c>
      <c r="I136" s="279" t="s">
        <v>517</v>
      </c>
      <c r="J136" s="279">
        <v>50</v>
      </c>
      <c r="K136" s="327"/>
    </row>
    <row r="137" spans="2:11" s="1" customFormat="1" ht="15" customHeight="1">
      <c r="B137" s="324"/>
      <c r="C137" s="279" t="s">
        <v>543</v>
      </c>
      <c r="D137" s="279"/>
      <c r="E137" s="279"/>
      <c r="F137" s="302" t="s">
        <v>521</v>
      </c>
      <c r="G137" s="279"/>
      <c r="H137" s="279" t="s">
        <v>568</v>
      </c>
      <c r="I137" s="279" t="s">
        <v>517</v>
      </c>
      <c r="J137" s="279">
        <v>255</v>
      </c>
      <c r="K137" s="327"/>
    </row>
    <row r="138" spans="2:11" s="1" customFormat="1" ht="15" customHeight="1">
      <c r="B138" s="324"/>
      <c r="C138" s="279" t="s">
        <v>545</v>
      </c>
      <c r="D138" s="279"/>
      <c r="E138" s="279"/>
      <c r="F138" s="302" t="s">
        <v>515</v>
      </c>
      <c r="G138" s="279"/>
      <c r="H138" s="279" t="s">
        <v>569</v>
      </c>
      <c r="I138" s="279" t="s">
        <v>547</v>
      </c>
      <c r="J138" s="279"/>
      <c r="K138" s="327"/>
    </row>
    <row r="139" spans="2:11" s="1" customFormat="1" ht="15" customHeight="1">
      <c r="B139" s="324"/>
      <c r="C139" s="279" t="s">
        <v>548</v>
      </c>
      <c r="D139" s="279"/>
      <c r="E139" s="279"/>
      <c r="F139" s="302" t="s">
        <v>515</v>
      </c>
      <c r="G139" s="279"/>
      <c r="H139" s="279" t="s">
        <v>570</v>
      </c>
      <c r="I139" s="279" t="s">
        <v>550</v>
      </c>
      <c r="J139" s="279"/>
      <c r="K139" s="327"/>
    </row>
    <row r="140" spans="2:11" s="1" customFormat="1" ht="15" customHeight="1">
      <c r="B140" s="324"/>
      <c r="C140" s="279" t="s">
        <v>551</v>
      </c>
      <c r="D140" s="279"/>
      <c r="E140" s="279"/>
      <c r="F140" s="302" t="s">
        <v>515</v>
      </c>
      <c r="G140" s="279"/>
      <c r="H140" s="279" t="s">
        <v>551</v>
      </c>
      <c r="I140" s="279" t="s">
        <v>550</v>
      </c>
      <c r="J140" s="279"/>
      <c r="K140" s="327"/>
    </row>
    <row r="141" spans="2:11" s="1" customFormat="1" ht="15" customHeight="1">
      <c r="B141" s="324"/>
      <c r="C141" s="279" t="s">
        <v>43</v>
      </c>
      <c r="D141" s="279"/>
      <c r="E141" s="279"/>
      <c r="F141" s="302" t="s">
        <v>515</v>
      </c>
      <c r="G141" s="279"/>
      <c r="H141" s="279" t="s">
        <v>571</v>
      </c>
      <c r="I141" s="279" t="s">
        <v>550</v>
      </c>
      <c r="J141" s="279"/>
      <c r="K141" s="327"/>
    </row>
    <row r="142" spans="2:11" s="1" customFormat="1" ht="15" customHeight="1">
      <c r="B142" s="324"/>
      <c r="C142" s="279" t="s">
        <v>572</v>
      </c>
      <c r="D142" s="279"/>
      <c r="E142" s="279"/>
      <c r="F142" s="302" t="s">
        <v>515</v>
      </c>
      <c r="G142" s="279"/>
      <c r="H142" s="279" t="s">
        <v>573</v>
      </c>
      <c r="I142" s="279" t="s">
        <v>550</v>
      </c>
      <c r="J142" s="279"/>
      <c r="K142" s="327"/>
    </row>
    <row r="143" spans="2:11" s="1" customFormat="1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spans="2:11" s="1" customFormat="1" ht="18.75" customHeight="1">
      <c r="B144" s="315"/>
      <c r="C144" s="315"/>
      <c r="D144" s="315"/>
      <c r="E144" s="315"/>
      <c r="F144" s="316"/>
      <c r="G144" s="315"/>
      <c r="H144" s="315"/>
      <c r="I144" s="315"/>
      <c r="J144" s="315"/>
      <c r="K144" s="315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292" t="s">
        <v>574</v>
      </c>
      <c r="D147" s="292"/>
      <c r="E147" s="292"/>
      <c r="F147" s="292"/>
      <c r="G147" s="292"/>
      <c r="H147" s="292"/>
      <c r="I147" s="292"/>
      <c r="J147" s="292"/>
      <c r="K147" s="293"/>
    </row>
    <row r="148" spans="2:11" s="1" customFormat="1" ht="17.25" customHeight="1">
      <c r="B148" s="291"/>
      <c r="C148" s="294" t="s">
        <v>509</v>
      </c>
      <c r="D148" s="294"/>
      <c r="E148" s="294"/>
      <c r="F148" s="294" t="s">
        <v>510</v>
      </c>
      <c r="G148" s="295"/>
      <c r="H148" s="294" t="s">
        <v>59</v>
      </c>
      <c r="I148" s="294" t="s">
        <v>62</v>
      </c>
      <c r="J148" s="294" t="s">
        <v>511</v>
      </c>
      <c r="K148" s="293"/>
    </row>
    <row r="149" spans="2:11" s="1" customFormat="1" ht="17.25" customHeight="1">
      <c r="B149" s="291"/>
      <c r="C149" s="296" t="s">
        <v>512</v>
      </c>
      <c r="D149" s="296"/>
      <c r="E149" s="296"/>
      <c r="F149" s="297" t="s">
        <v>513</v>
      </c>
      <c r="G149" s="298"/>
      <c r="H149" s="296"/>
      <c r="I149" s="296"/>
      <c r="J149" s="296" t="s">
        <v>514</v>
      </c>
      <c r="K149" s="293"/>
    </row>
    <row r="150" spans="2:11" s="1" customFormat="1" ht="5.25" customHeight="1">
      <c r="B150" s="304"/>
      <c r="C150" s="299"/>
      <c r="D150" s="299"/>
      <c r="E150" s="299"/>
      <c r="F150" s="299"/>
      <c r="G150" s="300"/>
      <c r="H150" s="299"/>
      <c r="I150" s="299"/>
      <c r="J150" s="299"/>
      <c r="K150" s="327"/>
    </row>
    <row r="151" spans="2:11" s="1" customFormat="1" ht="15" customHeight="1">
      <c r="B151" s="304"/>
      <c r="C151" s="331" t="s">
        <v>518</v>
      </c>
      <c r="D151" s="279"/>
      <c r="E151" s="279"/>
      <c r="F151" s="332" t="s">
        <v>515</v>
      </c>
      <c r="G151" s="279"/>
      <c r="H151" s="331" t="s">
        <v>555</v>
      </c>
      <c r="I151" s="331" t="s">
        <v>517</v>
      </c>
      <c r="J151" s="331">
        <v>120</v>
      </c>
      <c r="K151" s="327"/>
    </row>
    <row r="152" spans="2:11" s="1" customFormat="1" ht="15" customHeight="1">
      <c r="B152" s="304"/>
      <c r="C152" s="331" t="s">
        <v>564</v>
      </c>
      <c r="D152" s="279"/>
      <c r="E152" s="279"/>
      <c r="F152" s="332" t="s">
        <v>515</v>
      </c>
      <c r="G152" s="279"/>
      <c r="H152" s="331" t="s">
        <v>575</v>
      </c>
      <c r="I152" s="331" t="s">
        <v>517</v>
      </c>
      <c r="J152" s="331" t="s">
        <v>566</v>
      </c>
      <c r="K152" s="327"/>
    </row>
    <row r="153" spans="2:11" s="1" customFormat="1" ht="15" customHeight="1">
      <c r="B153" s="304"/>
      <c r="C153" s="331" t="s">
        <v>463</v>
      </c>
      <c r="D153" s="279"/>
      <c r="E153" s="279"/>
      <c r="F153" s="332" t="s">
        <v>515</v>
      </c>
      <c r="G153" s="279"/>
      <c r="H153" s="331" t="s">
        <v>576</v>
      </c>
      <c r="I153" s="331" t="s">
        <v>517</v>
      </c>
      <c r="J153" s="331" t="s">
        <v>566</v>
      </c>
      <c r="K153" s="327"/>
    </row>
    <row r="154" spans="2:11" s="1" customFormat="1" ht="15" customHeight="1">
      <c r="B154" s="304"/>
      <c r="C154" s="331" t="s">
        <v>520</v>
      </c>
      <c r="D154" s="279"/>
      <c r="E154" s="279"/>
      <c r="F154" s="332" t="s">
        <v>521</v>
      </c>
      <c r="G154" s="279"/>
      <c r="H154" s="331" t="s">
        <v>555</v>
      </c>
      <c r="I154" s="331" t="s">
        <v>517</v>
      </c>
      <c r="J154" s="331">
        <v>50</v>
      </c>
      <c r="K154" s="327"/>
    </row>
    <row r="155" spans="2:11" s="1" customFormat="1" ht="15" customHeight="1">
      <c r="B155" s="304"/>
      <c r="C155" s="331" t="s">
        <v>523</v>
      </c>
      <c r="D155" s="279"/>
      <c r="E155" s="279"/>
      <c r="F155" s="332" t="s">
        <v>515</v>
      </c>
      <c r="G155" s="279"/>
      <c r="H155" s="331" t="s">
        <v>555</v>
      </c>
      <c r="I155" s="331" t="s">
        <v>525</v>
      </c>
      <c r="J155" s="331"/>
      <c r="K155" s="327"/>
    </row>
    <row r="156" spans="2:11" s="1" customFormat="1" ht="15" customHeight="1">
      <c r="B156" s="304"/>
      <c r="C156" s="331" t="s">
        <v>534</v>
      </c>
      <c r="D156" s="279"/>
      <c r="E156" s="279"/>
      <c r="F156" s="332" t="s">
        <v>521</v>
      </c>
      <c r="G156" s="279"/>
      <c r="H156" s="331" t="s">
        <v>555</v>
      </c>
      <c r="I156" s="331" t="s">
        <v>517</v>
      </c>
      <c r="J156" s="331">
        <v>50</v>
      </c>
      <c r="K156" s="327"/>
    </row>
    <row r="157" spans="2:11" s="1" customFormat="1" ht="15" customHeight="1">
      <c r="B157" s="304"/>
      <c r="C157" s="331" t="s">
        <v>542</v>
      </c>
      <c r="D157" s="279"/>
      <c r="E157" s="279"/>
      <c r="F157" s="332" t="s">
        <v>521</v>
      </c>
      <c r="G157" s="279"/>
      <c r="H157" s="331" t="s">
        <v>555</v>
      </c>
      <c r="I157" s="331" t="s">
        <v>517</v>
      </c>
      <c r="J157" s="331">
        <v>50</v>
      </c>
      <c r="K157" s="327"/>
    </row>
    <row r="158" spans="2:11" s="1" customFormat="1" ht="15" customHeight="1">
      <c r="B158" s="304"/>
      <c r="C158" s="331" t="s">
        <v>540</v>
      </c>
      <c r="D158" s="279"/>
      <c r="E158" s="279"/>
      <c r="F158" s="332" t="s">
        <v>521</v>
      </c>
      <c r="G158" s="279"/>
      <c r="H158" s="331" t="s">
        <v>555</v>
      </c>
      <c r="I158" s="331" t="s">
        <v>517</v>
      </c>
      <c r="J158" s="331">
        <v>50</v>
      </c>
      <c r="K158" s="327"/>
    </row>
    <row r="159" spans="2:11" s="1" customFormat="1" ht="15" customHeight="1">
      <c r="B159" s="304"/>
      <c r="C159" s="331" t="s">
        <v>98</v>
      </c>
      <c r="D159" s="279"/>
      <c r="E159" s="279"/>
      <c r="F159" s="332" t="s">
        <v>515</v>
      </c>
      <c r="G159" s="279"/>
      <c r="H159" s="331" t="s">
        <v>577</v>
      </c>
      <c r="I159" s="331" t="s">
        <v>517</v>
      </c>
      <c r="J159" s="331" t="s">
        <v>578</v>
      </c>
      <c r="K159" s="327"/>
    </row>
    <row r="160" spans="2:11" s="1" customFormat="1" ht="15" customHeight="1">
      <c r="B160" s="304"/>
      <c r="C160" s="331" t="s">
        <v>579</v>
      </c>
      <c r="D160" s="279"/>
      <c r="E160" s="279"/>
      <c r="F160" s="332" t="s">
        <v>515</v>
      </c>
      <c r="G160" s="279"/>
      <c r="H160" s="331" t="s">
        <v>580</v>
      </c>
      <c r="I160" s="331" t="s">
        <v>550</v>
      </c>
      <c r="J160" s="331"/>
      <c r="K160" s="327"/>
    </row>
    <row r="161" spans="2:11" s="1" customFormat="1" ht="15" customHeight="1">
      <c r="B161" s="333"/>
      <c r="C161" s="313"/>
      <c r="D161" s="313"/>
      <c r="E161" s="313"/>
      <c r="F161" s="313"/>
      <c r="G161" s="313"/>
      <c r="H161" s="313"/>
      <c r="I161" s="313"/>
      <c r="J161" s="313"/>
      <c r="K161" s="334"/>
    </row>
    <row r="162" spans="2:11" s="1" customFormat="1" ht="18.75" customHeight="1">
      <c r="B162" s="315"/>
      <c r="C162" s="325"/>
      <c r="D162" s="325"/>
      <c r="E162" s="325"/>
      <c r="F162" s="335"/>
      <c r="G162" s="325"/>
      <c r="H162" s="325"/>
      <c r="I162" s="325"/>
      <c r="J162" s="325"/>
      <c r="K162" s="315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6"/>
      <c r="C164" s="267"/>
      <c r="D164" s="267"/>
      <c r="E164" s="267"/>
      <c r="F164" s="267"/>
      <c r="G164" s="267"/>
      <c r="H164" s="267"/>
      <c r="I164" s="267"/>
      <c r="J164" s="267"/>
      <c r="K164" s="268"/>
    </row>
    <row r="165" spans="2:11" s="1" customFormat="1" ht="45" customHeight="1">
      <c r="B165" s="269"/>
      <c r="C165" s="270" t="s">
        <v>581</v>
      </c>
      <c r="D165" s="270"/>
      <c r="E165" s="270"/>
      <c r="F165" s="270"/>
      <c r="G165" s="270"/>
      <c r="H165" s="270"/>
      <c r="I165" s="270"/>
      <c r="J165" s="270"/>
      <c r="K165" s="271"/>
    </row>
    <row r="166" spans="2:11" s="1" customFormat="1" ht="17.25" customHeight="1">
      <c r="B166" s="269"/>
      <c r="C166" s="294" t="s">
        <v>509</v>
      </c>
      <c r="D166" s="294"/>
      <c r="E166" s="294"/>
      <c r="F166" s="294" t="s">
        <v>510</v>
      </c>
      <c r="G166" s="336"/>
      <c r="H166" s="337" t="s">
        <v>59</v>
      </c>
      <c r="I166" s="337" t="s">
        <v>62</v>
      </c>
      <c r="J166" s="294" t="s">
        <v>511</v>
      </c>
      <c r="K166" s="271"/>
    </row>
    <row r="167" spans="2:11" s="1" customFormat="1" ht="17.25" customHeight="1">
      <c r="B167" s="272"/>
      <c r="C167" s="296" t="s">
        <v>512</v>
      </c>
      <c r="D167" s="296"/>
      <c r="E167" s="296"/>
      <c r="F167" s="297" t="s">
        <v>513</v>
      </c>
      <c r="G167" s="338"/>
      <c r="H167" s="339"/>
      <c r="I167" s="339"/>
      <c r="J167" s="296" t="s">
        <v>514</v>
      </c>
      <c r="K167" s="274"/>
    </row>
    <row r="168" spans="2:11" s="1" customFormat="1" ht="5.25" customHeight="1">
      <c r="B168" s="304"/>
      <c r="C168" s="299"/>
      <c r="D168" s="299"/>
      <c r="E168" s="299"/>
      <c r="F168" s="299"/>
      <c r="G168" s="300"/>
      <c r="H168" s="299"/>
      <c r="I168" s="299"/>
      <c r="J168" s="299"/>
      <c r="K168" s="327"/>
    </row>
    <row r="169" spans="2:11" s="1" customFormat="1" ht="15" customHeight="1">
      <c r="B169" s="304"/>
      <c r="C169" s="279" t="s">
        <v>518</v>
      </c>
      <c r="D169" s="279"/>
      <c r="E169" s="279"/>
      <c r="F169" s="302" t="s">
        <v>515</v>
      </c>
      <c r="G169" s="279"/>
      <c r="H169" s="279" t="s">
        <v>555</v>
      </c>
      <c r="I169" s="279" t="s">
        <v>517</v>
      </c>
      <c r="J169" s="279">
        <v>120</v>
      </c>
      <c r="K169" s="327"/>
    </row>
    <row r="170" spans="2:11" s="1" customFormat="1" ht="15" customHeight="1">
      <c r="B170" s="304"/>
      <c r="C170" s="279" t="s">
        <v>564</v>
      </c>
      <c r="D170" s="279"/>
      <c r="E170" s="279"/>
      <c r="F170" s="302" t="s">
        <v>515</v>
      </c>
      <c r="G170" s="279"/>
      <c r="H170" s="279" t="s">
        <v>565</v>
      </c>
      <c r="I170" s="279" t="s">
        <v>517</v>
      </c>
      <c r="J170" s="279" t="s">
        <v>566</v>
      </c>
      <c r="K170" s="327"/>
    </row>
    <row r="171" spans="2:11" s="1" customFormat="1" ht="15" customHeight="1">
      <c r="B171" s="304"/>
      <c r="C171" s="279" t="s">
        <v>463</v>
      </c>
      <c r="D171" s="279"/>
      <c r="E171" s="279"/>
      <c r="F171" s="302" t="s">
        <v>515</v>
      </c>
      <c r="G171" s="279"/>
      <c r="H171" s="279" t="s">
        <v>582</v>
      </c>
      <c r="I171" s="279" t="s">
        <v>517</v>
      </c>
      <c r="J171" s="279" t="s">
        <v>566</v>
      </c>
      <c r="K171" s="327"/>
    </row>
    <row r="172" spans="2:11" s="1" customFormat="1" ht="15" customHeight="1">
      <c r="B172" s="304"/>
      <c r="C172" s="279" t="s">
        <v>520</v>
      </c>
      <c r="D172" s="279"/>
      <c r="E172" s="279"/>
      <c r="F172" s="302" t="s">
        <v>521</v>
      </c>
      <c r="G172" s="279"/>
      <c r="H172" s="279" t="s">
        <v>582</v>
      </c>
      <c r="I172" s="279" t="s">
        <v>517</v>
      </c>
      <c r="J172" s="279">
        <v>50</v>
      </c>
      <c r="K172" s="327"/>
    </row>
    <row r="173" spans="2:11" s="1" customFormat="1" ht="15" customHeight="1">
      <c r="B173" s="304"/>
      <c r="C173" s="279" t="s">
        <v>523</v>
      </c>
      <c r="D173" s="279"/>
      <c r="E173" s="279"/>
      <c r="F173" s="302" t="s">
        <v>515</v>
      </c>
      <c r="G173" s="279"/>
      <c r="H173" s="279" t="s">
        <v>582</v>
      </c>
      <c r="I173" s="279" t="s">
        <v>525</v>
      </c>
      <c r="J173" s="279"/>
      <c r="K173" s="327"/>
    </row>
    <row r="174" spans="2:11" s="1" customFormat="1" ht="15" customHeight="1">
      <c r="B174" s="304"/>
      <c r="C174" s="279" t="s">
        <v>534</v>
      </c>
      <c r="D174" s="279"/>
      <c r="E174" s="279"/>
      <c r="F174" s="302" t="s">
        <v>521</v>
      </c>
      <c r="G174" s="279"/>
      <c r="H174" s="279" t="s">
        <v>582</v>
      </c>
      <c r="I174" s="279" t="s">
        <v>517</v>
      </c>
      <c r="J174" s="279">
        <v>50</v>
      </c>
      <c r="K174" s="327"/>
    </row>
    <row r="175" spans="2:11" s="1" customFormat="1" ht="15" customHeight="1">
      <c r="B175" s="304"/>
      <c r="C175" s="279" t="s">
        <v>542</v>
      </c>
      <c r="D175" s="279"/>
      <c r="E175" s="279"/>
      <c r="F175" s="302" t="s">
        <v>521</v>
      </c>
      <c r="G175" s="279"/>
      <c r="H175" s="279" t="s">
        <v>582</v>
      </c>
      <c r="I175" s="279" t="s">
        <v>517</v>
      </c>
      <c r="J175" s="279">
        <v>50</v>
      </c>
      <c r="K175" s="327"/>
    </row>
    <row r="176" spans="2:11" s="1" customFormat="1" ht="15" customHeight="1">
      <c r="B176" s="304"/>
      <c r="C176" s="279" t="s">
        <v>540</v>
      </c>
      <c r="D176" s="279"/>
      <c r="E176" s="279"/>
      <c r="F176" s="302" t="s">
        <v>521</v>
      </c>
      <c r="G176" s="279"/>
      <c r="H176" s="279" t="s">
        <v>582</v>
      </c>
      <c r="I176" s="279" t="s">
        <v>517</v>
      </c>
      <c r="J176" s="279">
        <v>50</v>
      </c>
      <c r="K176" s="327"/>
    </row>
    <row r="177" spans="2:11" s="1" customFormat="1" ht="15" customHeight="1">
      <c r="B177" s="304"/>
      <c r="C177" s="279" t="s">
        <v>111</v>
      </c>
      <c r="D177" s="279"/>
      <c r="E177" s="279"/>
      <c r="F177" s="302" t="s">
        <v>515</v>
      </c>
      <c r="G177" s="279"/>
      <c r="H177" s="279" t="s">
        <v>583</v>
      </c>
      <c r="I177" s="279" t="s">
        <v>584</v>
      </c>
      <c r="J177" s="279"/>
      <c r="K177" s="327"/>
    </row>
    <row r="178" spans="2:11" s="1" customFormat="1" ht="15" customHeight="1">
      <c r="B178" s="304"/>
      <c r="C178" s="279" t="s">
        <v>62</v>
      </c>
      <c r="D178" s="279"/>
      <c r="E178" s="279"/>
      <c r="F178" s="302" t="s">
        <v>515</v>
      </c>
      <c r="G178" s="279"/>
      <c r="H178" s="279" t="s">
        <v>585</v>
      </c>
      <c r="I178" s="279" t="s">
        <v>586</v>
      </c>
      <c r="J178" s="279">
        <v>1</v>
      </c>
      <c r="K178" s="327"/>
    </row>
    <row r="179" spans="2:11" s="1" customFormat="1" ht="15" customHeight="1">
      <c r="B179" s="304"/>
      <c r="C179" s="279" t="s">
        <v>58</v>
      </c>
      <c r="D179" s="279"/>
      <c r="E179" s="279"/>
      <c r="F179" s="302" t="s">
        <v>515</v>
      </c>
      <c r="G179" s="279"/>
      <c r="H179" s="279" t="s">
        <v>587</v>
      </c>
      <c r="I179" s="279" t="s">
        <v>517</v>
      </c>
      <c r="J179" s="279">
        <v>20</v>
      </c>
      <c r="K179" s="327"/>
    </row>
    <row r="180" spans="2:11" s="1" customFormat="1" ht="15" customHeight="1">
      <c r="B180" s="304"/>
      <c r="C180" s="279" t="s">
        <v>59</v>
      </c>
      <c r="D180" s="279"/>
      <c r="E180" s="279"/>
      <c r="F180" s="302" t="s">
        <v>515</v>
      </c>
      <c r="G180" s="279"/>
      <c r="H180" s="279" t="s">
        <v>588</v>
      </c>
      <c r="I180" s="279" t="s">
        <v>517</v>
      </c>
      <c r="J180" s="279">
        <v>255</v>
      </c>
      <c r="K180" s="327"/>
    </row>
    <row r="181" spans="2:11" s="1" customFormat="1" ht="15" customHeight="1">
      <c r="B181" s="304"/>
      <c r="C181" s="279" t="s">
        <v>112</v>
      </c>
      <c r="D181" s="279"/>
      <c r="E181" s="279"/>
      <c r="F181" s="302" t="s">
        <v>515</v>
      </c>
      <c r="G181" s="279"/>
      <c r="H181" s="279" t="s">
        <v>479</v>
      </c>
      <c r="I181" s="279" t="s">
        <v>517</v>
      </c>
      <c r="J181" s="279">
        <v>10</v>
      </c>
      <c r="K181" s="327"/>
    </row>
    <row r="182" spans="2:11" s="1" customFormat="1" ht="15" customHeight="1">
      <c r="B182" s="304"/>
      <c r="C182" s="279" t="s">
        <v>113</v>
      </c>
      <c r="D182" s="279"/>
      <c r="E182" s="279"/>
      <c r="F182" s="302" t="s">
        <v>515</v>
      </c>
      <c r="G182" s="279"/>
      <c r="H182" s="279" t="s">
        <v>589</v>
      </c>
      <c r="I182" s="279" t="s">
        <v>550</v>
      </c>
      <c r="J182" s="279"/>
      <c r="K182" s="327"/>
    </row>
    <row r="183" spans="2:11" s="1" customFormat="1" ht="15" customHeight="1">
      <c r="B183" s="304"/>
      <c r="C183" s="279" t="s">
        <v>590</v>
      </c>
      <c r="D183" s="279"/>
      <c r="E183" s="279"/>
      <c r="F183" s="302" t="s">
        <v>515</v>
      </c>
      <c r="G183" s="279"/>
      <c r="H183" s="279" t="s">
        <v>591</v>
      </c>
      <c r="I183" s="279" t="s">
        <v>550</v>
      </c>
      <c r="J183" s="279"/>
      <c r="K183" s="327"/>
    </row>
    <row r="184" spans="2:11" s="1" customFormat="1" ht="15" customHeight="1">
      <c r="B184" s="304"/>
      <c r="C184" s="279" t="s">
        <v>579</v>
      </c>
      <c r="D184" s="279"/>
      <c r="E184" s="279"/>
      <c r="F184" s="302" t="s">
        <v>515</v>
      </c>
      <c r="G184" s="279"/>
      <c r="H184" s="279" t="s">
        <v>592</v>
      </c>
      <c r="I184" s="279" t="s">
        <v>550</v>
      </c>
      <c r="J184" s="279"/>
      <c r="K184" s="327"/>
    </row>
    <row r="185" spans="2:11" s="1" customFormat="1" ht="15" customHeight="1">
      <c r="B185" s="304"/>
      <c r="C185" s="279" t="s">
        <v>115</v>
      </c>
      <c r="D185" s="279"/>
      <c r="E185" s="279"/>
      <c r="F185" s="302" t="s">
        <v>521</v>
      </c>
      <c r="G185" s="279"/>
      <c r="H185" s="279" t="s">
        <v>593</v>
      </c>
      <c r="I185" s="279" t="s">
        <v>517</v>
      </c>
      <c r="J185" s="279">
        <v>50</v>
      </c>
      <c r="K185" s="327"/>
    </row>
    <row r="186" spans="2:11" s="1" customFormat="1" ht="15" customHeight="1">
      <c r="B186" s="304"/>
      <c r="C186" s="279" t="s">
        <v>594</v>
      </c>
      <c r="D186" s="279"/>
      <c r="E186" s="279"/>
      <c r="F186" s="302" t="s">
        <v>521</v>
      </c>
      <c r="G186" s="279"/>
      <c r="H186" s="279" t="s">
        <v>595</v>
      </c>
      <c r="I186" s="279" t="s">
        <v>596</v>
      </c>
      <c r="J186" s="279"/>
      <c r="K186" s="327"/>
    </row>
    <row r="187" spans="2:11" s="1" customFormat="1" ht="15" customHeight="1">
      <c r="B187" s="304"/>
      <c r="C187" s="279" t="s">
        <v>597</v>
      </c>
      <c r="D187" s="279"/>
      <c r="E187" s="279"/>
      <c r="F187" s="302" t="s">
        <v>521</v>
      </c>
      <c r="G187" s="279"/>
      <c r="H187" s="279" t="s">
        <v>598</v>
      </c>
      <c r="I187" s="279" t="s">
        <v>596</v>
      </c>
      <c r="J187" s="279"/>
      <c r="K187" s="327"/>
    </row>
    <row r="188" spans="2:11" s="1" customFormat="1" ht="15" customHeight="1">
      <c r="B188" s="304"/>
      <c r="C188" s="279" t="s">
        <v>599</v>
      </c>
      <c r="D188" s="279"/>
      <c r="E188" s="279"/>
      <c r="F188" s="302" t="s">
        <v>521</v>
      </c>
      <c r="G188" s="279"/>
      <c r="H188" s="279" t="s">
        <v>600</v>
      </c>
      <c r="I188" s="279" t="s">
        <v>596</v>
      </c>
      <c r="J188" s="279"/>
      <c r="K188" s="327"/>
    </row>
    <row r="189" spans="2:11" s="1" customFormat="1" ht="15" customHeight="1">
      <c r="B189" s="304"/>
      <c r="C189" s="340" t="s">
        <v>601</v>
      </c>
      <c r="D189" s="279"/>
      <c r="E189" s="279"/>
      <c r="F189" s="302" t="s">
        <v>521</v>
      </c>
      <c r="G189" s="279"/>
      <c r="H189" s="279" t="s">
        <v>602</v>
      </c>
      <c r="I189" s="279" t="s">
        <v>603</v>
      </c>
      <c r="J189" s="341" t="s">
        <v>604</v>
      </c>
      <c r="K189" s="327"/>
    </row>
    <row r="190" spans="2:11" s="1" customFormat="1" ht="15" customHeight="1">
      <c r="B190" s="304"/>
      <c r="C190" s="340" t="s">
        <v>47</v>
      </c>
      <c r="D190" s="279"/>
      <c r="E190" s="279"/>
      <c r="F190" s="302" t="s">
        <v>515</v>
      </c>
      <c r="G190" s="279"/>
      <c r="H190" s="276" t="s">
        <v>605</v>
      </c>
      <c r="I190" s="279" t="s">
        <v>606</v>
      </c>
      <c r="J190" s="279"/>
      <c r="K190" s="327"/>
    </row>
    <row r="191" spans="2:11" s="1" customFormat="1" ht="15" customHeight="1">
      <c r="B191" s="304"/>
      <c r="C191" s="340" t="s">
        <v>607</v>
      </c>
      <c r="D191" s="279"/>
      <c r="E191" s="279"/>
      <c r="F191" s="302" t="s">
        <v>515</v>
      </c>
      <c r="G191" s="279"/>
      <c r="H191" s="279" t="s">
        <v>608</v>
      </c>
      <c r="I191" s="279" t="s">
        <v>550</v>
      </c>
      <c r="J191" s="279"/>
      <c r="K191" s="327"/>
    </row>
    <row r="192" spans="2:11" s="1" customFormat="1" ht="15" customHeight="1">
      <c r="B192" s="304"/>
      <c r="C192" s="340" t="s">
        <v>609</v>
      </c>
      <c r="D192" s="279"/>
      <c r="E192" s="279"/>
      <c r="F192" s="302" t="s">
        <v>515</v>
      </c>
      <c r="G192" s="279"/>
      <c r="H192" s="279" t="s">
        <v>610</v>
      </c>
      <c r="I192" s="279" t="s">
        <v>550</v>
      </c>
      <c r="J192" s="279"/>
      <c r="K192" s="327"/>
    </row>
    <row r="193" spans="2:11" s="1" customFormat="1" ht="15" customHeight="1">
      <c r="B193" s="304"/>
      <c r="C193" s="340" t="s">
        <v>611</v>
      </c>
      <c r="D193" s="279"/>
      <c r="E193" s="279"/>
      <c r="F193" s="302" t="s">
        <v>521</v>
      </c>
      <c r="G193" s="279"/>
      <c r="H193" s="279" t="s">
        <v>612</v>
      </c>
      <c r="I193" s="279" t="s">
        <v>550</v>
      </c>
      <c r="J193" s="279"/>
      <c r="K193" s="327"/>
    </row>
    <row r="194" spans="2:11" s="1" customFormat="1" ht="15" customHeight="1">
      <c r="B194" s="333"/>
      <c r="C194" s="342"/>
      <c r="D194" s="313"/>
      <c r="E194" s="313"/>
      <c r="F194" s="313"/>
      <c r="G194" s="313"/>
      <c r="H194" s="313"/>
      <c r="I194" s="313"/>
      <c r="J194" s="313"/>
      <c r="K194" s="334"/>
    </row>
    <row r="195" spans="2:11" s="1" customFormat="1" ht="18.75" customHeight="1">
      <c r="B195" s="315"/>
      <c r="C195" s="325"/>
      <c r="D195" s="325"/>
      <c r="E195" s="325"/>
      <c r="F195" s="335"/>
      <c r="G195" s="325"/>
      <c r="H195" s="325"/>
      <c r="I195" s="325"/>
      <c r="J195" s="325"/>
      <c r="K195" s="315"/>
    </row>
    <row r="196" spans="2:11" s="1" customFormat="1" ht="18.75" customHeight="1">
      <c r="B196" s="315"/>
      <c r="C196" s="325"/>
      <c r="D196" s="325"/>
      <c r="E196" s="325"/>
      <c r="F196" s="335"/>
      <c r="G196" s="325"/>
      <c r="H196" s="325"/>
      <c r="I196" s="325"/>
      <c r="J196" s="325"/>
      <c r="K196" s="315"/>
    </row>
    <row r="197" spans="2:11" s="1" customFormat="1" ht="18.75" customHeight="1">
      <c r="B197" s="287"/>
      <c r="C197" s="287"/>
      <c r="D197" s="287"/>
      <c r="E197" s="287"/>
      <c r="F197" s="287"/>
      <c r="G197" s="287"/>
      <c r="H197" s="287"/>
      <c r="I197" s="287"/>
      <c r="J197" s="287"/>
      <c r="K197" s="287"/>
    </row>
    <row r="198" spans="2:11" s="1" customFormat="1" ht="13.5">
      <c r="B198" s="266"/>
      <c r="C198" s="267"/>
      <c r="D198" s="267"/>
      <c r="E198" s="267"/>
      <c r="F198" s="267"/>
      <c r="G198" s="267"/>
      <c r="H198" s="267"/>
      <c r="I198" s="267"/>
      <c r="J198" s="267"/>
      <c r="K198" s="268"/>
    </row>
    <row r="199" spans="2:11" s="1" customFormat="1" ht="21">
      <c r="B199" s="269"/>
      <c r="C199" s="270" t="s">
        <v>613</v>
      </c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5.5" customHeight="1">
      <c r="B200" s="269"/>
      <c r="C200" s="343" t="s">
        <v>614</v>
      </c>
      <c r="D200" s="343"/>
      <c r="E200" s="343"/>
      <c r="F200" s="343" t="s">
        <v>615</v>
      </c>
      <c r="G200" s="344"/>
      <c r="H200" s="343" t="s">
        <v>616</v>
      </c>
      <c r="I200" s="343"/>
      <c r="J200" s="343"/>
      <c r="K200" s="271"/>
    </row>
    <row r="201" spans="2:11" s="1" customFormat="1" ht="5.25" customHeight="1">
      <c r="B201" s="304"/>
      <c r="C201" s="299"/>
      <c r="D201" s="299"/>
      <c r="E201" s="299"/>
      <c r="F201" s="299"/>
      <c r="G201" s="325"/>
      <c r="H201" s="299"/>
      <c r="I201" s="299"/>
      <c r="J201" s="299"/>
      <c r="K201" s="327"/>
    </row>
    <row r="202" spans="2:11" s="1" customFormat="1" ht="15" customHeight="1">
      <c r="B202" s="304"/>
      <c r="C202" s="279" t="s">
        <v>606</v>
      </c>
      <c r="D202" s="279"/>
      <c r="E202" s="279"/>
      <c r="F202" s="302" t="s">
        <v>48</v>
      </c>
      <c r="G202" s="279"/>
      <c r="H202" s="279" t="s">
        <v>617</v>
      </c>
      <c r="I202" s="279"/>
      <c r="J202" s="279"/>
      <c r="K202" s="327"/>
    </row>
    <row r="203" spans="2:11" s="1" customFormat="1" ht="15" customHeight="1">
      <c r="B203" s="304"/>
      <c r="C203" s="279"/>
      <c r="D203" s="279"/>
      <c r="E203" s="279"/>
      <c r="F203" s="302" t="s">
        <v>49</v>
      </c>
      <c r="G203" s="279"/>
      <c r="H203" s="279" t="s">
        <v>618</v>
      </c>
      <c r="I203" s="279"/>
      <c r="J203" s="279"/>
      <c r="K203" s="327"/>
    </row>
    <row r="204" spans="2:11" s="1" customFormat="1" ht="15" customHeight="1">
      <c r="B204" s="304"/>
      <c r="C204" s="279"/>
      <c r="D204" s="279"/>
      <c r="E204" s="279"/>
      <c r="F204" s="302" t="s">
        <v>52</v>
      </c>
      <c r="G204" s="279"/>
      <c r="H204" s="279" t="s">
        <v>619</v>
      </c>
      <c r="I204" s="279"/>
      <c r="J204" s="279"/>
      <c r="K204" s="327"/>
    </row>
    <row r="205" spans="2:11" s="1" customFormat="1" ht="15" customHeight="1">
      <c r="B205" s="304"/>
      <c r="C205" s="279"/>
      <c r="D205" s="279"/>
      <c r="E205" s="279"/>
      <c r="F205" s="302" t="s">
        <v>50</v>
      </c>
      <c r="G205" s="279"/>
      <c r="H205" s="279" t="s">
        <v>620</v>
      </c>
      <c r="I205" s="279"/>
      <c r="J205" s="279"/>
      <c r="K205" s="327"/>
    </row>
    <row r="206" spans="2:11" s="1" customFormat="1" ht="15" customHeight="1">
      <c r="B206" s="304"/>
      <c r="C206" s="279"/>
      <c r="D206" s="279"/>
      <c r="E206" s="279"/>
      <c r="F206" s="302" t="s">
        <v>51</v>
      </c>
      <c r="G206" s="279"/>
      <c r="H206" s="279" t="s">
        <v>621</v>
      </c>
      <c r="I206" s="279"/>
      <c r="J206" s="279"/>
      <c r="K206" s="327"/>
    </row>
    <row r="207" spans="2:11" s="1" customFormat="1" ht="15" customHeight="1">
      <c r="B207" s="304"/>
      <c r="C207" s="279"/>
      <c r="D207" s="279"/>
      <c r="E207" s="279"/>
      <c r="F207" s="302"/>
      <c r="G207" s="279"/>
      <c r="H207" s="279"/>
      <c r="I207" s="279"/>
      <c r="J207" s="279"/>
      <c r="K207" s="327"/>
    </row>
    <row r="208" spans="2:11" s="1" customFormat="1" ht="15" customHeight="1">
      <c r="B208" s="304"/>
      <c r="C208" s="279" t="s">
        <v>562</v>
      </c>
      <c r="D208" s="279"/>
      <c r="E208" s="279"/>
      <c r="F208" s="302" t="s">
        <v>84</v>
      </c>
      <c r="G208" s="279"/>
      <c r="H208" s="279" t="s">
        <v>622</v>
      </c>
      <c r="I208" s="279"/>
      <c r="J208" s="279"/>
      <c r="K208" s="327"/>
    </row>
    <row r="209" spans="2:11" s="1" customFormat="1" ht="15" customHeight="1">
      <c r="B209" s="304"/>
      <c r="C209" s="279"/>
      <c r="D209" s="279"/>
      <c r="E209" s="279"/>
      <c r="F209" s="302" t="s">
        <v>457</v>
      </c>
      <c r="G209" s="279"/>
      <c r="H209" s="279" t="s">
        <v>458</v>
      </c>
      <c r="I209" s="279"/>
      <c r="J209" s="279"/>
      <c r="K209" s="327"/>
    </row>
    <row r="210" spans="2:11" s="1" customFormat="1" ht="15" customHeight="1">
      <c r="B210" s="304"/>
      <c r="C210" s="279"/>
      <c r="D210" s="279"/>
      <c r="E210" s="279"/>
      <c r="F210" s="302" t="s">
        <v>455</v>
      </c>
      <c r="G210" s="279"/>
      <c r="H210" s="279" t="s">
        <v>623</v>
      </c>
      <c r="I210" s="279"/>
      <c r="J210" s="279"/>
      <c r="K210" s="327"/>
    </row>
    <row r="211" spans="2:11" s="1" customFormat="1" ht="15" customHeight="1">
      <c r="B211" s="345"/>
      <c r="C211" s="279"/>
      <c r="D211" s="279"/>
      <c r="E211" s="279"/>
      <c r="F211" s="302" t="s">
        <v>459</v>
      </c>
      <c r="G211" s="340"/>
      <c r="H211" s="331" t="s">
        <v>460</v>
      </c>
      <c r="I211" s="331"/>
      <c r="J211" s="331"/>
      <c r="K211" s="346"/>
    </row>
    <row r="212" spans="2:11" s="1" customFormat="1" ht="15" customHeight="1">
      <c r="B212" s="345"/>
      <c r="C212" s="279"/>
      <c r="D212" s="279"/>
      <c r="E212" s="279"/>
      <c r="F212" s="302" t="s">
        <v>461</v>
      </c>
      <c r="G212" s="340"/>
      <c r="H212" s="331" t="s">
        <v>624</v>
      </c>
      <c r="I212" s="331"/>
      <c r="J212" s="331"/>
      <c r="K212" s="346"/>
    </row>
    <row r="213" spans="2:11" s="1" customFormat="1" ht="15" customHeight="1">
      <c r="B213" s="345"/>
      <c r="C213" s="279"/>
      <c r="D213" s="279"/>
      <c r="E213" s="279"/>
      <c r="F213" s="302"/>
      <c r="G213" s="340"/>
      <c r="H213" s="331"/>
      <c r="I213" s="331"/>
      <c r="J213" s="331"/>
      <c r="K213" s="346"/>
    </row>
    <row r="214" spans="2:11" s="1" customFormat="1" ht="15" customHeight="1">
      <c r="B214" s="345"/>
      <c r="C214" s="279" t="s">
        <v>586</v>
      </c>
      <c r="D214" s="279"/>
      <c r="E214" s="279"/>
      <c r="F214" s="302">
        <v>1</v>
      </c>
      <c r="G214" s="340"/>
      <c r="H214" s="331" t="s">
        <v>625</v>
      </c>
      <c r="I214" s="331"/>
      <c r="J214" s="331"/>
      <c r="K214" s="346"/>
    </row>
    <row r="215" spans="2:11" s="1" customFormat="1" ht="15" customHeight="1">
      <c r="B215" s="345"/>
      <c r="C215" s="279"/>
      <c r="D215" s="279"/>
      <c r="E215" s="279"/>
      <c r="F215" s="302">
        <v>2</v>
      </c>
      <c r="G215" s="340"/>
      <c r="H215" s="331" t="s">
        <v>626</v>
      </c>
      <c r="I215" s="331"/>
      <c r="J215" s="331"/>
      <c r="K215" s="346"/>
    </row>
    <row r="216" spans="2:11" s="1" customFormat="1" ht="15" customHeight="1">
      <c r="B216" s="345"/>
      <c r="C216" s="279"/>
      <c r="D216" s="279"/>
      <c r="E216" s="279"/>
      <c r="F216" s="302">
        <v>3</v>
      </c>
      <c r="G216" s="340"/>
      <c r="H216" s="331" t="s">
        <v>627</v>
      </c>
      <c r="I216" s="331"/>
      <c r="J216" s="331"/>
      <c r="K216" s="346"/>
    </row>
    <row r="217" spans="2:11" s="1" customFormat="1" ht="15" customHeight="1">
      <c r="B217" s="345"/>
      <c r="C217" s="279"/>
      <c r="D217" s="279"/>
      <c r="E217" s="279"/>
      <c r="F217" s="302">
        <v>4</v>
      </c>
      <c r="G217" s="340"/>
      <c r="H217" s="331" t="s">
        <v>628</v>
      </c>
      <c r="I217" s="331"/>
      <c r="J217" s="331"/>
      <c r="K217" s="346"/>
    </row>
    <row r="218" spans="2:11" s="1" customFormat="1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Polesný</dc:creator>
  <cp:keywords/>
  <dc:description/>
  <cp:lastModifiedBy>Zdeněk Polesný</cp:lastModifiedBy>
  <dcterms:created xsi:type="dcterms:W3CDTF">2022-10-28T16:42:22Z</dcterms:created>
  <dcterms:modified xsi:type="dcterms:W3CDTF">2022-10-28T16:42:25Z</dcterms:modified>
  <cp:category/>
  <cp:version/>
  <cp:contentType/>
  <cp:contentStatus/>
</cp:coreProperties>
</file>