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stavební část'!$C$127:$K$291</definedName>
    <definedName name="_xlnm.Print_Area" localSheetId="1">'01 - stavební část'!$C$4:$J$76,'01 - stavební část'!$C$82:$J$109,'01 - stavební část'!$C$115:$K$291</definedName>
    <definedName name="_xlnm.Print_Titles" localSheetId="1">'01 - stavební část'!$127:$127</definedName>
    <definedName name="_xlnm._FilterDatabase" localSheetId="2" hidden="1">'02 - VRN'!$C$117:$K$122</definedName>
    <definedName name="_xlnm.Print_Area" localSheetId="2">'02 - VRN'!$C$4:$J$76,'02 - VRN'!$C$82:$J$99,'02 - VRN'!$C$105:$K$122</definedName>
    <definedName name="_xlnm.Print_Titles" localSheetId="2">'02 - VRN'!$117:$117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1"/>
  <c r="BH121"/>
  <c r="BG121"/>
  <c r="BF121"/>
  <c r="T121"/>
  <c r="T120"/>
  <c r="T119"/>
  <c r="T118"/>
  <c r="R121"/>
  <c r="R120"/>
  <c r="R119"/>
  <c r="R118"/>
  <c r="P121"/>
  <c r="P120"/>
  <c r="P119"/>
  <c r="P118"/>
  <c i="1" r="AU96"/>
  <c i="3" r="J115"/>
  <c r="F114"/>
  <c r="F112"/>
  <c r="E110"/>
  <c r="J92"/>
  <c r="F91"/>
  <c r="F89"/>
  <c r="E87"/>
  <c r="J21"/>
  <c r="E21"/>
  <c r="J91"/>
  <c r="J20"/>
  <c r="J18"/>
  <c r="E18"/>
  <c r="F115"/>
  <c r="J17"/>
  <c r="J12"/>
  <c r="J89"/>
  <c r="E7"/>
  <c r="E108"/>
  <c i="2" r="J37"/>
  <c r="J36"/>
  <c i="1" r="AY95"/>
  <c i="2" r="J35"/>
  <c i="1" r="AX95"/>
  <c i="2"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F124"/>
  <c r="F122"/>
  <c r="E120"/>
  <c r="J92"/>
  <c r="F91"/>
  <c r="F89"/>
  <c r="E87"/>
  <c r="J21"/>
  <c r="E21"/>
  <c r="J124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J272"/>
  <c r="BK267"/>
  <c r="J254"/>
  <c r="J241"/>
  <c r="J226"/>
  <c r="J167"/>
  <c r="J285"/>
  <c r="J265"/>
  <c r="BK254"/>
  <c r="BK217"/>
  <c r="BK194"/>
  <c r="BK183"/>
  <c r="J152"/>
  <c r="J140"/>
  <c r="BK285"/>
  <c r="BK272"/>
  <c r="J252"/>
  <c r="BK220"/>
  <c r="J197"/>
  <c r="BK152"/>
  <c r="BK131"/>
  <c r="BK226"/>
  <c r="J215"/>
  <c r="J183"/>
  <c r="BK164"/>
  <c r="J131"/>
  <c i="3" r="F36"/>
  <c i="1" r="BC96"/>
  <c i="2" r="BK269"/>
  <c r="BK261"/>
  <c r="J249"/>
  <c r="BK234"/>
  <c r="BK191"/>
  <c r="BK159"/>
  <c r="BK282"/>
  <c r="BK259"/>
  <c r="BK228"/>
  <c r="BK199"/>
  <c r="J173"/>
  <c r="BK156"/>
  <c r="J144"/>
  <c r="BK290"/>
  <c r="J275"/>
  <c r="BK256"/>
  <c r="J228"/>
  <c r="J202"/>
  <c r="J156"/>
  <c r="J134"/>
  <c r="J231"/>
  <c r="J217"/>
  <c r="J191"/>
  <c r="BK150"/>
  <c i="1" r="AS94"/>
  <c i="3" r="J34"/>
  <c i="1" r="AW96"/>
  <c i="2" r="J290"/>
  <c r="BK265"/>
  <c r="BK252"/>
  <c r="J237"/>
  <c r="J210"/>
  <c r="BK179"/>
  <c r="BK140"/>
  <c r="J261"/>
  <c r="J234"/>
  <c r="J205"/>
  <c r="J187"/>
  <c r="J159"/>
  <c r="BK148"/>
  <c r="J282"/>
  <c r="J269"/>
  <c r="BK249"/>
  <c r="BK215"/>
  <c r="J199"/>
  <c r="BK167"/>
  <c r="BK241"/>
  <c r="J220"/>
  <c r="BK202"/>
  <c r="J179"/>
  <c r="J148"/>
  <c i="3" r="J121"/>
  <c r="F35"/>
  <c i="1" r="BB96"/>
  <c i="2" r="BK275"/>
  <c r="J259"/>
  <c r="BK246"/>
  <c r="BK231"/>
  <c r="BK187"/>
  <c r="BK144"/>
  <c r="J278"/>
  <c r="J256"/>
  <c r="BK224"/>
  <c r="BK197"/>
  <c r="J164"/>
  <c r="J150"/>
  <c r="J137"/>
  <c r="BK278"/>
  <c r="J267"/>
  <c r="BK237"/>
  <c r="BK205"/>
  <c r="J194"/>
  <c r="BK137"/>
  <c r="J246"/>
  <c r="J224"/>
  <c r="BK210"/>
  <c r="BK173"/>
  <c r="BK134"/>
  <c i="3" r="BK121"/>
  <c r="F37"/>
  <c i="1" r="BD96"/>
  <c i="2" l="1" r="P130"/>
  <c r="P147"/>
  <c r="R147"/>
  <c r="BK190"/>
  <c r="J190"/>
  <c r="J101"/>
  <c r="R190"/>
  <c r="BK223"/>
  <c r="J223"/>
  <c r="J102"/>
  <c r="R223"/>
  <c r="BK240"/>
  <c r="J240"/>
  <c r="J105"/>
  <c r="R240"/>
  <c r="BK258"/>
  <c r="J258"/>
  <c r="J106"/>
  <c r="R258"/>
  <c r="BK281"/>
  <c r="J281"/>
  <c r="J108"/>
  <c r="R281"/>
  <c r="R130"/>
  <c r="R129"/>
  <c r="BK130"/>
  <c r="J130"/>
  <c r="J98"/>
  <c r="T130"/>
  <c r="BK147"/>
  <c r="J147"/>
  <c r="J100"/>
  <c r="T147"/>
  <c r="P190"/>
  <c r="T190"/>
  <c r="P223"/>
  <c r="T223"/>
  <c r="P240"/>
  <c r="T240"/>
  <c r="P258"/>
  <c r="T258"/>
  <c r="P281"/>
  <c r="T281"/>
  <c r="BK143"/>
  <c r="J143"/>
  <c r="J99"/>
  <c r="BK236"/>
  <c r="J236"/>
  <c r="J103"/>
  <c r="BK277"/>
  <c r="J277"/>
  <c r="J107"/>
  <c i="3" r="BK120"/>
  <c r="J120"/>
  <c r="J98"/>
  <c r="E85"/>
  <c r="J112"/>
  <c r="J114"/>
  <c r="BE121"/>
  <c r="F92"/>
  <c i="2" r="E118"/>
  <c r="F125"/>
  <c r="BE137"/>
  <c r="BE140"/>
  <c r="BE148"/>
  <c r="BE150"/>
  <c r="BE152"/>
  <c r="BE191"/>
  <c r="BE197"/>
  <c r="BE205"/>
  <c r="BE234"/>
  <c r="J122"/>
  <c r="BE144"/>
  <c r="BE159"/>
  <c r="BE179"/>
  <c r="BE183"/>
  <c r="BE199"/>
  <c r="BE224"/>
  <c r="BE246"/>
  <c r="BE252"/>
  <c r="BE265"/>
  <c r="BE269"/>
  <c r="BE278"/>
  <c r="BE282"/>
  <c r="BE131"/>
  <c r="BE164"/>
  <c r="BE167"/>
  <c r="BE173"/>
  <c r="BE187"/>
  <c r="BE210"/>
  <c r="BE220"/>
  <c r="BE231"/>
  <c r="BE237"/>
  <c r="BE241"/>
  <c r="BE249"/>
  <c r="BE256"/>
  <c r="BE267"/>
  <c r="J91"/>
  <c r="BE134"/>
  <c r="BE156"/>
  <c r="BE194"/>
  <c r="BE202"/>
  <c r="BE215"/>
  <c r="BE217"/>
  <c r="BE226"/>
  <c r="BE228"/>
  <c r="BE254"/>
  <c r="BE259"/>
  <c r="BE261"/>
  <c r="BE272"/>
  <c r="BE275"/>
  <c r="BE285"/>
  <c r="BE290"/>
  <c r="F34"/>
  <c i="1" r="BA95"/>
  <c i="2" r="F36"/>
  <c i="1" r="BC95"/>
  <c r="BC94"/>
  <c r="W32"/>
  <c i="2" r="F37"/>
  <c i="1" r="BD95"/>
  <c r="BD94"/>
  <c r="W33"/>
  <c i="2" r="F35"/>
  <c i="1" r="BB95"/>
  <c r="BB94"/>
  <c r="AX94"/>
  <c i="2" r="J34"/>
  <c i="1" r="AW95"/>
  <c i="3" r="J33"/>
  <c i="1" r="AV96"/>
  <c r="AT96"/>
  <c i="3" r="F34"/>
  <c i="1" r="BA96"/>
  <c i="2" l="1" r="P239"/>
  <c r="T129"/>
  <c r="R239"/>
  <c r="R128"/>
  <c r="T239"/>
  <c r="P129"/>
  <c r="P128"/>
  <c i="1" r="AU95"/>
  <c i="2" r="BK129"/>
  <c r="J129"/>
  <c r="J97"/>
  <c r="BK239"/>
  <c r="J239"/>
  <c r="J104"/>
  <c i="3" r="BK119"/>
  <c r="J119"/>
  <c r="J97"/>
  <c i="1" r="AU94"/>
  <c i="2" r="F33"/>
  <c i="1" r="AZ95"/>
  <c r="BA94"/>
  <c r="AW94"/>
  <c r="AK30"/>
  <c i="3" r="F33"/>
  <c i="1" r="AZ96"/>
  <c r="W31"/>
  <c i="2" r="J33"/>
  <c i="1" r="AV95"/>
  <c r="AT95"/>
  <c r="AY94"/>
  <c i="2" l="1" r="T128"/>
  <c r="BK128"/>
  <c r="J128"/>
  <c r="J96"/>
  <c i="3" r="BK118"/>
  <c r="J118"/>
  <c r="J96"/>
  <c i="1" r="W30"/>
  <c r="AZ94"/>
  <c r="W29"/>
  <c i="3" l="1" r="J30"/>
  <c i="1" r="AG96"/>
  <c i="2" r="J30"/>
  <c i="1" r="AG95"/>
  <c r="AG94"/>
  <c r="AK26"/>
  <c r="AV94"/>
  <c r="AK29"/>
  <c r="AK35"/>
  <c i="2" l="1" r="J39"/>
  <c i="3" r="J39"/>
  <c i="1" r="AN95"/>
  <c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<sst xmlns="http://schemas.openxmlformats.org/spreadsheetml/2006/main">
  <si>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</si>
  <si>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</si>
  <si>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</si>
  <si>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</si>
  <si>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</si>
  <si>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{d499f954-85f4-4701-8cbd-42d35ca241fd}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</si>
  <si>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</si>
  <si>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</si>
  <si>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</si>
  <si>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</si>
  <si>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</si>
  <si>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</si>
  <si>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</si>
  <si>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</si>
  <si>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20211213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</si>
  <si>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</si>
  <si>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</si>
  <si>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a oprava části fasády ZŠ Žižkova</t>
  </si>
  <si>
    <t>KSO:</t>
  </si>
  <si>
    <t>CC-CZ:</t>
  </si>
  <si>
    <t>Místo:</t>
  </si>
  <si>
    <t>Šluknov</t>
  </si>
  <si>
    <t>Datum:</t>
  </si>
  <si>
    <t>13. 12. 2021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</si>
  <si>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</si>
  <si>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</si>
  <si>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</si>
  <si>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</si>
  <si>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</si>
  <si>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</si>
  <si>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</si>
  <si>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</si>
  <si>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</si>
  <si>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</si>
  <si>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</si>
  <si>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</si>
  <si>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</si>
  <si>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</si>
  <si>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</si>
  <si>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</si>
  <si>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</si>
  <si>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</si>
  <si>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</si>
  <si>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</si>
  <si>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</si>
  <si>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</si>
  <si>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</si>
  <si>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</si>
  <si>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</si>
  <si>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</si>
  <si>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</si>
  <si>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</si>
  <si>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</si>
  <si>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</si>
  <si>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</si>
  <si>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</si>
  <si>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</si>
  <si>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</si>
  <si>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</si>
  <si>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</si>
  <si>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</si>
  <si>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</si>
  <si>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</si>
  <si>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</si>
  <si>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</si>
  <si>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</si>
  <si>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</si>
  <si>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</si>
  <si>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</si>
  <si>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</si>
  <si>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</si>
  <si>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</si>
  <si>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</si>
  <si>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</si>
  <si>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</si>
  <si>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</si>
  <si>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</si>
  <si>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</si>
  <si>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</si>
  <si>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</si>
  <si>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</si>
  <si>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</si>
  <si>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</si>
  <si>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</si>
  <si>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</si>
  <si>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{2e4d6657-ceb3-4c93-b2ee-2e2766e6e5ff}</t>
  </si>
  <si>
    <t>2</t>
  </si>
  <si>
    <t>02</t>
  </si>
  <si>
    <t>VRN</t>
  </si>
  <si>
    <t>{94ee60c4-9087-47e0-bc5b-2530e9b0fd76}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</si>
  <si>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</si>
  <si>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</si>
  <si>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</si>
  <si>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</si>
  <si>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</si>
  <si>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</si>
  <si>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</si>
  <si>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</si>
  <si>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</si>
  <si>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</si>
  <si>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</si>
  <si>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</si>
  <si>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</si>
  <si>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</si>
  <si>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</si>
  <si>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</si>
  <si>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</si>
  <si>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</si>
  <si>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</si>
  <si>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</si>
  <si>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</si>
  <si>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</si>
  <si>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</si>
  <si>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</si>
  <si>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</si>
  <si>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</si>
  <si>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</si>
  <si>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</si>
  <si>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</si>
  <si>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</si>
  <si>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</si>
  <si>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</si>
  <si>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</si>
  <si>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</si>
  <si>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</si>
  <si>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</si>
  <si>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</si>
  <si>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</si>
  <si>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</si>
  <si>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</si>
  <si>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</si>
  <si>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CS ÚRS 2021 02</t>
  </si>
  <si>
    <t>4</t>
  </si>
  <si>
    <t>-1696777748</t>
  </si>
  <si>
    <t>PP</t>
  </si>
  <si>
    <t>Odstranění podkladů nebo krytů ručně s přemístěním hmot na skládku na vzdálenost do 3 m nebo s naložením na dopravní prostředek z betonu prostého, o tl. vrstvy přes 100 do 150 mm</t>
  </si>
  <si>
    <t>VV</t>
  </si>
  <si>
    <t>37,2*0,5"okapní chodník</t>
  </si>
  <si>
    <t>122211101</t>
  </si>
  <si>
    <t>Odkopávky a prokopávky v hornině třídy těžitelnosti I, skupiny 3 ručně</t>
  </si>
  <si>
    <t>m3</t>
  </si>
  <si>
    <t>-436807892</t>
  </si>
  <si>
    <t>Odkopávky a prokopávky ručně zapažené i nezapažené v hornině třídy těžitelnosti I skupiny 3</t>
  </si>
  <si>
    <t>37,2*0,8*0,85*0,5"50%</t>
  </si>
  <si>
    <t>3</t>
  </si>
  <si>
    <t>122251102</t>
  </si>
  <si>
    <t>Odkopávky a prokopávky nezapažené v hornině třídy těžitelnosti I skupiny 3 objem do 50 m3 strojně</t>
  </si>
  <si>
    <t>2134794028</t>
  </si>
  <si>
    <t>Odkopávky a prokopávky nezapažené strojně v hornině třídy těžitelnosti I skupiny 3 přes 20 do 50 m3</t>
  </si>
  <si>
    <t>174151101</t>
  </si>
  <si>
    <t>Zásyp jam, šachet rýh nebo kolem objektů sypaninou se zhutněním</t>
  </si>
  <si>
    <t>-109754882</t>
  </si>
  <si>
    <t>Zásyp sypaninou z jakékoliv horniny strojně s uložením výkopku ve vrstvách se zhutněním jam, šachet, rýh nebo kolem objektů v těchto vykopávkách</t>
  </si>
  <si>
    <t>12,648*2</t>
  </si>
  <si>
    <t>Svislé a kompletní konstrukce</t>
  </si>
  <si>
    <t>5</t>
  </si>
  <si>
    <t>311272311</t>
  </si>
  <si>
    <t>Zdivo z pórobetonových tvárnic hladkých do P2 do 450 kg/m3 na tenkovrstvou maltu tl 375 mm</t>
  </si>
  <si>
    <t>437921524</t>
  </si>
  <si>
    <t>Zdivo z pórobetonových tvárnic na tenké maltové lože, tl. zdiva 375 mm pevnost tvárnic do P2, objemová hmotnost do 450 kg/m3 hladkých</t>
  </si>
  <si>
    <t>2,4*0,6*10*2</t>
  </si>
  <si>
    <t>6</t>
  </si>
  <si>
    <t>Úpravy povrchů, podlahy a osazování výplní</t>
  </si>
  <si>
    <t>612131121</t>
  </si>
  <si>
    <t>Penetrační disperzní nátěr vnitřních stěn nanášený ručně</t>
  </si>
  <si>
    <t>653216529</t>
  </si>
  <si>
    <t xml:space="preserve">Podkladní a spojovací vrstva vnitřních omítaných ploch  penetrace disperzní nanášená ručně stěn</t>
  </si>
  <si>
    <t>7</t>
  </si>
  <si>
    <t>612311131</t>
  </si>
  <si>
    <t>Potažení vnitřních stěn vápenným štukem tloušťky do 3 mm</t>
  </si>
  <si>
    <t>-162079294</t>
  </si>
  <si>
    <t>Potažení vnitřních ploch vápenným štukem tloušťky do 3 mm svislých konstrukcí stěn</t>
  </si>
  <si>
    <t>8</t>
  </si>
  <si>
    <t>612325302</t>
  </si>
  <si>
    <t>Vápenocementová štuková omítka ostění nebo nadpraží</t>
  </si>
  <si>
    <t>901242625</t>
  </si>
  <si>
    <t>Vápenocementová omítka ostění nebo nadpraží štuková</t>
  </si>
  <si>
    <t>2,4*3*0,3*20</t>
  </si>
  <si>
    <t>Součet</t>
  </si>
  <si>
    <t>9</t>
  </si>
  <si>
    <t>613321141</t>
  </si>
  <si>
    <t>Vápenocementová omítka štuková dvouvrstvá vnitřních pilířů nebo sloupů nanášená ručně</t>
  </si>
  <si>
    <t>1403484901</t>
  </si>
  <si>
    <t xml:space="preserve">Omítka vápenocementová vnitřních ploch  nanášená ručně dvouvrstvá, tloušťky jádrové omítky do 10 mm a tloušťky štuku do 3 mm štuková svislých konstrukcí pilířů nebo sloupů</t>
  </si>
  <si>
    <t>0,6*2,4*20"vyzdívky</t>
  </si>
  <si>
    <t>10</t>
  </si>
  <si>
    <t>622135002</t>
  </si>
  <si>
    <t>Vyrovnání podkladu vnějších stěn maltou cementovou tl do 10 mm</t>
  </si>
  <si>
    <t>562114689</t>
  </si>
  <si>
    <t xml:space="preserve">Vyrovnání nerovností podkladu vnějších omítaných ploch  maltou, tloušťky do 10 mm cementovou stěn</t>
  </si>
  <si>
    <t>7,73*36,2</t>
  </si>
  <si>
    <t>-0,6*0,6*12-2,4*2,4*22</t>
  </si>
  <si>
    <t>11</t>
  </si>
  <si>
    <t>622135092</t>
  </si>
  <si>
    <t>Příplatek k vyrovnání vnějších stěn maltou cementovou za každých dalších 5 mm tl</t>
  </si>
  <si>
    <t>1346592445</t>
  </si>
  <si>
    <t xml:space="preserve">Vyrovnání nerovností podkladu vnějších omítaných ploch  tmelem, tloušťky do 2 mm Příplatek k ceně za každých dalších 5 mm tloušťky podkladní vrstvy přes 10 mm maltou cementovou stěn</t>
  </si>
  <si>
    <t>148,786*3</t>
  </si>
  <si>
    <t>12</t>
  </si>
  <si>
    <t>622142001</t>
  </si>
  <si>
    <t>Potažení vnějších stěn sklovláknitým pletivem vtlačeným do tenkovrstvé hmoty</t>
  </si>
  <si>
    <t>-1329219547</t>
  </si>
  <si>
    <t xml:space="preserve">Potažení vnějších ploch pletivem  v ploše nebo pruzích, na plném podkladu sklovláknitým vtlačením do tmelu stěn</t>
  </si>
  <si>
    <t>164,466</t>
  </si>
  <si>
    <t>240*0,15"ostění</t>
  </si>
  <si>
    <t>36,700*0,3</t>
  </si>
  <si>
    <t>13</t>
  </si>
  <si>
    <t>622151001</t>
  </si>
  <si>
    <t>Penetrační akrylátový nátěr vnějších pastovitých tenkovrstvých omítek stěn</t>
  </si>
  <si>
    <t>-1776817699</t>
  </si>
  <si>
    <t>Penetrační nátěr vnějších pastovitých tenkovrstvých omítek akrylátový univerzální stěn</t>
  </si>
  <si>
    <t>14</t>
  </si>
  <si>
    <t>622252002</t>
  </si>
  <si>
    <t>Montáž profilů kontaktního zateplení lepených</t>
  </si>
  <si>
    <t>m</t>
  </si>
  <si>
    <t>1471235141</t>
  </si>
  <si>
    <t>Montáž profilů kontaktního zateplení ostatních stěnových, dilatačních apod. lepených do tmelu</t>
  </si>
  <si>
    <t>0,6*12+2,4*22"parapet</t>
  </si>
  <si>
    <t>M</t>
  </si>
  <si>
    <t>59051512</t>
  </si>
  <si>
    <t>profil začišťovací s okapnicí PVC s výztužnou tkaninou pro parapet ETICS</t>
  </si>
  <si>
    <t>-47427166</t>
  </si>
  <si>
    <t>60*1,05 'Přepočtené koeficientem množství</t>
  </si>
  <si>
    <t>16</t>
  </si>
  <si>
    <t>629991012</t>
  </si>
  <si>
    <t>Zakrytí výplní otvorů fólií přilepenou na začišťovací lišty</t>
  </si>
  <si>
    <t>-593444465</t>
  </si>
  <si>
    <t xml:space="preserve">Zakrytí vnějších ploch před znečištěním  včetně pozdějšího odkrytí výplní otvorů a svislých ploch fólií přilepenou na začišťovací lištu</t>
  </si>
  <si>
    <t>0,6*0,6*12+2,4*2,4*22</t>
  </si>
  <si>
    <t>Ostatní konstrukce a práce, bourání</t>
  </si>
  <si>
    <t>17</t>
  </si>
  <si>
    <t>941211111</t>
  </si>
  <si>
    <t>Montáž lešení řadového rámového lehkého zatížení do 200 kg/m2 š přes 0,6 do 0,9 m v do 10 m</t>
  </si>
  <si>
    <t>11589200</t>
  </si>
  <si>
    <t xml:space="preserve">Montáž lešení řadového rámového lehkého pracovního s podlahami  s provozním zatížením tř. 3 do 200 kg/m2 šířky tř. SW06 přes 0,6 do 0,9 m, výšky do 10 m</t>
  </si>
  <si>
    <t>37*8,5</t>
  </si>
  <si>
    <t>18</t>
  </si>
  <si>
    <t>941211211</t>
  </si>
  <si>
    <t>Příplatek k lešení řadovému rámovému lehkému š 0,9 m v přes 10 do 25 m za první a ZKD den použití</t>
  </si>
  <si>
    <t>-67468293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</si>
  <si>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</si>
  <si>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314,5*30 'Přepočtené koeficientem množství</t>
  </si>
  <si>
    <t>19</t>
  </si>
  <si>
    <t>941211811</t>
  </si>
  <si>
    <t>Demontáž lešení řadového rámového lehkého zatížení do 200 kg/m2 š přes 0,6 do 0,9 m v do 10 m</t>
  </si>
  <si>
    <t>1755216154</t>
  </si>
  <si>
    <t xml:space="preserve">Demontáž lešení řadového rámového lehkého pracovního  s provozním zatížením tř. 3 do 200 kg/m2 šířky tř. SW06 přes 0,6 do 0,9 m, výšky do 10 m</t>
  </si>
  <si>
    <t>20</t>
  </si>
  <si>
    <t>949101111</t>
  </si>
  <si>
    <t>Lešení pomocné pro objekty pozemních staveb s lešeňovou podlahou v do 1,9 m zatížení do 150 kg/m2</t>
  </si>
  <si>
    <t>97502736</t>
  </si>
  <si>
    <t xml:space="preserve">Lešení pomocné pracovní pro objekty pozemních staveb  pro zatížení do 150 kg/m2, o výšce lešeňové podlahy do 1,9 m</t>
  </si>
  <si>
    <t>36*2</t>
  </si>
  <si>
    <t>968062377</t>
  </si>
  <si>
    <t>Vybourání dřevěných rámů oken zdvojených včetně křídel pl přes 4 m2</t>
  </si>
  <si>
    <t>1810326540</t>
  </si>
  <si>
    <t xml:space="preserve">Vybourání dřevěných rámů oken s křídly, dveřních zárubní, vrat, stěn, ostění nebo obkladů  rámů oken s křídly zdvojených, plochy přes 4 m2</t>
  </si>
  <si>
    <t>2,4*2,4*22</t>
  </si>
  <si>
    <t>22</t>
  </si>
  <si>
    <t>978059641</t>
  </si>
  <si>
    <t>Odsekání a odebrání obkladů stěn z vnějších obkládaček plochy přes 1 m2</t>
  </si>
  <si>
    <t>645041961</t>
  </si>
  <si>
    <t xml:space="preserve">Odsekání obkladů  stěn včetně otlučení podkladní omítky až na zdivo z obkládaček vnějších, z jakýchkoliv materiálů, plochy přes 1 m2</t>
  </si>
  <si>
    <t>(0,22+0,4)/2*35,8</t>
  </si>
  <si>
    <t>0,82*0,3</t>
  </si>
  <si>
    <t>23</t>
  </si>
  <si>
    <t>985131111</t>
  </si>
  <si>
    <t>Očištění ploch stěn, rubu kleneb a podlah tlakovou vodou</t>
  </si>
  <si>
    <t>-548588828</t>
  </si>
  <si>
    <t>36,2*1,8"základ</t>
  </si>
  <si>
    <t>165"fasáda</t>
  </si>
  <si>
    <t>24</t>
  </si>
  <si>
    <t>985131311</t>
  </si>
  <si>
    <t>Ruční dočištění ploch stěn, rubu kleneb a podlah ocelových kartáči</t>
  </si>
  <si>
    <t>-1795567453</t>
  </si>
  <si>
    <t>Očištění ploch stěn, rubu kleneb a podlah ruční dočištění ocelovými kartáči</t>
  </si>
  <si>
    <t>25</t>
  </si>
  <si>
    <t>985520111</t>
  </si>
  <si>
    <t>Stříkaný beton stěn z mokré směsi pevnosti min. 25 MPa tl do 30 mm</t>
  </si>
  <si>
    <t>-206115716</t>
  </si>
  <si>
    <t>Stříkaný beton z mokré směsi pevnosti v tlaku min. 25 MPa stěn, jedné vrstvy tloušťky do 30 mm</t>
  </si>
  <si>
    <t>26</t>
  </si>
  <si>
    <t>985520119</t>
  </si>
  <si>
    <t>Příplatek ke stříkanému betonu stěn z mokré směsi pevnosti min. 25 MPa ZKD 10 mm</t>
  </si>
  <si>
    <t>-1254082169</t>
  </si>
  <si>
    <t>Stříkaný beton z mokré směsi pevnosti v tlaku min. 25 MPa stěn, jedné vrstvy tloušťky Příplatek k ceně za každých dalších i započatých 10 mm tloušťky</t>
  </si>
  <si>
    <t>65,16*2</t>
  </si>
  <si>
    <t>997</t>
  </si>
  <si>
    <t>Přesun sutě</t>
  </si>
  <si>
    <t>27</t>
  </si>
  <si>
    <t>997013212</t>
  </si>
  <si>
    <t>Vnitrostaveništní doprava suti a vybouraných hmot pro budovy v přes 6 do 9 m ručně</t>
  </si>
  <si>
    <t>t</t>
  </si>
  <si>
    <t>1304939395</t>
  </si>
  <si>
    <t xml:space="preserve">Vnitrostaveništní doprava suti a vybouraných hmot  vodorovně do 50 m svisle ručně pro budovy a haly výšky přes 6 do 9 m</t>
  </si>
  <si>
    <t>28</t>
  </si>
  <si>
    <t>997013501</t>
  </si>
  <si>
    <t>Odvoz suti a vybouraných hmot na skládku nebo meziskládku do 1 km se složením</t>
  </si>
  <si>
    <t>-1832906231</t>
  </si>
  <si>
    <t xml:space="preserve">Odvoz suti a vybouraných hmot na skládku nebo meziskládku  se složením, na vzdálenost do 1 km</t>
  </si>
  <si>
    <t>29</t>
  </si>
  <si>
    <t>997013509</t>
  </si>
  <si>
    <t>Příplatek k odvozu suti a vybouraných hmot na skládku ZKD 1 km přes 1 km</t>
  </si>
  <si>
    <t>-2134012989</t>
  </si>
  <si>
    <t xml:space="preserve">Odvoz suti a vybouraných hmot na skládku nebo meziskládku  se složením, na vzdálenost Příplatek k ceně za každý další i započatý 1 km přes 1 km</t>
  </si>
  <si>
    <t>14,059*19 'Přepočtené koeficientem množství</t>
  </si>
  <si>
    <t>30</t>
  </si>
  <si>
    <t>997013631</t>
  </si>
  <si>
    <t>Poplatek za uložení na skládce (skládkovné) stavebního odpadu směsného kód odpadu 17 09 04</t>
  </si>
  <si>
    <t>1723794181</t>
  </si>
  <si>
    <t>Poplatek za uložení stavebního odpadu na skládce (skládkovné) směsného stavebního a demoličního zatříděného do Katalogu odpadů pod kódem 17 09 04</t>
  </si>
  <si>
    <t>14,129-1,8</t>
  </si>
  <si>
    <t>31</t>
  </si>
  <si>
    <t>997013821</t>
  </si>
  <si>
    <t>Poplatek za uložení na skládce (skládkovné) stavebního odpadu s obsahem azbestu kód odpadu 17 06 05</t>
  </si>
  <si>
    <t>-680320093</t>
  </si>
  <si>
    <t>Poplatek za uložení stavebního odpadu na skládce (skládkovné) ze stavebních materiálů obsahujících azbest zatříděných do Katalogu odpadů pod kódem 17 06 05</t>
  </si>
  <si>
    <t>998</t>
  </si>
  <si>
    <t>Přesun hmot</t>
  </si>
  <si>
    <t>32</t>
  </si>
  <si>
    <t>998018002</t>
  </si>
  <si>
    <t>Přesun hmot ruční pro budovy v přes 6 do 12 m</t>
  </si>
  <si>
    <t>-1485428517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</si>
  <si>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</si>
  <si>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PSV</t>
  </si>
  <si>
    <t>Práce a dodávky PSV</t>
  </si>
  <si>
    <t>764</t>
  </si>
  <si>
    <t>Konstrukce klempířské</t>
  </si>
  <si>
    <t>33</t>
  </si>
  <si>
    <t>764002851</t>
  </si>
  <si>
    <t>Demontáž oplechování parapetů do suti</t>
  </si>
  <si>
    <t>762771313</t>
  </si>
  <si>
    <t>Demontáž klempířských konstrukcí oplechování parapetů do suti</t>
  </si>
  <si>
    <t>0,6*3*4</t>
  </si>
  <si>
    <t>32,35*2</t>
  </si>
  <si>
    <t>34</t>
  </si>
  <si>
    <t>764004863</t>
  </si>
  <si>
    <t>Demontáž svodu k dalšímu použití</t>
  </si>
  <si>
    <t>1155061011</t>
  </si>
  <si>
    <t>Demontáž klempířských konstrukcí svodu k dalšímu použití</t>
  </si>
  <si>
    <t>8,2*2</t>
  </si>
  <si>
    <t>35</t>
  </si>
  <si>
    <t>764508131</t>
  </si>
  <si>
    <t>Montáž kruhového svodu</t>
  </si>
  <si>
    <t>38536022</t>
  </si>
  <si>
    <t>Montáž svodu kruhového, průměru svodu</t>
  </si>
  <si>
    <t>36</t>
  </si>
  <si>
    <t>764508132</t>
  </si>
  <si>
    <t>Montáž objímky kruhového svodu</t>
  </si>
  <si>
    <t>kus</t>
  </si>
  <si>
    <t>-1233911026</t>
  </si>
  <si>
    <t>Montáž svodu kruhového, průměru objímek</t>
  </si>
  <si>
    <t>37</t>
  </si>
  <si>
    <t>55344331</t>
  </si>
  <si>
    <t>objímka svodu Pz 100mm trn 200mm</t>
  </si>
  <si>
    <t>12272690</t>
  </si>
  <si>
    <t>38</t>
  </si>
  <si>
    <t>998764102</t>
  </si>
  <si>
    <t>Přesun hmot tonážní pro konstrukce klempířské v objektech v přes 6 do 12 m</t>
  </si>
  <si>
    <t>-875705548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</si>
  <si>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</si>
  <si>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</si>
  <si>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</si>
  <si>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39</t>
  </si>
  <si>
    <t>766441821</t>
  </si>
  <si>
    <t>Demontáž parapetních desek dřevěných nebo plastových šířky do 30 cm délky přes 1,0 m</t>
  </si>
  <si>
    <t>-806522738</t>
  </si>
  <si>
    <t>Demontáž parapetních desek dřevěných nebo plastových šířky do 300 mm délky přes 1 m</t>
  </si>
  <si>
    <t>40</t>
  </si>
  <si>
    <t>766622132</t>
  </si>
  <si>
    <t>Montáž plastových oken plochy přes 1 m2 otevíravých v do 2,5 m s rámem do zdiva</t>
  </si>
  <si>
    <t>381345282</t>
  </si>
  <si>
    <t>Montáž oken plastových včetně montáže rámu plochy přes 1 m2 otevíravých do zdiva, výšky přes 1,5 do 2,5 m</t>
  </si>
  <si>
    <t>P</t>
  </si>
  <si>
    <t>Poznámka k položce:_x000d_
včetně komponentů a těsnících profilů</t>
  </si>
  <si>
    <t>41</t>
  </si>
  <si>
    <t>61140054</t>
  </si>
  <si>
    <t>okno plastové otevíravé/sklopné trojsklo přes plochu 1m2 v 1,5-2,5m</t>
  </si>
  <si>
    <t>-192406722</t>
  </si>
  <si>
    <t>42</t>
  </si>
  <si>
    <t>766694113</t>
  </si>
  <si>
    <t>Montáž parapetních desek dřevěných nebo plastových š do 30 cm dl přes 1,6 do 2,6 m</t>
  </si>
  <si>
    <t>-463528169</t>
  </si>
  <si>
    <t>Montáž ostatních truhlářských konstrukcí parapetních desek dřevěných nebo plastových šířky do 300 mm, délky přes 1600 do 2600 mm</t>
  </si>
  <si>
    <t>43</t>
  </si>
  <si>
    <t>60794103</t>
  </si>
  <si>
    <t>parapet dřevotřískový vnitřní povrch laminátový š 300mm</t>
  </si>
  <si>
    <t>-1273587774</t>
  </si>
  <si>
    <t>22,000*2,4</t>
  </si>
  <si>
    <t>44</t>
  </si>
  <si>
    <t>60794121</t>
  </si>
  <si>
    <t>koncovka PVC k parapetním dřevotřískovým deskám 600mm</t>
  </si>
  <si>
    <t>-765743452</t>
  </si>
  <si>
    <t>22*2</t>
  </si>
  <si>
    <t>45</t>
  </si>
  <si>
    <t>998766102</t>
  </si>
  <si>
    <t>Přesun hmot tonážní pro kce truhlářské v objektech v přes 6 do 12 m</t>
  </si>
  <si>
    <t>496957709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</si>
  <si>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</si>
  <si>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</si>
  <si>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</si>
  <si>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46</t>
  </si>
  <si>
    <t>767631800R</t>
  </si>
  <si>
    <t>Demontáž MIV vč. opatření k likvidaci azbestu</t>
  </si>
  <si>
    <t>1756059547</t>
  </si>
  <si>
    <t>0,6*2,4*10*2</t>
  </si>
  <si>
    <t>784</t>
  </si>
  <si>
    <t>Dokončovací práce - malby a tapety</t>
  </si>
  <si>
    <t>47</t>
  </si>
  <si>
    <t>784121001</t>
  </si>
  <si>
    <t>Oškrabání malby v mísnostech v do 3,80 m</t>
  </si>
  <si>
    <t>-191327141</t>
  </si>
  <si>
    <t>Oškrabání malby v místnostech výšky do 3,80 m</t>
  </si>
  <si>
    <t>36*(1,8+0,3*2)</t>
  </si>
  <si>
    <t>48</t>
  </si>
  <si>
    <t>784181101</t>
  </si>
  <si>
    <t>Základní akrylátová jednonásobná bezbarvá penetrace podkladu v místnostech v do 3,80 m</t>
  </si>
  <si>
    <t>525298188</t>
  </si>
  <si>
    <t>Penetrace podkladu jednonásobná základní akrylátová bezbarvá v místnostech výšky do 3,80 m</t>
  </si>
  <si>
    <t>20*1,2*2,4</t>
  </si>
  <si>
    <t>49</t>
  </si>
  <si>
    <t>784221101</t>
  </si>
  <si>
    <t>Dvojnásobné bílé malby ze směsí za sucha dobře otěruvzdorných v místnostech do 3,80 m</t>
  </si>
  <si>
    <t>-1950396292</t>
  </si>
  <si>
    <t>Malby z malířských směsí otěruvzdorných za sucha dvojnásobné, bílé za sucha otěruvzdorné dobře v místnostech výšky do 3,80 m</t>
  </si>
  <si>
    <t>02 -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</si>
  <si>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</si>
  <si>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</si>
  <si>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</si>
  <si>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</si>
  <si>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</si>
  <si>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</si>
  <si>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</si>
  <si>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soubor</t>
  </si>
  <si>
    <t>1024</t>
  </si>
  <si>
    <t>377487104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</si>
</sst>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20211213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Výměna oken a oprava části fasády ZŠ Žižkova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stavební část'!P128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VRN'!J30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VRN'!P118</f>
        <v>0</v>
      </c>
      <c r="AV96" s="132">
        <f>'02 - VRN'!J33</f>
        <v>0</v>
      </c>
      <c r="AW96" s="132">
        <f>'02 - VRN'!J34</f>
        <v>0</v>
      </c>
      <c r="AX96" s="132">
        <f>'02 - VRN'!J35</f>
        <v>0</v>
      </c>
      <c r="AY96" s="132">
        <f>'02 - VRN'!J36</f>
        <v>0</v>
      </c>
      <c r="AZ96" s="132">
        <f>'02 - VRN'!F33</f>
        <v>0</v>
      </c>
      <c r="BA96" s="132">
        <f>'02 - VRN'!F34</f>
        <v>0</v>
      </c>
      <c r="BB96" s="132">
        <f>'02 - VRN'!F35</f>
        <v>0</v>
      </c>
      <c r="BC96" s="132">
        <f>'02 - VRN'!F36</f>
        <v>0</v>
      </c>
      <c r="BD96" s="134">
        <f>'02 - VRN'!F37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2JPjMyQWvZFqtk33sCSd8bfwPqMoR9uHQoFaQQp8UDX4tV1e7K8LGYmx+GmmRtMur3sNiycWSbuuu9Ypm9plvQ==" hashValue="PL9DQ9ltrUeyzJ6nvkswl/Ky44u9iwUriTKINRK4ynkn8iwL1pcg6NZB242/4e+qdFF2J9jdecjNw3eS2jOEc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tavební část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Výměna oken a oprava části fasády ZŠ Žižkova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ROUND((SUM(BE128:BE291)),  2)</f>
        <v>0</v>
      </c>
      <c r="G33" s="37"/>
      <c r="H33" s="37"/>
      <c r="I33" s="154">
        <v>0.20999999999999999</v>
      </c>
      <c r="J33" s="153">
        <f>ROUND(((SUM(BE128:BE291))*I33),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ROUND((SUM(BF128:BF291)),  2)</f>
        <v>0</v>
      </c>
      <c r="G34" s="37"/>
      <c r="H34" s="37"/>
      <c r="I34" s="154">
        <v>0.14999999999999999</v>
      </c>
      <c r="J34" s="153">
        <f>ROUND(((SUM(BF128:BF291))*I34),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ROUND((SUM(BG128:BG291)),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ROUND((SUM(BH128:BH291)),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ROUND((SUM(BI128:BI291)),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Výměna oken a oprava části fasády ZŠ Žižkova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13. 12. 2021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J143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J147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J190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J223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J236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J239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106</v>
      </c>
      <c r="E105" s="187"/>
      <c r="F105" s="187"/>
      <c r="G105" s="187"/>
      <c r="H105" s="187"/>
      <c r="I105" s="187"/>
      <c r="J105" s="188">
        <f>J240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107</v>
      </c>
      <c r="E106" s="187"/>
      <c r="F106" s="187"/>
      <c r="G106" s="187"/>
      <c r="H106" s="187"/>
      <c r="I106" s="187"/>
      <c r="J106" s="188">
        <f>J258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108</v>
      </c>
      <c r="E107" s="187"/>
      <c r="F107" s="187"/>
      <c r="G107" s="187"/>
      <c r="H107" s="187"/>
      <c r="I107" s="187"/>
      <c r="J107" s="188">
        <f>J277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J281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Výměna oken a oprava části fasády ZŠ Žižkova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01 - stavební část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Šluknov</v>
      </c>
      <c r="G122" s="39"/>
      <c r="H122" s="39"/>
      <c r="I122" s="31" t="s">
        <v>22</v>
      </c>
      <c r="J122" s="78" t="str">
        <f>IF(J12="","",J12)</f>
        <v>13. 12. 2021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Město Šluknov</v>
      </c>
      <c r="G124" s="39"/>
      <c r="H124" s="39"/>
      <c r="I124" s="31" t="s">
        <v>30</v>
      </c>
      <c r="J124" s="35" t="str">
        <f>E21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J. Nešněra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111</v>
      </c>
      <c r="D127" s="193" t="s">
        <v>61</v>
      </c>
      <c r="E127" s="193" t="s">
        <v>57</v>
      </c>
      <c r="F127" s="193" t="s">
        <v>58</v>
      </c>
      <c r="G127" s="193" t="s">
        <v>112</v>
      </c>
      <c r="H127" s="193" t="s">
        <v>113</v>
      </c>
      <c r="I127" s="193" t="s">
        <v>114</v>
      </c>
      <c r="J127" s="193" t="s">
        <v>95</v>
      </c>
      <c r="K127" s="194" t="s">
        <v>115</v>
      </c>
      <c r="L127" s="195"/>
      <c r="M127" s="99" t="s">
        <v>1</v>
      </c>
      <c r="N127" s="100" t="s">
        <v>40</v>
      </c>
      <c r="O127" s="100" t="s">
        <v>116</v>
      </c>
      <c r="P127" s="100" t="s">
        <v>117</v>
      </c>
      <c r="Q127" s="100" t="s">
        <v>118</v>
      </c>
      <c r="R127" s="100" t="s">
        <v>119</v>
      </c>
      <c r="S127" s="100" t="s">
        <v>120</v>
      </c>
      <c r="T127" s="101" t="s">
        <v>121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122</v>
      </c>
      <c r="D128" s="39"/>
      <c r="E128" s="39"/>
      <c r="F128" s="39"/>
      <c r="G128" s="39"/>
      <c r="H128" s="39"/>
      <c r="I128" s="39"/>
      <c r="J128" s="196">
        <f>BK128</f>
        <v>0</v>
      </c>
      <c r="K128" s="39"/>
      <c r="L128" s="43"/>
      <c r="M128" s="102"/>
      <c r="N128" s="197"/>
      <c r="O128" s="103"/>
      <c r="P128" s="198">
        <f>P129+P239</f>
        <v>0</v>
      </c>
      <c r="Q128" s="103"/>
      <c r="R128" s="198">
        <f>R129+R239</f>
        <v>22.360394880000001</v>
      </c>
      <c r="S128" s="103"/>
      <c r="T128" s="199">
        <f>T129+T239</f>
        <v>14.058985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97</v>
      </c>
      <c r="BK128" s="200">
        <f>BK129+BK239</f>
        <v>0</v>
      </c>
    </row>
    <row r="129" s="12" customFormat="1" ht="25.92" customHeight="1">
      <c r="A129" s="12"/>
      <c r="B129" s="201"/>
      <c r="C129" s="202"/>
      <c r="D129" s="203" t="s">
        <v>75</v>
      </c>
      <c r="E129" s="204" t="s">
        <v>123</v>
      </c>
      <c r="F129" s="204" t="s">
        <v>124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P130+P143+P147+P190+P223+P236</f>
        <v>0</v>
      </c>
      <c r="Q129" s="209"/>
      <c r="R129" s="210">
        <f>R130+R143+R147+R190+R223+R236</f>
        <v>17.32258848</v>
      </c>
      <c r="S129" s="209"/>
      <c r="T129" s="211">
        <f>T130+T143+T147+T190+T223+T236</f>
        <v>11.865512000000001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76</v>
      </c>
      <c r="AY129" s="212" t="s">
        <v>125</v>
      </c>
      <c r="BK129" s="214">
        <f>BK130+BK143+BK147+BK190+BK223+BK236</f>
        <v>0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84</v>
      </c>
      <c r="F130" s="215" t="s">
        <v>126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SUM(P131:P142)</f>
        <v>0</v>
      </c>
      <c r="Q130" s="209"/>
      <c r="R130" s="210">
        <f>SUM(R131:R142)</f>
        <v>0</v>
      </c>
      <c r="S130" s="209"/>
      <c r="T130" s="211">
        <f>SUM(T131:T142)</f>
        <v>6.0450000000000008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84</v>
      </c>
      <c r="AY130" s="212" t="s">
        <v>125</v>
      </c>
      <c r="BK130" s="214">
        <f>SUM(BK131:BK142)</f>
        <v>0</v>
      </c>
    </row>
    <row r="131" s="2" customFormat="1" ht="24.15" customHeight="1">
      <c r="A131" s="37"/>
      <c r="B131" s="38"/>
      <c r="C131" s="217" t="s">
        <v>84</v>
      </c>
      <c r="D131" s="217" t="s">
        <v>127</v>
      </c>
      <c r="E131" s="218" t="s">
        <v>128</v>
      </c>
      <c r="F131" s="219" t="s">
        <v>129</v>
      </c>
      <c r="G131" s="220" t="s">
        <v>130</v>
      </c>
      <c r="H131" s="221">
        <v>18.600000000000001</v>
      </c>
      <c r="I131" s="222"/>
      <c r="J131" s="223">
        <f>ROUND(I131*H131,2)</f>
        <v>0</v>
      </c>
      <c r="K131" s="219" t="s">
        <v>131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0.32500000000000001</v>
      </c>
      <c r="T131" s="227">
        <f>S131*H131</f>
        <v>6.0450000000000008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132</v>
      </c>
      <c r="AT131" s="228" t="s">
        <v>127</v>
      </c>
      <c r="AU131" s="228" t="s">
        <v>86</v>
      </c>
      <c r="AY131" s="16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132</v>
      </c>
      <c r="BM131" s="228" t="s">
        <v>133</v>
      </c>
    </row>
    <row r="132" s="2" customFormat="1">
      <c r="A132" s="37"/>
      <c r="B132" s="38"/>
      <c r="C132" s="39"/>
      <c r="D132" s="230" t="s">
        <v>134</v>
      </c>
      <c r="E132" s="39"/>
      <c r="F132" s="231" t="s">
        <v>135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134</v>
      </c>
      <c r="AU132" s="16" t="s">
        <v>86</v>
      </c>
    </row>
    <row r="133" s="13" customFormat="1">
      <c r="A133" s="13"/>
      <c r="B133" s="235"/>
      <c r="C133" s="236"/>
      <c r="D133" s="230" t="s">
        <v>136</v>
      </c>
      <c r="E133" s="237" t="s">
        <v>1</v>
      </c>
      <c r="F133" s="238" t="s">
        <v>137</v>
      </c>
      <c r="G133" s="236"/>
      <c r="H133" s="239">
        <v>18.600000000000001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136</v>
      </c>
      <c r="AU133" s="245" t="s">
        <v>86</v>
      </c>
      <c r="AV133" s="13" t="s">
        <v>86</v>
      </c>
      <c r="AW133" s="13" t="s">
        <v>32</v>
      </c>
      <c r="AX133" s="13" t="s">
        <v>84</v>
      </c>
      <c r="AY133" s="245" t="s">
        <v>125</v>
      </c>
    </row>
    <row r="134" s="2" customFormat="1" ht="24.15" customHeight="1">
      <c r="A134" s="37"/>
      <c r="B134" s="38"/>
      <c r="C134" s="217" t="s">
        <v>86</v>
      </c>
      <c r="D134" s="217" t="s">
        <v>127</v>
      </c>
      <c r="E134" s="218" t="s">
        <v>138</v>
      </c>
      <c r="F134" s="219" t="s">
        <v>139</v>
      </c>
      <c r="G134" s="220" t="s">
        <v>140</v>
      </c>
      <c r="H134" s="221">
        <v>12.648</v>
      </c>
      <c r="I134" s="222"/>
      <c r="J134" s="223">
        <f>ROUND(I134*H134,2)</f>
        <v>0</v>
      </c>
      <c r="K134" s="219" t="s">
        <v>131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132</v>
      </c>
      <c r="AT134" s="228" t="s">
        <v>127</v>
      </c>
      <c r="AU134" s="228" t="s">
        <v>86</v>
      </c>
      <c r="AY134" s="16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132</v>
      </c>
      <c r="BM134" s="228" t="s">
        <v>141</v>
      </c>
    </row>
    <row r="135" s="2" customFormat="1">
      <c r="A135" s="37"/>
      <c r="B135" s="38"/>
      <c r="C135" s="39"/>
      <c r="D135" s="230" t="s">
        <v>134</v>
      </c>
      <c r="E135" s="39"/>
      <c r="F135" s="231" t="s">
        <v>142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134</v>
      </c>
      <c r="AU135" s="16" t="s">
        <v>86</v>
      </c>
    </row>
    <row r="136" s="13" customFormat="1">
      <c r="A136" s="13"/>
      <c r="B136" s="235"/>
      <c r="C136" s="236"/>
      <c r="D136" s="230" t="s">
        <v>136</v>
      </c>
      <c r="E136" s="237" t="s">
        <v>1</v>
      </c>
      <c r="F136" s="238" t="s">
        <v>143</v>
      </c>
      <c r="G136" s="236"/>
      <c r="H136" s="239">
        <v>12.648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136</v>
      </c>
      <c r="AU136" s="245" t="s">
        <v>86</v>
      </c>
      <c r="AV136" s="13" t="s">
        <v>86</v>
      </c>
      <c r="AW136" s="13" t="s">
        <v>32</v>
      </c>
      <c r="AX136" s="13" t="s">
        <v>84</v>
      </c>
      <c r="AY136" s="245" t="s">
        <v>125</v>
      </c>
    </row>
    <row r="137" s="2" customFormat="1" ht="33" customHeight="1">
      <c r="A137" s="37"/>
      <c r="B137" s="38"/>
      <c r="C137" s="217" t="s">
        <v>144</v>
      </c>
      <c r="D137" s="217" t="s">
        <v>127</v>
      </c>
      <c r="E137" s="218" t="s">
        <v>145</v>
      </c>
      <c r="F137" s="219" t="s">
        <v>146</v>
      </c>
      <c r="G137" s="220" t="s">
        <v>140</v>
      </c>
      <c r="H137" s="221">
        <v>12.648</v>
      </c>
      <c r="I137" s="222"/>
      <c r="J137" s="223">
        <f>ROUND(I137*H137,2)</f>
        <v>0</v>
      </c>
      <c r="K137" s="219" t="s">
        <v>131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132</v>
      </c>
      <c r="AT137" s="228" t="s">
        <v>127</v>
      </c>
      <c r="AU137" s="228" t="s">
        <v>86</v>
      </c>
      <c r="AY137" s="16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132</v>
      </c>
      <c r="BM137" s="228" t="s">
        <v>147</v>
      </c>
    </row>
    <row r="138" s="2" customFormat="1">
      <c r="A138" s="37"/>
      <c r="B138" s="38"/>
      <c r="C138" s="39"/>
      <c r="D138" s="230" t="s">
        <v>134</v>
      </c>
      <c r="E138" s="39"/>
      <c r="F138" s="231" t="s">
        <v>148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134</v>
      </c>
      <c r="AU138" s="16" t="s">
        <v>86</v>
      </c>
    </row>
    <row r="139" s="13" customFormat="1">
      <c r="A139" s="13"/>
      <c r="B139" s="235"/>
      <c r="C139" s="236"/>
      <c r="D139" s="230" t="s">
        <v>136</v>
      </c>
      <c r="E139" s="237" t="s">
        <v>1</v>
      </c>
      <c r="F139" s="238" t="s">
        <v>143</v>
      </c>
      <c r="G139" s="236"/>
      <c r="H139" s="239">
        <v>12.648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136</v>
      </c>
      <c r="AU139" s="245" t="s">
        <v>86</v>
      </c>
      <c r="AV139" s="13" t="s">
        <v>86</v>
      </c>
      <c r="AW139" s="13" t="s">
        <v>32</v>
      </c>
      <c r="AX139" s="13" t="s">
        <v>84</v>
      </c>
      <c r="AY139" s="245" t="s">
        <v>125</v>
      </c>
    </row>
    <row r="140" s="2" customFormat="1" ht="24.15" customHeight="1">
      <c r="A140" s="37"/>
      <c r="B140" s="38"/>
      <c r="C140" s="217" t="s">
        <v>132</v>
      </c>
      <c r="D140" s="217" t="s">
        <v>127</v>
      </c>
      <c r="E140" s="218" t="s">
        <v>149</v>
      </c>
      <c r="F140" s="219" t="s">
        <v>150</v>
      </c>
      <c r="G140" s="220" t="s">
        <v>140</v>
      </c>
      <c r="H140" s="221">
        <v>25.295999999999999</v>
      </c>
      <c r="I140" s="222"/>
      <c r="J140" s="223">
        <f>ROUND(I140*H140,2)</f>
        <v>0</v>
      </c>
      <c r="K140" s="219" t="s">
        <v>131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132</v>
      </c>
      <c r="AT140" s="228" t="s">
        <v>127</v>
      </c>
      <c r="AU140" s="228" t="s">
        <v>86</v>
      </c>
      <c r="AY140" s="16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132</v>
      </c>
      <c r="BM140" s="228" t="s">
        <v>151</v>
      </c>
    </row>
    <row r="141" s="2" customFormat="1">
      <c r="A141" s="37"/>
      <c r="B141" s="38"/>
      <c r="C141" s="39"/>
      <c r="D141" s="230" t="s">
        <v>134</v>
      </c>
      <c r="E141" s="39"/>
      <c r="F141" s="231" t="s">
        <v>152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134</v>
      </c>
      <c r="AU141" s="16" t="s">
        <v>86</v>
      </c>
    </row>
    <row r="142" s="13" customFormat="1">
      <c r="A142" s="13"/>
      <c r="B142" s="235"/>
      <c r="C142" s="236"/>
      <c r="D142" s="230" t="s">
        <v>136</v>
      </c>
      <c r="E142" s="237" t="s">
        <v>1</v>
      </c>
      <c r="F142" s="238" t="s">
        <v>153</v>
      </c>
      <c r="G142" s="236"/>
      <c r="H142" s="239">
        <v>25.295999999999999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136</v>
      </c>
      <c r="AU142" s="245" t="s">
        <v>86</v>
      </c>
      <c r="AV142" s="13" t="s">
        <v>86</v>
      </c>
      <c r="AW142" s="13" t="s">
        <v>32</v>
      </c>
      <c r="AX142" s="13" t="s">
        <v>84</v>
      </c>
      <c r="AY142" s="245" t="s">
        <v>125</v>
      </c>
    </row>
    <row r="143" s="12" customFormat="1" ht="22.8" customHeight="1">
      <c r="A143" s="12"/>
      <c r="B143" s="201"/>
      <c r="C143" s="202"/>
      <c r="D143" s="203" t="s">
        <v>75</v>
      </c>
      <c r="E143" s="215" t="s">
        <v>144</v>
      </c>
      <c r="F143" s="215" t="s">
        <v>154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SUM(P144:P146)</f>
        <v>0</v>
      </c>
      <c r="Q143" s="209"/>
      <c r="R143" s="210">
        <f>SUM(R144:R146)</f>
        <v>5.2142400000000002</v>
      </c>
      <c r="S143" s="209"/>
      <c r="T143" s="21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84</v>
      </c>
      <c r="AT143" s="213" t="s">
        <v>75</v>
      </c>
      <c r="AU143" s="213" t="s">
        <v>84</v>
      </c>
      <c r="AY143" s="212" t="s">
        <v>125</v>
      </c>
      <c r="BK143" s="214">
        <f>SUM(BK144:BK146)</f>
        <v>0</v>
      </c>
    </row>
    <row r="144" s="2" customFormat="1" ht="33" customHeight="1">
      <c r="A144" s="37"/>
      <c r="B144" s="38"/>
      <c r="C144" s="217" t="s">
        <v>155</v>
      </c>
      <c r="D144" s="217" t="s">
        <v>127</v>
      </c>
      <c r="E144" s="218" t="s">
        <v>156</v>
      </c>
      <c r="F144" s="219" t="s">
        <v>157</v>
      </c>
      <c r="G144" s="220" t="s">
        <v>130</v>
      </c>
      <c r="H144" s="221">
        <v>28.800000000000001</v>
      </c>
      <c r="I144" s="222"/>
      <c r="J144" s="223">
        <f>ROUND(I144*H144,2)</f>
        <v>0</v>
      </c>
      <c r="K144" s="219" t="s">
        <v>131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0.18104999999999999</v>
      </c>
      <c r="R144" s="226">
        <f>Q144*H144</f>
        <v>5.2142400000000002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132</v>
      </c>
      <c r="AT144" s="228" t="s">
        <v>127</v>
      </c>
      <c r="AU144" s="228" t="s">
        <v>86</v>
      </c>
      <c r="AY144" s="16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132</v>
      </c>
      <c r="BM144" s="228" t="s">
        <v>158</v>
      </c>
    </row>
    <row r="145" s="2" customFormat="1">
      <c r="A145" s="37"/>
      <c r="B145" s="38"/>
      <c r="C145" s="39"/>
      <c r="D145" s="230" t="s">
        <v>134</v>
      </c>
      <c r="E145" s="39"/>
      <c r="F145" s="231" t="s">
        <v>159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134</v>
      </c>
      <c r="AU145" s="16" t="s">
        <v>86</v>
      </c>
    </row>
    <row r="146" s="13" customFormat="1">
      <c r="A146" s="13"/>
      <c r="B146" s="235"/>
      <c r="C146" s="236"/>
      <c r="D146" s="230" t="s">
        <v>136</v>
      </c>
      <c r="E146" s="237" t="s">
        <v>1</v>
      </c>
      <c r="F146" s="238" t="s">
        <v>160</v>
      </c>
      <c r="G146" s="236"/>
      <c r="H146" s="239">
        <v>28.800000000000001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136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125</v>
      </c>
    </row>
    <row r="147" s="12" customFormat="1" ht="22.8" customHeight="1">
      <c r="A147" s="12"/>
      <c r="B147" s="201"/>
      <c r="C147" s="202"/>
      <c r="D147" s="203" t="s">
        <v>75</v>
      </c>
      <c r="E147" s="215" t="s">
        <v>161</v>
      </c>
      <c r="F147" s="215" t="s">
        <v>162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SUM(P148:P189)</f>
        <v>0</v>
      </c>
      <c r="Q147" s="209"/>
      <c r="R147" s="210">
        <f>SUM(R148:R189)</f>
        <v>12.098988480000001</v>
      </c>
      <c r="S147" s="209"/>
      <c r="T147" s="211">
        <f>SUM(T148:T189)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84</v>
      </c>
      <c r="AT147" s="213" t="s">
        <v>75</v>
      </c>
      <c r="AU147" s="213" t="s">
        <v>84</v>
      </c>
      <c r="AY147" s="212" t="s">
        <v>125</v>
      </c>
      <c r="BK147" s="214">
        <f>SUM(BK148:BK189)</f>
        <v>0</v>
      </c>
    </row>
    <row r="148" s="2" customFormat="1" ht="24.15" customHeight="1">
      <c r="A148" s="37"/>
      <c r="B148" s="38"/>
      <c r="C148" s="217" t="s">
        <v>161</v>
      </c>
      <c r="D148" s="217" t="s">
        <v>127</v>
      </c>
      <c r="E148" s="218" t="s">
        <v>163</v>
      </c>
      <c r="F148" s="219" t="s">
        <v>164</v>
      </c>
      <c r="G148" s="220" t="s">
        <v>130</v>
      </c>
      <c r="H148" s="221">
        <v>86.400000000000006</v>
      </c>
      <c r="I148" s="222"/>
      <c r="J148" s="223">
        <f>ROUND(I148*H148,2)</f>
        <v>0</v>
      </c>
      <c r="K148" s="219" t="s">
        <v>131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0.00025999999999999998</v>
      </c>
      <c r="R148" s="226">
        <f>Q148*H148</f>
        <v>0.022463999999999998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132</v>
      </c>
      <c r="AT148" s="228" t="s">
        <v>127</v>
      </c>
      <c r="AU148" s="228" t="s">
        <v>86</v>
      </c>
      <c r="AY148" s="16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132</v>
      </c>
      <c r="BM148" s="228" t="s">
        <v>165</v>
      </c>
    </row>
    <row r="149" s="2" customFormat="1">
      <c r="A149" s="37"/>
      <c r="B149" s="38"/>
      <c r="C149" s="39"/>
      <c r="D149" s="230" t="s">
        <v>134</v>
      </c>
      <c r="E149" s="39"/>
      <c r="F149" s="231" t="s">
        <v>166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134</v>
      </c>
      <c r="AU149" s="16" t="s">
        <v>86</v>
      </c>
    </row>
    <row r="150" s="2" customFormat="1" ht="24.15" customHeight="1">
      <c r="A150" s="37"/>
      <c r="B150" s="38"/>
      <c r="C150" s="217" t="s">
        <v>167</v>
      </c>
      <c r="D150" s="217" t="s">
        <v>127</v>
      </c>
      <c r="E150" s="218" t="s">
        <v>168</v>
      </c>
      <c r="F150" s="219" t="s">
        <v>169</v>
      </c>
      <c r="G150" s="220" t="s">
        <v>130</v>
      </c>
      <c r="H150" s="221">
        <v>86.400000000000006</v>
      </c>
      <c r="I150" s="222"/>
      <c r="J150" s="223">
        <f>ROUND(I150*H150,2)</f>
        <v>0</v>
      </c>
      <c r="K150" s="219" t="s">
        <v>131</v>
      </c>
      <c r="L150" s="43"/>
      <c r="M150" s="224" t="s">
        <v>1</v>
      </c>
      <c r="N150" s="225" t="s">
        <v>41</v>
      </c>
      <c r="O150" s="90"/>
      <c r="P150" s="226">
        <f>O150*H150</f>
        <v>0</v>
      </c>
      <c r="Q150" s="226">
        <v>0.0040000000000000001</v>
      </c>
      <c r="R150" s="226">
        <f>Q150*H150</f>
        <v>0.34560000000000002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132</v>
      </c>
      <c r="AT150" s="228" t="s">
        <v>127</v>
      </c>
      <c r="AU150" s="228" t="s">
        <v>86</v>
      </c>
      <c r="AY150" s="16" t="s">
        <v>125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132</v>
      </c>
      <c r="BM150" s="228" t="s">
        <v>170</v>
      </c>
    </row>
    <row r="151" s="2" customFormat="1">
      <c r="A151" s="37"/>
      <c r="B151" s="38"/>
      <c r="C151" s="39"/>
      <c r="D151" s="230" t="s">
        <v>134</v>
      </c>
      <c r="E151" s="39"/>
      <c r="F151" s="231" t="s">
        <v>171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134</v>
      </c>
      <c r="AU151" s="16" t="s">
        <v>86</v>
      </c>
    </row>
    <row r="152" s="2" customFormat="1" ht="24.15" customHeight="1">
      <c r="A152" s="37"/>
      <c r="B152" s="38"/>
      <c r="C152" s="217" t="s">
        <v>172</v>
      </c>
      <c r="D152" s="217" t="s">
        <v>127</v>
      </c>
      <c r="E152" s="218" t="s">
        <v>173</v>
      </c>
      <c r="F152" s="219" t="s">
        <v>174</v>
      </c>
      <c r="G152" s="220" t="s">
        <v>130</v>
      </c>
      <c r="H152" s="221">
        <v>43.200000000000003</v>
      </c>
      <c r="I152" s="222"/>
      <c r="J152" s="223">
        <f>ROUND(I152*H152,2)</f>
        <v>0</v>
      </c>
      <c r="K152" s="219" t="s">
        <v>131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0.033579999999999999</v>
      </c>
      <c r="R152" s="226">
        <f>Q152*H152</f>
        <v>1.450656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132</v>
      </c>
      <c r="AT152" s="228" t="s">
        <v>127</v>
      </c>
      <c r="AU152" s="228" t="s">
        <v>86</v>
      </c>
      <c r="AY152" s="16" t="s">
        <v>125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132</v>
      </c>
      <c r="BM152" s="228" t="s">
        <v>175</v>
      </c>
    </row>
    <row r="153" s="2" customFormat="1">
      <c r="A153" s="37"/>
      <c r="B153" s="38"/>
      <c r="C153" s="39"/>
      <c r="D153" s="230" t="s">
        <v>134</v>
      </c>
      <c r="E153" s="39"/>
      <c r="F153" s="231" t="s">
        <v>176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134</v>
      </c>
      <c r="AU153" s="16" t="s">
        <v>86</v>
      </c>
    </row>
    <row r="154" s="13" customFormat="1">
      <c r="A154" s="13"/>
      <c r="B154" s="235"/>
      <c r="C154" s="236"/>
      <c r="D154" s="230" t="s">
        <v>136</v>
      </c>
      <c r="E154" s="237" t="s">
        <v>1</v>
      </c>
      <c r="F154" s="238" t="s">
        <v>177</v>
      </c>
      <c r="G154" s="236"/>
      <c r="H154" s="239">
        <v>43.200000000000003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136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125</v>
      </c>
    </row>
    <row r="155" s="14" customFormat="1">
      <c r="A155" s="14"/>
      <c r="B155" s="246"/>
      <c r="C155" s="247"/>
      <c r="D155" s="230" t="s">
        <v>136</v>
      </c>
      <c r="E155" s="248" t="s">
        <v>1</v>
      </c>
      <c r="F155" s="249" t="s">
        <v>178</v>
      </c>
      <c r="G155" s="247"/>
      <c r="H155" s="250">
        <v>43.200000000000003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136</v>
      </c>
      <c r="AU155" s="256" t="s">
        <v>86</v>
      </c>
      <c r="AV155" s="14" t="s">
        <v>132</v>
      </c>
      <c r="AW155" s="14" t="s">
        <v>32</v>
      </c>
      <c r="AX155" s="14" t="s">
        <v>84</v>
      </c>
      <c r="AY155" s="256" t="s">
        <v>125</v>
      </c>
    </row>
    <row r="156" s="2" customFormat="1" ht="24.15" customHeight="1">
      <c r="A156" s="37"/>
      <c r="B156" s="38"/>
      <c r="C156" s="217" t="s">
        <v>179</v>
      </c>
      <c r="D156" s="217" t="s">
        <v>127</v>
      </c>
      <c r="E156" s="218" t="s">
        <v>180</v>
      </c>
      <c r="F156" s="219" t="s">
        <v>181</v>
      </c>
      <c r="G156" s="220" t="s">
        <v>130</v>
      </c>
      <c r="H156" s="221">
        <v>28.800000000000001</v>
      </c>
      <c r="I156" s="222"/>
      <c r="J156" s="223">
        <f>ROUND(I156*H156,2)</f>
        <v>0</v>
      </c>
      <c r="K156" s="219" t="s">
        <v>131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0.018380000000000001</v>
      </c>
      <c r="R156" s="226">
        <f>Q156*H156</f>
        <v>0.52934400000000004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132</v>
      </c>
      <c r="AT156" s="228" t="s">
        <v>127</v>
      </c>
      <c r="AU156" s="228" t="s">
        <v>86</v>
      </c>
      <c r="AY156" s="16" t="s">
        <v>125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132</v>
      </c>
      <c r="BM156" s="228" t="s">
        <v>182</v>
      </c>
    </row>
    <row r="157" s="2" customFormat="1">
      <c r="A157" s="37"/>
      <c r="B157" s="38"/>
      <c r="C157" s="39"/>
      <c r="D157" s="230" t="s">
        <v>134</v>
      </c>
      <c r="E157" s="39"/>
      <c r="F157" s="231" t="s">
        <v>183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134</v>
      </c>
      <c r="AU157" s="16" t="s">
        <v>86</v>
      </c>
    </row>
    <row r="158" s="13" customFormat="1">
      <c r="A158" s="13"/>
      <c r="B158" s="235"/>
      <c r="C158" s="236"/>
      <c r="D158" s="230" t="s">
        <v>136</v>
      </c>
      <c r="E158" s="237" t="s">
        <v>1</v>
      </c>
      <c r="F158" s="238" t="s">
        <v>184</v>
      </c>
      <c r="G158" s="236"/>
      <c r="H158" s="239">
        <v>28.800000000000001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136</v>
      </c>
      <c r="AU158" s="245" t="s">
        <v>86</v>
      </c>
      <c r="AV158" s="13" t="s">
        <v>86</v>
      </c>
      <c r="AW158" s="13" t="s">
        <v>32</v>
      </c>
      <c r="AX158" s="13" t="s">
        <v>84</v>
      </c>
      <c r="AY158" s="245" t="s">
        <v>125</v>
      </c>
    </row>
    <row r="159" s="2" customFormat="1" ht="24.15" customHeight="1">
      <c r="A159" s="37"/>
      <c r="B159" s="38"/>
      <c r="C159" s="217" t="s">
        <v>185</v>
      </c>
      <c r="D159" s="217" t="s">
        <v>127</v>
      </c>
      <c r="E159" s="218" t="s">
        <v>186</v>
      </c>
      <c r="F159" s="219" t="s">
        <v>187</v>
      </c>
      <c r="G159" s="220" t="s">
        <v>130</v>
      </c>
      <c r="H159" s="221">
        <v>148.786</v>
      </c>
      <c r="I159" s="222"/>
      <c r="J159" s="223">
        <f>ROUND(I159*H159,2)</f>
        <v>0</v>
      </c>
      <c r="K159" s="219" t="s">
        <v>131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0.027300000000000001</v>
      </c>
      <c r="R159" s="226">
        <f>Q159*H159</f>
        <v>4.0618578000000003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132</v>
      </c>
      <c r="AT159" s="228" t="s">
        <v>127</v>
      </c>
      <c r="AU159" s="228" t="s">
        <v>86</v>
      </c>
      <c r="AY159" s="16" t="s">
        <v>125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132</v>
      </c>
      <c r="BM159" s="228" t="s">
        <v>188</v>
      </c>
    </row>
    <row r="160" s="2" customFormat="1">
      <c r="A160" s="37"/>
      <c r="B160" s="38"/>
      <c r="C160" s="39"/>
      <c r="D160" s="230" t="s">
        <v>134</v>
      </c>
      <c r="E160" s="39"/>
      <c r="F160" s="231" t="s">
        <v>189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134</v>
      </c>
      <c r="AU160" s="16" t="s">
        <v>86</v>
      </c>
    </row>
    <row r="161" s="13" customFormat="1">
      <c r="A161" s="13"/>
      <c r="B161" s="235"/>
      <c r="C161" s="236"/>
      <c r="D161" s="230" t="s">
        <v>136</v>
      </c>
      <c r="E161" s="237" t="s">
        <v>1</v>
      </c>
      <c r="F161" s="238" t="s">
        <v>190</v>
      </c>
      <c r="G161" s="236"/>
      <c r="H161" s="239">
        <v>279.82600000000002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136</v>
      </c>
      <c r="AU161" s="245" t="s">
        <v>86</v>
      </c>
      <c r="AV161" s="13" t="s">
        <v>86</v>
      </c>
      <c r="AW161" s="13" t="s">
        <v>32</v>
      </c>
      <c r="AX161" s="13" t="s">
        <v>76</v>
      </c>
      <c r="AY161" s="245" t="s">
        <v>125</v>
      </c>
    </row>
    <row r="162" s="13" customFormat="1">
      <c r="A162" s="13"/>
      <c r="B162" s="235"/>
      <c r="C162" s="236"/>
      <c r="D162" s="230" t="s">
        <v>136</v>
      </c>
      <c r="E162" s="237" t="s">
        <v>1</v>
      </c>
      <c r="F162" s="238" t="s">
        <v>191</v>
      </c>
      <c r="G162" s="236"/>
      <c r="H162" s="239">
        <v>-131.03999999999999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136</v>
      </c>
      <c r="AU162" s="245" t="s">
        <v>86</v>
      </c>
      <c r="AV162" s="13" t="s">
        <v>86</v>
      </c>
      <c r="AW162" s="13" t="s">
        <v>32</v>
      </c>
      <c r="AX162" s="13" t="s">
        <v>76</v>
      </c>
      <c r="AY162" s="245" t="s">
        <v>125</v>
      </c>
    </row>
    <row r="163" s="14" customFormat="1">
      <c r="A163" s="14"/>
      <c r="B163" s="246"/>
      <c r="C163" s="247"/>
      <c r="D163" s="230" t="s">
        <v>136</v>
      </c>
      <c r="E163" s="248" t="s">
        <v>1</v>
      </c>
      <c r="F163" s="249" t="s">
        <v>178</v>
      </c>
      <c r="G163" s="247"/>
      <c r="H163" s="250">
        <v>148.786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136</v>
      </c>
      <c r="AU163" s="256" t="s">
        <v>86</v>
      </c>
      <c r="AV163" s="14" t="s">
        <v>132</v>
      </c>
      <c r="AW163" s="14" t="s">
        <v>32</v>
      </c>
      <c r="AX163" s="14" t="s">
        <v>84</v>
      </c>
      <c r="AY163" s="256" t="s">
        <v>125</v>
      </c>
    </row>
    <row r="164" s="2" customFormat="1" ht="24.15" customHeight="1">
      <c r="A164" s="37"/>
      <c r="B164" s="38"/>
      <c r="C164" s="217" t="s">
        <v>192</v>
      </c>
      <c r="D164" s="217" t="s">
        <v>127</v>
      </c>
      <c r="E164" s="218" t="s">
        <v>193</v>
      </c>
      <c r="F164" s="219" t="s">
        <v>194</v>
      </c>
      <c r="G164" s="220" t="s">
        <v>130</v>
      </c>
      <c r="H164" s="221">
        <v>446.358</v>
      </c>
      <c r="I164" s="222"/>
      <c r="J164" s="223">
        <f>ROUND(I164*H164,2)</f>
        <v>0</v>
      </c>
      <c r="K164" s="219" t="s">
        <v>131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0.010500000000000001</v>
      </c>
      <c r="R164" s="226">
        <f>Q164*H164</f>
        <v>4.6867590000000003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132</v>
      </c>
      <c r="AT164" s="228" t="s">
        <v>127</v>
      </c>
      <c r="AU164" s="228" t="s">
        <v>86</v>
      </c>
      <c r="AY164" s="16" t="s">
        <v>125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132</v>
      </c>
      <c r="BM164" s="228" t="s">
        <v>195</v>
      </c>
    </row>
    <row r="165" s="2" customFormat="1">
      <c r="A165" s="37"/>
      <c r="B165" s="38"/>
      <c r="C165" s="39"/>
      <c r="D165" s="230" t="s">
        <v>134</v>
      </c>
      <c r="E165" s="39"/>
      <c r="F165" s="231" t="s">
        <v>196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134</v>
      </c>
      <c r="AU165" s="16" t="s">
        <v>86</v>
      </c>
    </row>
    <row r="166" s="13" customFormat="1">
      <c r="A166" s="13"/>
      <c r="B166" s="235"/>
      <c r="C166" s="236"/>
      <c r="D166" s="230" t="s">
        <v>136</v>
      </c>
      <c r="E166" s="237" t="s">
        <v>1</v>
      </c>
      <c r="F166" s="238" t="s">
        <v>197</v>
      </c>
      <c r="G166" s="236"/>
      <c r="H166" s="239">
        <v>446.358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136</v>
      </c>
      <c r="AU166" s="245" t="s">
        <v>86</v>
      </c>
      <c r="AV166" s="13" t="s">
        <v>86</v>
      </c>
      <c r="AW166" s="13" t="s">
        <v>32</v>
      </c>
      <c r="AX166" s="13" t="s">
        <v>84</v>
      </c>
      <c r="AY166" s="245" t="s">
        <v>125</v>
      </c>
    </row>
    <row r="167" s="2" customFormat="1" ht="24.15" customHeight="1">
      <c r="A167" s="37"/>
      <c r="B167" s="38"/>
      <c r="C167" s="217" t="s">
        <v>198</v>
      </c>
      <c r="D167" s="217" t="s">
        <v>127</v>
      </c>
      <c r="E167" s="218" t="s">
        <v>199</v>
      </c>
      <c r="F167" s="219" t="s">
        <v>200</v>
      </c>
      <c r="G167" s="220" t="s">
        <v>130</v>
      </c>
      <c r="H167" s="221">
        <v>211.476</v>
      </c>
      <c r="I167" s="222"/>
      <c r="J167" s="223">
        <f>ROUND(I167*H167,2)</f>
        <v>0</v>
      </c>
      <c r="K167" s="219" t="s">
        <v>131</v>
      </c>
      <c r="L167" s="43"/>
      <c r="M167" s="224" t="s">
        <v>1</v>
      </c>
      <c r="N167" s="225" t="s">
        <v>41</v>
      </c>
      <c r="O167" s="90"/>
      <c r="P167" s="226">
        <f>O167*H167</f>
        <v>0</v>
      </c>
      <c r="Q167" s="226">
        <v>0.0043800000000000002</v>
      </c>
      <c r="R167" s="226">
        <f>Q167*H167</f>
        <v>0.92626488000000007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132</v>
      </c>
      <c r="AT167" s="228" t="s">
        <v>127</v>
      </c>
      <c r="AU167" s="228" t="s">
        <v>86</v>
      </c>
      <c r="AY167" s="16" t="s">
        <v>125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132</v>
      </c>
      <c r="BM167" s="228" t="s">
        <v>201</v>
      </c>
    </row>
    <row r="168" s="2" customFormat="1">
      <c r="A168" s="37"/>
      <c r="B168" s="38"/>
      <c r="C168" s="39"/>
      <c r="D168" s="230" t="s">
        <v>134</v>
      </c>
      <c r="E168" s="39"/>
      <c r="F168" s="231" t="s">
        <v>202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134</v>
      </c>
      <c r="AU168" s="16" t="s">
        <v>86</v>
      </c>
    </row>
    <row r="169" s="13" customFormat="1">
      <c r="A169" s="13"/>
      <c r="B169" s="235"/>
      <c r="C169" s="236"/>
      <c r="D169" s="230" t="s">
        <v>136</v>
      </c>
      <c r="E169" s="237" t="s">
        <v>1</v>
      </c>
      <c r="F169" s="238" t="s">
        <v>203</v>
      </c>
      <c r="G169" s="236"/>
      <c r="H169" s="239">
        <v>164.46600000000001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136</v>
      </c>
      <c r="AU169" s="245" t="s">
        <v>86</v>
      </c>
      <c r="AV169" s="13" t="s">
        <v>86</v>
      </c>
      <c r="AW169" s="13" t="s">
        <v>32</v>
      </c>
      <c r="AX169" s="13" t="s">
        <v>76</v>
      </c>
      <c r="AY169" s="245" t="s">
        <v>125</v>
      </c>
    </row>
    <row r="170" s="13" customFormat="1">
      <c r="A170" s="13"/>
      <c r="B170" s="235"/>
      <c r="C170" s="236"/>
      <c r="D170" s="230" t="s">
        <v>136</v>
      </c>
      <c r="E170" s="237" t="s">
        <v>1</v>
      </c>
      <c r="F170" s="238" t="s">
        <v>204</v>
      </c>
      <c r="G170" s="236"/>
      <c r="H170" s="239">
        <v>36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136</v>
      </c>
      <c r="AU170" s="245" t="s">
        <v>86</v>
      </c>
      <c r="AV170" s="13" t="s">
        <v>86</v>
      </c>
      <c r="AW170" s="13" t="s">
        <v>32</v>
      </c>
      <c r="AX170" s="13" t="s">
        <v>76</v>
      </c>
      <c r="AY170" s="245" t="s">
        <v>125</v>
      </c>
    </row>
    <row r="171" s="13" customFormat="1">
      <c r="A171" s="13"/>
      <c r="B171" s="235"/>
      <c r="C171" s="236"/>
      <c r="D171" s="230" t="s">
        <v>136</v>
      </c>
      <c r="E171" s="237" t="s">
        <v>1</v>
      </c>
      <c r="F171" s="238" t="s">
        <v>205</v>
      </c>
      <c r="G171" s="236"/>
      <c r="H171" s="239">
        <v>11.01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136</v>
      </c>
      <c r="AU171" s="245" t="s">
        <v>86</v>
      </c>
      <c r="AV171" s="13" t="s">
        <v>86</v>
      </c>
      <c r="AW171" s="13" t="s">
        <v>32</v>
      </c>
      <c r="AX171" s="13" t="s">
        <v>76</v>
      </c>
      <c r="AY171" s="245" t="s">
        <v>125</v>
      </c>
    </row>
    <row r="172" s="14" customFormat="1">
      <c r="A172" s="14"/>
      <c r="B172" s="246"/>
      <c r="C172" s="247"/>
      <c r="D172" s="230" t="s">
        <v>136</v>
      </c>
      <c r="E172" s="248" t="s">
        <v>1</v>
      </c>
      <c r="F172" s="249" t="s">
        <v>178</v>
      </c>
      <c r="G172" s="247"/>
      <c r="H172" s="250">
        <v>211.476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136</v>
      </c>
      <c r="AU172" s="256" t="s">
        <v>86</v>
      </c>
      <c r="AV172" s="14" t="s">
        <v>132</v>
      </c>
      <c r="AW172" s="14" t="s">
        <v>32</v>
      </c>
      <c r="AX172" s="14" t="s">
        <v>84</v>
      </c>
      <c r="AY172" s="256" t="s">
        <v>125</v>
      </c>
    </row>
    <row r="173" s="2" customFormat="1" ht="24.15" customHeight="1">
      <c r="A173" s="37"/>
      <c r="B173" s="38"/>
      <c r="C173" s="217" t="s">
        <v>206</v>
      </c>
      <c r="D173" s="217" t="s">
        <v>127</v>
      </c>
      <c r="E173" s="218" t="s">
        <v>207</v>
      </c>
      <c r="F173" s="219" t="s">
        <v>208</v>
      </c>
      <c r="G173" s="220" t="s">
        <v>130</v>
      </c>
      <c r="H173" s="221">
        <v>211.476</v>
      </c>
      <c r="I173" s="222"/>
      <c r="J173" s="223">
        <f>ROUND(I173*H173,2)</f>
        <v>0</v>
      </c>
      <c r="K173" s="219" t="s">
        <v>131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0.00029999999999999997</v>
      </c>
      <c r="R173" s="226">
        <f>Q173*H173</f>
        <v>0.063442799999999994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132</v>
      </c>
      <c r="AT173" s="228" t="s">
        <v>127</v>
      </c>
      <c r="AU173" s="228" t="s">
        <v>86</v>
      </c>
      <c r="AY173" s="16" t="s">
        <v>125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132</v>
      </c>
      <c r="BM173" s="228" t="s">
        <v>209</v>
      </c>
    </row>
    <row r="174" s="2" customFormat="1">
      <c r="A174" s="37"/>
      <c r="B174" s="38"/>
      <c r="C174" s="39"/>
      <c r="D174" s="230" t="s">
        <v>134</v>
      </c>
      <c r="E174" s="39"/>
      <c r="F174" s="231" t="s">
        <v>210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134</v>
      </c>
      <c r="AU174" s="16" t="s">
        <v>86</v>
      </c>
    </row>
    <row r="175" s="13" customFormat="1">
      <c r="A175" s="13"/>
      <c r="B175" s="235"/>
      <c r="C175" s="236"/>
      <c r="D175" s="230" t="s">
        <v>136</v>
      </c>
      <c r="E175" s="237" t="s">
        <v>1</v>
      </c>
      <c r="F175" s="238" t="s">
        <v>203</v>
      </c>
      <c r="G175" s="236"/>
      <c r="H175" s="239">
        <v>164.46600000000001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136</v>
      </c>
      <c r="AU175" s="245" t="s">
        <v>86</v>
      </c>
      <c r="AV175" s="13" t="s">
        <v>86</v>
      </c>
      <c r="AW175" s="13" t="s">
        <v>32</v>
      </c>
      <c r="AX175" s="13" t="s">
        <v>76</v>
      </c>
      <c r="AY175" s="245" t="s">
        <v>125</v>
      </c>
    </row>
    <row r="176" s="13" customFormat="1">
      <c r="A176" s="13"/>
      <c r="B176" s="235"/>
      <c r="C176" s="236"/>
      <c r="D176" s="230" t="s">
        <v>136</v>
      </c>
      <c r="E176" s="237" t="s">
        <v>1</v>
      </c>
      <c r="F176" s="238" t="s">
        <v>204</v>
      </c>
      <c r="G176" s="236"/>
      <c r="H176" s="239">
        <v>36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136</v>
      </c>
      <c r="AU176" s="245" t="s">
        <v>86</v>
      </c>
      <c r="AV176" s="13" t="s">
        <v>86</v>
      </c>
      <c r="AW176" s="13" t="s">
        <v>32</v>
      </c>
      <c r="AX176" s="13" t="s">
        <v>76</v>
      </c>
      <c r="AY176" s="245" t="s">
        <v>125</v>
      </c>
    </row>
    <row r="177" s="13" customFormat="1">
      <c r="A177" s="13"/>
      <c r="B177" s="235"/>
      <c r="C177" s="236"/>
      <c r="D177" s="230" t="s">
        <v>136</v>
      </c>
      <c r="E177" s="237" t="s">
        <v>1</v>
      </c>
      <c r="F177" s="238" t="s">
        <v>205</v>
      </c>
      <c r="G177" s="236"/>
      <c r="H177" s="239">
        <v>11.01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136</v>
      </c>
      <c r="AU177" s="245" t="s">
        <v>86</v>
      </c>
      <c r="AV177" s="13" t="s">
        <v>86</v>
      </c>
      <c r="AW177" s="13" t="s">
        <v>32</v>
      </c>
      <c r="AX177" s="13" t="s">
        <v>76</v>
      </c>
      <c r="AY177" s="245" t="s">
        <v>125</v>
      </c>
    </row>
    <row r="178" s="14" customFormat="1">
      <c r="A178" s="14"/>
      <c r="B178" s="246"/>
      <c r="C178" s="247"/>
      <c r="D178" s="230" t="s">
        <v>136</v>
      </c>
      <c r="E178" s="248" t="s">
        <v>1</v>
      </c>
      <c r="F178" s="249" t="s">
        <v>178</v>
      </c>
      <c r="G178" s="247"/>
      <c r="H178" s="250">
        <v>211.476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136</v>
      </c>
      <c r="AU178" s="256" t="s">
        <v>86</v>
      </c>
      <c r="AV178" s="14" t="s">
        <v>132</v>
      </c>
      <c r="AW178" s="14" t="s">
        <v>32</v>
      </c>
      <c r="AX178" s="14" t="s">
        <v>84</v>
      </c>
      <c r="AY178" s="256" t="s">
        <v>125</v>
      </c>
    </row>
    <row r="179" s="2" customFormat="1" ht="16.5" customHeight="1">
      <c r="A179" s="37"/>
      <c r="B179" s="38"/>
      <c r="C179" s="217" t="s">
        <v>211</v>
      </c>
      <c r="D179" s="217" t="s">
        <v>127</v>
      </c>
      <c r="E179" s="218" t="s">
        <v>212</v>
      </c>
      <c r="F179" s="219" t="s">
        <v>213</v>
      </c>
      <c r="G179" s="220" t="s">
        <v>214</v>
      </c>
      <c r="H179" s="221">
        <v>60</v>
      </c>
      <c r="I179" s="222"/>
      <c r="J179" s="223">
        <f>ROUND(I179*H179,2)</f>
        <v>0</v>
      </c>
      <c r="K179" s="219" t="s">
        <v>131</v>
      </c>
      <c r="L179" s="43"/>
      <c r="M179" s="224" t="s">
        <v>1</v>
      </c>
      <c r="N179" s="225" t="s">
        <v>41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132</v>
      </c>
      <c r="AT179" s="228" t="s">
        <v>127</v>
      </c>
      <c r="AU179" s="228" t="s">
        <v>86</v>
      </c>
      <c r="AY179" s="16" t="s">
        <v>125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132</v>
      </c>
      <c r="BM179" s="228" t="s">
        <v>215</v>
      </c>
    </row>
    <row r="180" s="2" customFormat="1">
      <c r="A180" s="37"/>
      <c r="B180" s="38"/>
      <c r="C180" s="39"/>
      <c r="D180" s="230" t="s">
        <v>134</v>
      </c>
      <c r="E180" s="39"/>
      <c r="F180" s="231" t="s">
        <v>216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134</v>
      </c>
      <c r="AU180" s="16" t="s">
        <v>86</v>
      </c>
    </row>
    <row r="181" s="13" customFormat="1">
      <c r="A181" s="13"/>
      <c r="B181" s="235"/>
      <c r="C181" s="236"/>
      <c r="D181" s="230" t="s">
        <v>136</v>
      </c>
      <c r="E181" s="237" t="s">
        <v>1</v>
      </c>
      <c r="F181" s="238" t="s">
        <v>217</v>
      </c>
      <c r="G181" s="236"/>
      <c r="H181" s="239">
        <v>60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136</v>
      </c>
      <c r="AU181" s="245" t="s">
        <v>86</v>
      </c>
      <c r="AV181" s="13" t="s">
        <v>86</v>
      </c>
      <c r="AW181" s="13" t="s">
        <v>32</v>
      </c>
      <c r="AX181" s="13" t="s">
        <v>76</v>
      </c>
      <c r="AY181" s="245" t="s">
        <v>125</v>
      </c>
    </row>
    <row r="182" s="14" customFormat="1">
      <c r="A182" s="14"/>
      <c r="B182" s="246"/>
      <c r="C182" s="247"/>
      <c r="D182" s="230" t="s">
        <v>136</v>
      </c>
      <c r="E182" s="248" t="s">
        <v>1</v>
      </c>
      <c r="F182" s="249" t="s">
        <v>178</v>
      </c>
      <c r="G182" s="247"/>
      <c r="H182" s="250">
        <v>60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136</v>
      </c>
      <c r="AU182" s="256" t="s">
        <v>86</v>
      </c>
      <c r="AV182" s="14" t="s">
        <v>132</v>
      </c>
      <c r="AW182" s="14" t="s">
        <v>32</v>
      </c>
      <c r="AX182" s="14" t="s">
        <v>84</v>
      </c>
      <c r="AY182" s="256" t="s">
        <v>125</v>
      </c>
    </row>
    <row r="183" s="2" customFormat="1" ht="24.15" customHeight="1">
      <c r="A183" s="37"/>
      <c r="B183" s="38"/>
      <c r="C183" s="257" t="s">
        <v>8</v>
      </c>
      <c r="D183" s="257" t="s">
        <v>218</v>
      </c>
      <c r="E183" s="258" t="s">
        <v>219</v>
      </c>
      <c r="F183" s="259" t="s">
        <v>220</v>
      </c>
      <c r="G183" s="260" t="s">
        <v>214</v>
      </c>
      <c r="H183" s="261">
        <v>63</v>
      </c>
      <c r="I183" s="262"/>
      <c r="J183" s="263">
        <f>ROUND(I183*H183,2)</f>
        <v>0</v>
      </c>
      <c r="K183" s="259" t="s">
        <v>131</v>
      </c>
      <c r="L183" s="264"/>
      <c r="M183" s="265" t="s">
        <v>1</v>
      </c>
      <c r="N183" s="266" t="s">
        <v>41</v>
      </c>
      <c r="O183" s="90"/>
      <c r="P183" s="226">
        <f>O183*H183</f>
        <v>0</v>
      </c>
      <c r="Q183" s="226">
        <v>0.00020000000000000001</v>
      </c>
      <c r="R183" s="226">
        <f>Q183*H183</f>
        <v>0.0126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172</v>
      </c>
      <c r="AT183" s="228" t="s">
        <v>218</v>
      </c>
      <c r="AU183" s="228" t="s">
        <v>86</v>
      </c>
      <c r="AY183" s="16" t="s">
        <v>125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132</v>
      </c>
      <c r="BM183" s="228" t="s">
        <v>221</v>
      </c>
    </row>
    <row r="184" s="2" customFormat="1">
      <c r="A184" s="37"/>
      <c r="B184" s="38"/>
      <c r="C184" s="39"/>
      <c r="D184" s="230" t="s">
        <v>134</v>
      </c>
      <c r="E184" s="39"/>
      <c r="F184" s="231" t="s">
        <v>220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134</v>
      </c>
      <c r="AU184" s="16" t="s">
        <v>86</v>
      </c>
    </row>
    <row r="185" s="13" customFormat="1">
      <c r="A185" s="13"/>
      <c r="B185" s="235"/>
      <c r="C185" s="236"/>
      <c r="D185" s="230" t="s">
        <v>136</v>
      </c>
      <c r="E185" s="237" t="s">
        <v>1</v>
      </c>
      <c r="F185" s="238" t="s">
        <v>217</v>
      </c>
      <c r="G185" s="236"/>
      <c r="H185" s="239">
        <v>60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136</v>
      </c>
      <c r="AU185" s="245" t="s">
        <v>86</v>
      </c>
      <c r="AV185" s="13" t="s">
        <v>86</v>
      </c>
      <c r="AW185" s="13" t="s">
        <v>32</v>
      </c>
      <c r="AX185" s="13" t="s">
        <v>84</v>
      </c>
      <c r="AY185" s="245" t="s">
        <v>125</v>
      </c>
    </row>
    <row r="186" s="13" customFormat="1">
      <c r="A186" s="13"/>
      <c r="B186" s="235"/>
      <c r="C186" s="236"/>
      <c r="D186" s="230" t="s">
        <v>136</v>
      </c>
      <c r="E186" s="236"/>
      <c r="F186" s="238" t="s">
        <v>222</v>
      </c>
      <c r="G186" s="236"/>
      <c r="H186" s="239">
        <v>63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136</v>
      </c>
      <c r="AU186" s="245" t="s">
        <v>86</v>
      </c>
      <c r="AV186" s="13" t="s">
        <v>86</v>
      </c>
      <c r="AW186" s="13" t="s">
        <v>4</v>
      </c>
      <c r="AX186" s="13" t="s">
        <v>84</v>
      </c>
      <c r="AY186" s="245" t="s">
        <v>125</v>
      </c>
    </row>
    <row r="187" s="2" customFormat="1" ht="21.75" customHeight="1">
      <c r="A187" s="37"/>
      <c r="B187" s="38"/>
      <c r="C187" s="217" t="s">
        <v>223</v>
      </c>
      <c r="D187" s="217" t="s">
        <v>127</v>
      </c>
      <c r="E187" s="218" t="s">
        <v>224</v>
      </c>
      <c r="F187" s="219" t="s">
        <v>225</v>
      </c>
      <c r="G187" s="220" t="s">
        <v>130</v>
      </c>
      <c r="H187" s="221">
        <v>131.03999999999999</v>
      </c>
      <c r="I187" s="222"/>
      <c r="J187" s="223">
        <f>ROUND(I187*H187,2)</f>
        <v>0</v>
      </c>
      <c r="K187" s="219" t="s">
        <v>131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132</v>
      </c>
      <c r="AT187" s="228" t="s">
        <v>127</v>
      </c>
      <c r="AU187" s="228" t="s">
        <v>86</v>
      </c>
      <c r="AY187" s="16" t="s">
        <v>125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132</v>
      </c>
      <c r="BM187" s="228" t="s">
        <v>226</v>
      </c>
    </row>
    <row r="188" s="2" customFormat="1">
      <c r="A188" s="37"/>
      <c r="B188" s="38"/>
      <c r="C188" s="39"/>
      <c r="D188" s="230" t="s">
        <v>134</v>
      </c>
      <c r="E188" s="39"/>
      <c r="F188" s="231" t="s">
        <v>227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134</v>
      </c>
      <c r="AU188" s="16" t="s">
        <v>86</v>
      </c>
    </row>
    <row r="189" s="13" customFormat="1">
      <c r="A189" s="13"/>
      <c r="B189" s="235"/>
      <c r="C189" s="236"/>
      <c r="D189" s="230" t="s">
        <v>136</v>
      </c>
      <c r="E189" s="237" t="s">
        <v>1</v>
      </c>
      <c r="F189" s="238" t="s">
        <v>228</v>
      </c>
      <c r="G189" s="236"/>
      <c r="H189" s="239">
        <v>131.03999999999999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136</v>
      </c>
      <c r="AU189" s="245" t="s">
        <v>86</v>
      </c>
      <c r="AV189" s="13" t="s">
        <v>86</v>
      </c>
      <c r="AW189" s="13" t="s">
        <v>32</v>
      </c>
      <c r="AX189" s="13" t="s">
        <v>84</v>
      </c>
      <c r="AY189" s="245" t="s">
        <v>125</v>
      </c>
    </row>
    <row r="190" s="12" customFormat="1" ht="22.8" customHeight="1">
      <c r="A190" s="12"/>
      <c r="B190" s="201"/>
      <c r="C190" s="202"/>
      <c r="D190" s="203" t="s">
        <v>75</v>
      </c>
      <c r="E190" s="215" t="s">
        <v>179</v>
      </c>
      <c r="F190" s="215" t="s">
        <v>229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SUM(P191:P222)</f>
        <v>0</v>
      </c>
      <c r="Q190" s="209"/>
      <c r="R190" s="210">
        <f>SUM(R191:R222)</f>
        <v>0.0093599999999999985</v>
      </c>
      <c r="S190" s="209"/>
      <c r="T190" s="211">
        <f>SUM(T191:T222)</f>
        <v>5.8205119999999999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84</v>
      </c>
      <c r="AT190" s="213" t="s">
        <v>75</v>
      </c>
      <c r="AU190" s="213" t="s">
        <v>84</v>
      </c>
      <c r="AY190" s="212" t="s">
        <v>125</v>
      </c>
      <c r="BK190" s="214">
        <f>SUM(BK191:BK222)</f>
        <v>0</v>
      </c>
    </row>
    <row r="191" s="2" customFormat="1" ht="33" customHeight="1">
      <c r="A191" s="37"/>
      <c r="B191" s="38"/>
      <c r="C191" s="217" t="s">
        <v>230</v>
      </c>
      <c r="D191" s="217" t="s">
        <v>127</v>
      </c>
      <c r="E191" s="218" t="s">
        <v>231</v>
      </c>
      <c r="F191" s="219" t="s">
        <v>232</v>
      </c>
      <c r="G191" s="220" t="s">
        <v>130</v>
      </c>
      <c r="H191" s="221">
        <v>314.5</v>
      </c>
      <c r="I191" s="222"/>
      <c r="J191" s="223">
        <f>ROUND(I191*H191,2)</f>
        <v>0</v>
      </c>
      <c r="K191" s="219" t="s">
        <v>131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223</v>
      </c>
      <c r="AT191" s="228" t="s">
        <v>127</v>
      </c>
      <c r="AU191" s="228" t="s">
        <v>86</v>
      </c>
      <c r="AY191" s="16" t="s">
        <v>125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223</v>
      </c>
      <c r="BM191" s="228" t="s">
        <v>233</v>
      </c>
    </row>
    <row r="192" s="2" customFormat="1">
      <c r="A192" s="37"/>
      <c r="B192" s="38"/>
      <c r="C192" s="39"/>
      <c r="D192" s="230" t="s">
        <v>134</v>
      </c>
      <c r="E192" s="39"/>
      <c r="F192" s="231" t="s">
        <v>234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134</v>
      </c>
      <c r="AU192" s="16" t="s">
        <v>86</v>
      </c>
    </row>
    <row r="193" s="13" customFormat="1">
      <c r="A193" s="13"/>
      <c r="B193" s="235"/>
      <c r="C193" s="236"/>
      <c r="D193" s="230" t="s">
        <v>136</v>
      </c>
      <c r="E193" s="237" t="s">
        <v>1</v>
      </c>
      <c r="F193" s="238" t="s">
        <v>235</v>
      </c>
      <c r="G193" s="236"/>
      <c r="H193" s="239">
        <v>314.5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136</v>
      </c>
      <c r="AU193" s="245" t="s">
        <v>86</v>
      </c>
      <c r="AV193" s="13" t="s">
        <v>86</v>
      </c>
      <c r="AW193" s="13" t="s">
        <v>32</v>
      </c>
      <c r="AX193" s="13" t="s">
        <v>84</v>
      </c>
      <c r="AY193" s="245" t="s">
        <v>125</v>
      </c>
    </row>
    <row r="194" s="2" customFormat="1" ht="33" customHeight="1">
      <c r="A194" s="37"/>
      <c r="B194" s="38"/>
      <c r="C194" s="217" t="s">
        <v>236</v>
      </c>
      <c r="D194" s="217" t="s">
        <v>127</v>
      </c>
      <c r="E194" s="218" t="s">
        <v>237</v>
      </c>
      <c r="F194" s="219" t="s">
        <v>238</v>
      </c>
      <c r="G194" s="220" t="s">
        <v>130</v>
      </c>
      <c r="H194" s="221">
        <v>9435</v>
      </c>
      <c r="I194" s="222"/>
      <c r="J194" s="223">
        <f>ROUND(I194*H194,2)</f>
        <v>0</v>
      </c>
      <c r="K194" s="219" t="s">
        <v>131</v>
      </c>
      <c r="L194" s="43"/>
      <c r="M194" s="224" t="s">
        <v>1</v>
      </c>
      <c r="N194" s="225" t="s">
        <v>41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132</v>
      </c>
      <c r="AT194" s="228" t="s">
        <v>127</v>
      </c>
      <c r="AU194" s="228" t="s">
        <v>86</v>
      </c>
      <c r="AY194" s="16" t="s">
        <v>125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84</v>
      </c>
      <c r="BK194" s="229">
        <f>ROUND(I194*H194,2)</f>
        <v>0</v>
      </c>
      <c r="BL194" s="16" t="s">
        <v>132</v>
      </c>
      <c r="BM194" s="228" t="s">
        <v>239</v>
      </c>
    </row>
    <row r="195" s="2" customFormat="1">
      <c r="A195" s="37"/>
      <c r="B195" s="38"/>
      <c r="C195" s="39"/>
      <c r="D195" s="230" t="s">
        <v>134</v>
      </c>
      <c r="E195" s="39"/>
      <c r="F195" s="231" t="s">
        <v>240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134</v>
      </c>
      <c r="AU195" s="16" t="s">
        <v>86</v>
      </c>
    </row>
    <row r="196" s="13" customFormat="1">
      <c r="A196" s="13"/>
      <c r="B196" s="235"/>
      <c r="C196" s="236"/>
      <c r="D196" s="230" t="s">
        <v>136</v>
      </c>
      <c r="E196" s="236"/>
      <c r="F196" s="238" t="s">
        <v>241</v>
      </c>
      <c r="G196" s="236"/>
      <c r="H196" s="239">
        <v>9435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136</v>
      </c>
      <c r="AU196" s="245" t="s">
        <v>86</v>
      </c>
      <c r="AV196" s="13" t="s">
        <v>86</v>
      </c>
      <c r="AW196" s="13" t="s">
        <v>4</v>
      </c>
      <c r="AX196" s="13" t="s">
        <v>84</v>
      </c>
      <c r="AY196" s="245" t="s">
        <v>125</v>
      </c>
    </row>
    <row r="197" s="2" customFormat="1" ht="33" customHeight="1">
      <c r="A197" s="37"/>
      <c r="B197" s="38"/>
      <c r="C197" s="217" t="s">
        <v>242</v>
      </c>
      <c r="D197" s="217" t="s">
        <v>127</v>
      </c>
      <c r="E197" s="218" t="s">
        <v>243</v>
      </c>
      <c r="F197" s="219" t="s">
        <v>244</v>
      </c>
      <c r="G197" s="220" t="s">
        <v>130</v>
      </c>
      <c r="H197" s="221">
        <v>314.5</v>
      </c>
      <c r="I197" s="222"/>
      <c r="J197" s="223">
        <f>ROUND(I197*H197,2)</f>
        <v>0</v>
      </c>
      <c r="K197" s="219" t="s">
        <v>131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132</v>
      </c>
      <c r="AT197" s="228" t="s">
        <v>127</v>
      </c>
      <c r="AU197" s="228" t="s">
        <v>86</v>
      </c>
      <c r="AY197" s="16" t="s">
        <v>125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132</v>
      </c>
      <c r="BM197" s="228" t="s">
        <v>245</v>
      </c>
    </row>
    <row r="198" s="2" customFormat="1">
      <c r="A198" s="37"/>
      <c r="B198" s="38"/>
      <c r="C198" s="39"/>
      <c r="D198" s="230" t="s">
        <v>134</v>
      </c>
      <c r="E198" s="39"/>
      <c r="F198" s="231" t="s">
        <v>246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134</v>
      </c>
      <c r="AU198" s="16" t="s">
        <v>86</v>
      </c>
    </row>
    <row r="199" s="2" customFormat="1" ht="33" customHeight="1">
      <c r="A199" s="37"/>
      <c r="B199" s="38"/>
      <c r="C199" s="217" t="s">
        <v>247</v>
      </c>
      <c r="D199" s="217" t="s">
        <v>127</v>
      </c>
      <c r="E199" s="218" t="s">
        <v>248</v>
      </c>
      <c r="F199" s="219" t="s">
        <v>249</v>
      </c>
      <c r="G199" s="220" t="s">
        <v>130</v>
      </c>
      <c r="H199" s="221">
        <v>72</v>
      </c>
      <c r="I199" s="222"/>
      <c r="J199" s="223">
        <f>ROUND(I199*H199,2)</f>
        <v>0</v>
      </c>
      <c r="K199" s="219" t="s">
        <v>131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0.00012999999999999999</v>
      </c>
      <c r="R199" s="226">
        <f>Q199*H199</f>
        <v>0.0093599999999999985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132</v>
      </c>
      <c r="AT199" s="228" t="s">
        <v>127</v>
      </c>
      <c r="AU199" s="228" t="s">
        <v>86</v>
      </c>
      <c r="AY199" s="16" t="s">
        <v>125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132</v>
      </c>
      <c r="BM199" s="228" t="s">
        <v>250</v>
      </c>
    </row>
    <row r="200" s="2" customFormat="1">
      <c r="A200" s="37"/>
      <c r="B200" s="38"/>
      <c r="C200" s="39"/>
      <c r="D200" s="230" t="s">
        <v>134</v>
      </c>
      <c r="E200" s="39"/>
      <c r="F200" s="231" t="s">
        <v>251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134</v>
      </c>
      <c r="AU200" s="16" t="s">
        <v>86</v>
      </c>
    </row>
    <row r="201" s="13" customFormat="1">
      <c r="A201" s="13"/>
      <c r="B201" s="235"/>
      <c r="C201" s="236"/>
      <c r="D201" s="230" t="s">
        <v>136</v>
      </c>
      <c r="E201" s="237" t="s">
        <v>1</v>
      </c>
      <c r="F201" s="238" t="s">
        <v>252</v>
      </c>
      <c r="G201" s="236"/>
      <c r="H201" s="239">
        <v>72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136</v>
      </c>
      <c r="AU201" s="245" t="s">
        <v>86</v>
      </c>
      <c r="AV201" s="13" t="s">
        <v>86</v>
      </c>
      <c r="AW201" s="13" t="s">
        <v>32</v>
      </c>
      <c r="AX201" s="13" t="s">
        <v>84</v>
      </c>
      <c r="AY201" s="245" t="s">
        <v>125</v>
      </c>
    </row>
    <row r="202" s="2" customFormat="1" ht="24.15" customHeight="1">
      <c r="A202" s="37"/>
      <c r="B202" s="38"/>
      <c r="C202" s="217" t="s">
        <v>7</v>
      </c>
      <c r="D202" s="217" t="s">
        <v>127</v>
      </c>
      <c r="E202" s="218" t="s">
        <v>253</v>
      </c>
      <c r="F202" s="219" t="s">
        <v>254</v>
      </c>
      <c r="G202" s="220" t="s">
        <v>130</v>
      </c>
      <c r="H202" s="221">
        <v>126.72</v>
      </c>
      <c r="I202" s="222"/>
      <c r="J202" s="223">
        <f>ROUND(I202*H202,2)</f>
        <v>0</v>
      </c>
      <c r="K202" s="219" t="s">
        <v>131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0.032000000000000001</v>
      </c>
      <c r="T202" s="227">
        <f>S202*H202</f>
        <v>4.05504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132</v>
      </c>
      <c r="AT202" s="228" t="s">
        <v>127</v>
      </c>
      <c r="AU202" s="228" t="s">
        <v>86</v>
      </c>
      <c r="AY202" s="16" t="s">
        <v>125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132</v>
      </c>
      <c r="BM202" s="228" t="s">
        <v>255</v>
      </c>
    </row>
    <row r="203" s="2" customFormat="1">
      <c r="A203" s="37"/>
      <c r="B203" s="38"/>
      <c r="C203" s="39"/>
      <c r="D203" s="230" t="s">
        <v>134</v>
      </c>
      <c r="E203" s="39"/>
      <c r="F203" s="231" t="s">
        <v>256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134</v>
      </c>
      <c r="AU203" s="16" t="s">
        <v>86</v>
      </c>
    </row>
    <row r="204" s="13" customFormat="1">
      <c r="A204" s="13"/>
      <c r="B204" s="235"/>
      <c r="C204" s="236"/>
      <c r="D204" s="230" t="s">
        <v>136</v>
      </c>
      <c r="E204" s="237" t="s">
        <v>1</v>
      </c>
      <c r="F204" s="238" t="s">
        <v>257</v>
      </c>
      <c r="G204" s="236"/>
      <c r="H204" s="239">
        <v>126.72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136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125</v>
      </c>
    </row>
    <row r="205" s="2" customFormat="1" ht="24.15" customHeight="1">
      <c r="A205" s="37"/>
      <c r="B205" s="38"/>
      <c r="C205" s="217" t="s">
        <v>258</v>
      </c>
      <c r="D205" s="217" t="s">
        <v>127</v>
      </c>
      <c r="E205" s="218" t="s">
        <v>259</v>
      </c>
      <c r="F205" s="219" t="s">
        <v>260</v>
      </c>
      <c r="G205" s="220" t="s">
        <v>130</v>
      </c>
      <c r="H205" s="221">
        <v>11.343999999999999</v>
      </c>
      <c r="I205" s="222"/>
      <c r="J205" s="223">
        <f>ROUND(I205*H205,2)</f>
        <v>0</v>
      </c>
      <c r="K205" s="219" t="s">
        <v>131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0.088999999999999996</v>
      </c>
      <c r="T205" s="227">
        <f>S205*H205</f>
        <v>1.0096159999999999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132</v>
      </c>
      <c r="AT205" s="228" t="s">
        <v>127</v>
      </c>
      <c r="AU205" s="228" t="s">
        <v>86</v>
      </c>
      <c r="AY205" s="16" t="s">
        <v>125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132</v>
      </c>
      <c r="BM205" s="228" t="s">
        <v>261</v>
      </c>
    </row>
    <row r="206" s="2" customFormat="1">
      <c r="A206" s="37"/>
      <c r="B206" s="38"/>
      <c r="C206" s="39"/>
      <c r="D206" s="230" t="s">
        <v>134</v>
      </c>
      <c r="E206" s="39"/>
      <c r="F206" s="231" t="s">
        <v>262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134</v>
      </c>
      <c r="AU206" s="16" t="s">
        <v>86</v>
      </c>
    </row>
    <row r="207" s="13" customFormat="1">
      <c r="A207" s="13"/>
      <c r="B207" s="235"/>
      <c r="C207" s="236"/>
      <c r="D207" s="230" t="s">
        <v>136</v>
      </c>
      <c r="E207" s="237" t="s">
        <v>1</v>
      </c>
      <c r="F207" s="238" t="s">
        <v>263</v>
      </c>
      <c r="G207" s="236"/>
      <c r="H207" s="239">
        <v>11.098000000000001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136</v>
      </c>
      <c r="AU207" s="245" t="s">
        <v>86</v>
      </c>
      <c r="AV207" s="13" t="s">
        <v>86</v>
      </c>
      <c r="AW207" s="13" t="s">
        <v>32</v>
      </c>
      <c r="AX207" s="13" t="s">
        <v>76</v>
      </c>
      <c r="AY207" s="245" t="s">
        <v>125</v>
      </c>
    </row>
    <row r="208" s="13" customFormat="1">
      <c r="A208" s="13"/>
      <c r="B208" s="235"/>
      <c r="C208" s="236"/>
      <c r="D208" s="230" t="s">
        <v>136</v>
      </c>
      <c r="E208" s="237" t="s">
        <v>1</v>
      </c>
      <c r="F208" s="238" t="s">
        <v>264</v>
      </c>
      <c r="G208" s="236"/>
      <c r="H208" s="239">
        <v>0.246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136</v>
      </c>
      <c r="AU208" s="245" t="s">
        <v>86</v>
      </c>
      <c r="AV208" s="13" t="s">
        <v>86</v>
      </c>
      <c r="AW208" s="13" t="s">
        <v>32</v>
      </c>
      <c r="AX208" s="13" t="s">
        <v>76</v>
      </c>
      <c r="AY208" s="245" t="s">
        <v>125</v>
      </c>
    </row>
    <row r="209" s="14" customFormat="1">
      <c r="A209" s="14"/>
      <c r="B209" s="246"/>
      <c r="C209" s="247"/>
      <c r="D209" s="230" t="s">
        <v>136</v>
      </c>
      <c r="E209" s="248" t="s">
        <v>1</v>
      </c>
      <c r="F209" s="249" t="s">
        <v>178</v>
      </c>
      <c r="G209" s="247"/>
      <c r="H209" s="250">
        <v>11.343999999999999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136</v>
      </c>
      <c r="AU209" s="256" t="s">
        <v>86</v>
      </c>
      <c r="AV209" s="14" t="s">
        <v>132</v>
      </c>
      <c r="AW209" s="14" t="s">
        <v>32</v>
      </c>
      <c r="AX209" s="14" t="s">
        <v>84</v>
      </c>
      <c r="AY209" s="256" t="s">
        <v>125</v>
      </c>
    </row>
    <row r="210" s="2" customFormat="1" ht="24.15" customHeight="1">
      <c r="A210" s="37"/>
      <c r="B210" s="38"/>
      <c r="C210" s="217" t="s">
        <v>265</v>
      </c>
      <c r="D210" s="217" t="s">
        <v>127</v>
      </c>
      <c r="E210" s="218" t="s">
        <v>266</v>
      </c>
      <c r="F210" s="219" t="s">
        <v>267</v>
      </c>
      <c r="G210" s="220" t="s">
        <v>130</v>
      </c>
      <c r="H210" s="221">
        <v>230.16</v>
      </c>
      <c r="I210" s="222"/>
      <c r="J210" s="223">
        <f>ROUND(I210*H210,2)</f>
        <v>0</v>
      </c>
      <c r="K210" s="219" t="s">
        <v>131</v>
      </c>
      <c r="L210" s="43"/>
      <c r="M210" s="224" t="s">
        <v>1</v>
      </c>
      <c r="N210" s="225" t="s">
        <v>41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132</v>
      </c>
      <c r="AT210" s="228" t="s">
        <v>127</v>
      </c>
      <c r="AU210" s="228" t="s">
        <v>86</v>
      </c>
      <c r="AY210" s="16" t="s">
        <v>125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132</v>
      </c>
      <c r="BM210" s="228" t="s">
        <v>268</v>
      </c>
    </row>
    <row r="211" s="2" customFormat="1">
      <c r="A211" s="37"/>
      <c r="B211" s="38"/>
      <c r="C211" s="39"/>
      <c r="D211" s="230" t="s">
        <v>134</v>
      </c>
      <c r="E211" s="39"/>
      <c r="F211" s="231" t="s">
        <v>267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134</v>
      </c>
      <c r="AU211" s="16" t="s">
        <v>86</v>
      </c>
    </row>
    <row r="212" s="13" customFormat="1">
      <c r="A212" s="13"/>
      <c r="B212" s="235"/>
      <c r="C212" s="236"/>
      <c r="D212" s="230" t="s">
        <v>136</v>
      </c>
      <c r="E212" s="237" t="s">
        <v>1</v>
      </c>
      <c r="F212" s="238" t="s">
        <v>269</v>
      </c>
      <c r="G212" s="236"/>
      <c r="H212" s="239">
        <v>65.159999999999997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136</v>
      </c>
      <c r="AU212" s="245" t="s">
        <v>86</v>
      </c>
      <c r="AV212" s="13" t="s">
        <v>86</v>
      </c>
      <c r="AW212" s="13" t="s">
        <v>32</v>
      </c>
      <c r="AX212" s="13" t="s">
        <v>76</v>
      </c>
      <c r="AY212" s="245" t="s">
        <v>125</v>
      </c>
    </row>
    <row r="213" s="13" customFormat="1">
      <c r="A213" s="13"/>
      <c r="B213" s="235"/>
      <c r="C213" s="236"/>
      <c r="D213" s="230" t="s">
        <v>136</v>
      </c>
      <c r="E213" s="237" t="s">
        <v>1</v>
      </c>
      <c r="F213" s="238" t="s">
        <v>270</v>
      </c>
      <c r="G213" s="236"/>
      <c r="H213" s="239">
        <v>165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136</v>
      </c>
      <c r="AU213" s="245" t="s">
        <v>86</v>
      </c>
      <c r="AV213" s="13" t="s">
        <v>86</v>
      </c>
      <c r="AW213" s="13" t="s">
        <v>32</v>
      </c>
      <c r="AX213" s="13" t="s">
        <v>76</v>
      </c>
      <c r="AY213" s="245" t="s">
        <v>125</v>
      </c>
    </row>
    <row r="214" s="14" customFormat="1">
      <c r="A214" s="14"/>
      <c r="B214" s="246"/>
      <c r="C214" s="247"/>
      <c r="D214" s="230" t="s">
        <v>136</v>
      </c>
      <c r="E214" s="248" t="s">
        <v>1</v>
      </c>
      <c r="F214" s="249" t="s">
        <v>178</v>
      </c>
      <c r="G214" s="247"/>
      <c r="H214" s="250">
        <v>230.16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136</v>
      </c>
      <c r="AU214" s="256" t="s">
        <v>86</v>
      </c>
      <c r="AV214" s="14" t="s">
        <v>132</v>
      </c>
      <c r="AW214" s="14" t="s">
        <v>32</v>
      </c>
      <c r="AX214" s="14" t="s">
        <v>84</v>
      </c>
      <c r="AY214" s="256" t="s">
        <v>125</v>
      </c>
    </row>
    <row r="215" s="2" customFormat="1" ht="24.15" customHeight="1">
      <c r="A215" s="37"/>
      <c r="B215" s="38"/>
      <c r="C215" s="217" t="s">
        <v>271</v>
      </c>
      <c r="D215" s="217" t="s">
        <v>127</v>
      </c>
      <c r="E215" s="218" t="s">
        <v>272</v>
      </c>
      <c r="F215" s="219" t="s">
        <v>273</v>
      </c>
      <c r="G215" s="220" t="s">
        <v>130</v>
      </c>
      <c r="H215" s="221">
        <v>165</v>
      </c>
      <c r="I215" s="222"/>
      <c r="J215" s="223">
        <f>ROUND(I215*H215,2)</f>
        <v>0</v>
      </c>
      <c r="K215" s="219" t="s">
        <v>131</v>
      </c>
      <c r="L215" s="43"/>
      <c r="M215" s="224" t="s">
        <v>1</v>
      </c>
      <c r="N215" s="225" t="s">
        <v>41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132</v>
      </c>
      <c r="AT215" s="228" t="s">
        <v>127</v>
      </c>
      <c r="AU215" s="228" t="s">
        <v>86</v>
      </c>
      <c r="AY215" s="16" t="s">
        <v>125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84</v>
      </c>
      <c r="BK215" s="229">
        <f>ROUND(I215*H215,2)</f>
        <v>0</v>
      </c>
      <c r="BL215" s="16" t="s">
        <v>132</v>
      </c>
      <c r="BM215" s="228" t="s">
        <v>274</v>
      </c>
    </row>
    <row r="216" s="2" customFormat="1">
      <c r="A216" s="37"/>
      <c r="B216" s="38"/>
      <c r="C216" s="39"/>
      <c r="D216" s="230" t="s">
        <v>134</v>
      </c>
      <c r="E216" s="39"/>
      <c r="F216" s="231" t="s">
        <v>275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134</v>
      </c>
      <c r="AU216" s="16" t="s">
        <v>86</v>
      </c>
    </row>
    <row r="217" s="2" customFormat="1" ht="24.15" customHeight="1">
      <c r="A217" s="37"/>
      <c r="B217" s="38"/>
      <c r="C217" s="217" t="s">
        <v>276</v>
      </c>
      <c r="D217" s="217" t="s">
        <v>127</v>
      </c>
      <c r="E217" s="218" t="s">
        <v>277</v>
      </c>
      <c r="F217" s="219" t="s">
        <v>278</v>
      </c>
      <c r="G217" s="220" t="s">
        <v>130</v>
      </c>
      <c r="H217" s="221">
        <v>65.159999999999997</v>
      </c>
      <c r="I217" s="222"/>
      <c r="J217" s="223">
        <f>ROUND(I217*H217,2)</f>
        <v>0</v>
      </c>
      <c r="K217" s="219" t="s">
        <v>131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0.0070000000000000001</v>
      </c>
      <c r="T217" s="227">
        <f>S217*H217</f>
        <v>0.45611999999999997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132</v>
      </c>
      <c r="AT217" s="228" t="s">
        <v>127</v>
      </c>
      <c r="AU217" s="228" t="s">
        <v>86</v>
      </c>
      <c r="AY217" s="16" t="s">
        <v>125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132</v>
      </c>
      <c r="BM217" s="228" t="s">
        <v>279</v>
      </c>
    </row>
    <row r="218" s="2" customFormat="1">
      <c r="A218" s="37"/>
      <c r="B218" s="38"/>
      <c r="C218" s="39"/>
      <c r="D218" s="230" t="s">
        <v>134</v>
      </c>
      <c r="E218" s="39"/>
      <c r="F218" s="231" t="s">
        <v>280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134</v>
      </c>
      <c r="AU218" s="16" t="s">
        <v>86</v>
      </c>
    </row>
    <row r="219" s="13" customFormat="1">
      <c r="A219" s="13"/>
      <c r="B219" s="235"/>
      <c r="C219" s="236"/>
      <c r="D219" s="230" t="s">
        <v>136</v>
      </c>
      <c r="E219" s="237" t="s">
        <v>1</v>
      </c>
      <c r="F219" s="238" t="s">
        <v>269</v>
      </c>
      <c r="G219" s="236"/>
      <c r="H219" s="239">
        <v>65.159999999999997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136</v>
      </c>
      <c r="AU219" s="245" t="s">
        <v>86</v>
      </c>
      <c r="AV219" s="13" t="s">
        <v>86</v>
      </c>
      <c r="AW219" s="13" t="s">
        <v>32</v>
      </c>
      <c r="AX219" s="13" t="s">
        <v>84</v>
      </c>
      <c r="AY219" s="245" t="s">
        <v>125</v>
      </c>
    </row>
    <row r="220" s="2" customFormat="1" ht="24.15" customHeight="1">
      <c r="A220" s="37"/>
      <c r="B220" s="38"/>
      <c r="C220" s="217" t="s">
        <v>281</v>
      </c>
      <c r="D220" s="217" t="s">
        <v>127</v>
      </c>
      <c r="E220" s="218" t="s">
        <v>282</v>
      </c>
      <c r="F220" s="219" t="s">
        <v>283</v>
      </c>
      <c r="G220" s="220" t="s">
        <v>130</v>
      </c>
      <c r="H220" s="221">
        <v>130.31999999999999</v>
      </c>
      <c r="I220" s="222"/>
      <c r="J220" s="223">
        <f>ROUND(I220*H220,2)</f>
        <v>0</v>
      </c>
      <c r="K220" s="219" t="s">
        <v>131</v>
      </c>
      <c r="L220" s="43"/>
      <c r="M220" s="224" t="s">
        <v>1</v>
      </c>
      <c r="N220" s="225" t="s">
        <v>41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0.0023</v>
      </c>
      <c r="T220" s="227">
        <f>S220*H220</f>
        <v>0.299736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132</v>
      </c>
      <c r="AT220" s="228" t="s">
        <v>127</v>
      </c>
      <c r="AU220" s="228" t="s">
        <v>86</v>
      </c>
      <c r="AY220" s="16" t="s">
        <v>125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84</v>
      </c>
      <c r="BK220" s="229">
        <f>ROUND(I220*H220,2)</f>
        <v>0</v>
      </c>
      <c r="BL220" s="16" t="s">
        <v>132</v>
      </c>
      <c r="BM220" s="228" t="s">
        <v>284</v>
      </c>
    </row>
    <row r="221" s="2" customFormat="1">
      <c r="A221" s="37"/>
      <c r="B221" s="38"/>
      <c r="C221" s="39"/>
      <c r="D221" s="230" t="s">
        <v>134</v>
      </c>
      <c r="E221" s="39"/>
      <c r="F221" s="231" t="s">
        <v>285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134</v>
      </c>
      <c r="AU221" s="16" t="s">
        <v>86</v>
      </c>
    </row>
    <row r="222" s="13" customFormat="1">
      <c r="A222" s="13"/>
      <c r="B222" s="235"/>
      <c r="C222" s="236"/>
      <c r="D222" s="230" t="s">
        <v>136</v>
      </c>
      <c r="E222" s="237" t="s">
        <v>1</v>
      </c>
      <c r="F222" s="238" t="s">
        <v>286</v>
      </c>
      <c r="G222" s="236"/>
      <c r="H222" s="239">
        <v>130.31999999999999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136</v>
      </c>
      <c r="AU222" s="245" t="s">
        <v>86</v>
      </c>
      <c r="AV222" s="13" t="s">
        <v>86</v>
      </c>
      <c r="AW222" s="13" t="s">
        <v>32</v>
      </c>
      <c r="AX222" s="13" t="s">
        <v>84</v>
      </c>
      <c r="AY222" s="245" t="s">
        <v>125</v>
      </c>
    </row>
    <row r="223" s="12" customFormat="1" ht="22.8" customHeight="1">
      <c r="A223" s="12"/>
      <c r="B223" s="201"/>
      <c r="C223" s="202"/>
      <c r="D223" s="203" t="s">
        <v>75</v>
      </c>
      <c r="E223" s="215" t="s">
        <v>287</v>
      </c>
      <c r="F223" s="215" t="s">
        <v>288</v>
      </c>
      <c r="G223" s="202"/>
      <c r="H223" s="202"/>
      <c r="I223" s="205"/>
      <c r="J223" s="216">
        <f>BK223</f>
        <v>0</v>
      </c>
      <c r="K223" s="202"/>
      <c r="L223" s="207"/>
      <c r="M223" s="208"/>
      <c r="N223" s="209"/>
      <c r="O223" s="209"/>
      <c r="P223" s="210">
        <f>SUM(P224:P235)</f>
        <v>0</v>
      </c>
      <c r="Q223" s="209"/>
      <c r="R223" s="210">
        <f>SUM(R224:R235)</f>
        <v>0</v>
      </c>
      <c r="S223" s="209"/>
      <c r="T223" s="211">
        <f>SUM(T224:T235)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84</v>
      </c>
      <c r="AT223" s="213" t="s">
        <v>75</v>
      </c>
      <c r="AU223" s="213" t="s">
        <v>84</v>
      </c>
      <c r="AY223" s="212" t="s">
        <v>125</v>
      </c>
      <c r="BK223" s="214">
        <f>SUM(BK224:BK235)</f>
        <v>0</v>
      </c>
    </row>
    <row r="224" s="2" customFormat="1" ht="24.15" customHeight="1">
      <c r="A224" s="37"/>
      <c r="B224" s="38"/>
      <c r="C224" s="217" t="s">
        <v>289</v>
      </c>
      <c r="D224" s="217" t="s">
        <v>127</v>
      </c>
      <c r="E224" s="218" t="s">
        <v>290</v>
      </c>
      <c r="F224" s="219" t="s">
        <v>291</v>
      </c>
      <c r="G224" s="220" t="s">
        <v>292</v>
      </c>
      <c r="H224" s="221">
        <v>14.058999999999999</v>
      </c>
      <c r="I224" s="222"/>
      <c r="J224" s="223">
        <f>ROUND(I224*H224,2)</f>
        <v>0</v>
      </c>
      <c r="K224" s="219" t="s">
        <v>131</v>
      </c>
      <c r="L224" s="43"/>
      <c r="M224" s="224" t="s">
        <v>1</v>
      </c>
      <c r="N224" s="225" t="s">
        <v>41</v>
      </c>
      <c r="O224" s="90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132</v>
      </c>
      <c r="AT224" s="228" t="s">
        <v>127</v>
      </c>
      <c r="AU224" s="228" t="s">
        <v>86</v>
      </c>
      <c r="AY224" s="16" t="s">
        <v>125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132</v>
      </c>
      <c r="BM224" s="228" t="s">
        <v>293</v>
      </c>
    </row>
    <row r="225" s="2" customFormat="1">
      <c r="A225" s="37"/>
      <c r="B225" s="38"/>
      <c r="C225" s="39"/>
      <c r="D225" s="230" t="s">
        <v>134</v>
      </c>
      <c r="E225" s="39"/>
      <c r="F225" s="231" t="s">
        <v>294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134</v>
      </c>
      <c r="AU225" s="16" t="s">
        <v>86</v>
      </c>
    </row>
    <row r="226" s="2" customFormat="1" ht="24.15" customHeight="1">
      <c r="A226" s="37"/>
      <c r="B226" s="38"/>
      <c r="C226" s="217" t="s">
        <v>295</v>
      </c>
      <c r="D226" s="217" t="s">
        <v>127</v>
      </c>
      <c r="E226" s="218" t="s">
        <v>296</v>
      </c>
      <c r="F226" s="219" t="s">
        <v>297</v>
      </c>
      <c r="G226" s="220" t="s">
        <v>292</v>
      </c>
      <c r="H226" s="221">
        <v>14.058999999999999</v>
      </c>
      <c r="I226" s="222"/>
      <c r="J226" s="223">
        <f>ROUND(I226*H226,2)</f>
        <v>0</v>
      </c>
      <c r="K226" s="219" t="s">
        <v>131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132</v>
      </c>
      <c r="AT226" s="228" t="s">
        <v>127</v>
      </c>
      <c r="AU226" s="228" t="s">
        <v>86</v>
      </c>
      <c r="AY226" s="16" t="s">
        <v>125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132</v>
      </c>
      <c r="BM226" s="228" t="s">
        <v>298</v>
      </c>
    </row>
    <row r="227" s="2" customFormat="1">
      <c r="A227" s="37"/>
      <c r="B227" s="38"/>
      <c r="C227" s="39"/>
      <c r="D227" s="230" t="s">
        <v>134</v>
      </c>
      <c r="E227" s="39"/>
      <c r="F227" s="231" t="s">
        <v>299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134</v>
      </c>
      <c r="AU227" s="16" t="s">
        <v>86</v>
      </c>
    </row>
    <row r="228" s="2" customFormat="1" ht="24.15" customHeight="1">
      <c r="A228" s="37"/>
      <c r="B228" s="38"/>
      <c r="C228" s="217" t="s">
        <v>300</v>
      </c>
      <c r="D228" s="217" t="s">
        <v>127</v>
      </c>
      <c r="E228" s="218" t="s">
        <v>301</v>
      </c>
      <c r="F228" s="219" t="s">
        <v>302</v>
      </c>
      <c r="G228" s="220" t="s">
        <v>292</v>
      </c>
      <c r="H228" s="221">
        <v>267.12099999999998</v>
      </c>
      <c r="I228" s="222"/>
      <c r="J228" s="223">
        <f>ROUND(I228*H228,2)</f>
        <v>0</v>
      </c>
      <c r="K228" s="219" t="s">
        <v>131</v>
      </c>
      <c r="L228" s="43"/>
      <c r="M228" s="224" t="s">
        <v>1</v>
      </c>
      <c r="N228" s="225" t="s">
        <v>41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132</v>
      </c>
      <c r="AT228" s="228" t="s">
        <v>127</v>
      </c>
      <c r="AU228" s="228" t="s">
        <v>86</v>
      </c>
      <c r="AY228" s="16" t="s">
        <v>125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132</v>
      </c>
      <c r="BM228" s="228" t="s">
        <v>303</v>
      </c>
    </row>
    <row r="229" s="2" customFormat="1">
      <c r="A229" s="37"/>
      <c r="B229" s="38"/>
      <c r="C229" s="39"/>
      <c r="D229" s="230" t="s">
        <v>134</v>
      </c>
      <c r="E229" s="39"/>
      <c r="F229" s="231" t="s">
        <v>304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134</v>
      </c>
      <c r="AU229" s="16" t="s">
        <v>86</v>
      </c>
    </row>
    <row r="230" s="13" customFormat="1">
      <c r="A230" s="13"/>
      <c r="B230" s="235"/>
      <c r="C230" s="236"/>
      <c r="D230" s="230" t="s">
        <v>136</v>
      </c>
      <c r="E230" s="236"/>
      <c r="F230" s="238" t="s">
        <v>305</v>
      </c>
      <c r="G230" s="236"/>
      <c r="H230" s="239">
        <v>267.12099999999998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136</v>
      </c>
      <c r="AU230" s="245" t="s">
        <v>86</v>
      </c>
      <c r="AV230" s="13" t="s">
        <v>86</v>
      </c>
      <c r="AW230" s="13" t="s">
        <v>4</v>
      </c>
      <c r="AX230" s="13" t="s">
        <v>84</v>
      </c>
      <c r="AY230" s="245" t="s">
        <v>125</v>
      </c>
    </row>
    <row r="231" s="2" customFormat="1" ht="33" customHeight="1">
      <c r="A231" s="37"/>
      <c r="B231" s="38"/>
      <c r="C231" s="217" t="s">
        <v>306</v>
      </c>
      <c r="D231" s="217" t="s">
        <v>127</v>
      </c>
      <c r="E231" s="218" t="s">
        <v>307</v>
      </c>
      <c r="F231" s="219" t="s">
        <v>308</v>
      </c>
      <c r="G231" s="220" t="s">
        <v>292</v>
      </c>
      <c r="H231" s="221">
        <v>12.329000000000001</v>
      </c>
      <c r="I231" s="222"/>
      <c r="J231" s="223">
        <f>ROUND(I231*H231,2)</f>
        <v>0</v>
      </c>
      <c r="K231" s="219" t="s">
        <v>131</v>
      </c>
      <c r="L231" s="43"/>
      <c r="M231" s="224" t="s">
        <v>1</v>
      </c>
      <c r="N231" s="225" t="s">
        <v>41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132</v>
      </c>
      <c r="AT231" s="228" t="s">
        <v>127</v>
      </c>
      <c r="AU231" s="228" t="s">
        <v>86</v>
      </c>
      <c r="AY231" s="16" t="s">
        <v>125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84</v>
      </c>
      <c r="BK231" s="229">
        <f>ROUND(I231*H231,2)</f>
        <v>0</v>
      </c>
      <c r="BL231" s="16" t="s">
        <v>132</v>
      </c>
      <c r="BM231" s="228" t="s">
        <v>309</v>
      </c>
    </row>
    <row r="232" s="2" customFormat="1">
      <c r="A232" s="37"/>
      <c r="B232" s="38"/>
      <c r="C232" s="39"/>
      <c r="D232" s="230" t="s">
        <v>134</v>
      </c>
      <c r="E232" s="39"/>
      <c r="F232" s="231" t="s">
        <v>310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134</v>
      </c>
      <c r="AU232" s="16" t="s">
        <v>86</v>
      </c>
    </row>
    <row r="233" s="13" customFormat="1">
      <c r="A233" s="13"/>
      <c r="B233" s="235"/>
      <c r="C233" s="236"/>
      <c r="D233" s="230" t="s">
        <v>136</v>
      </c>
      <c r="E233" s="237" t="s">
        <v>1</v>
      </c>
      <c r="F233" s="238" t="s">
        <v>311</v>
      </c>
      <c r="G233" s="236"/>
      <c r="H233" s="239">
        <v>12.329000000000001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136</v>
      </c>
      <c r="AU233" s="245" t="s">
        <v>86</v>
      </c>
      <c r="AV233" s="13" t="s">
        <v>86</v>
      </c>
      <c r="AW233" s="13" t="s">
        <v>32</v>
      </c>
      <c r="AX233" s="13" t="s">
        <v>84</v>
      </c>
      <c r="AY233" s="245" t="s">
        <v>125</v>
      </c>
    </row>
    <row r="234" s="2" customFormat="1" ht="37.8" customHeight="1">
      <c r="A234" s="37"/>
      <c r="B234" s="38"/>
      <c r="C234" s="217" t="s">
        <v>312</v>
      </c>
      <c r="D234" s="217" t="s">
        <v>127</v>
      </c>
      <c r="E234" s="218" t="s">
        <v>313</v>
      </c>
      <c r="F234" s="219" t="s">
        <v>314</v>
      </c>
      <c r="G234" s="220" t="s">
        <v>292</v>
      </c>
      <c r="H234" s="221">
        <v>1.8</v>
      </c>
      <c r="I234" s="222"/>
      <c r="J234" s="223">
        <f>ROUND(I234*H234,2)</f>
        <v>0</v>
      </c>
      <c r="K234" s="219" t="s">
        <v>131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132</v>
      </c>
      <c r="AT234" s="228" t="s">
        <v>127</v>
      </c>
      <c r="AU234" s="228" t="s">
        <v>86</v>
      </c>
      <c r="AY234" s="16" t="s">
        <v>125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132</v>
      </c>
      <c r="BM234" s="228" t="s">
        <v>315</v>
      </c>
    </row>
    <row r="235" s="2" customFormat="1">
      <c r="A235" s="37"/>
      <c r="B235" s="38"/>
      <c r="C235" s="39"/>
      <c r="D235" s="230" t="s">
        <v>134</v>
      </c>
      <c r="E235" s="39"/>
      <c r="F235" s="231" t="s">
        <v>316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134</v>
      </c>
      <c r="AU235" s="16" t="s">
        <v>86</v>
      </c>
    </row>
    <row r="236" s="12" customFormat="1" ht="22.8" customHeight="1">
      <c r="A236" s="12"/>
      <c r="B236" s="201"/>
      <c r="C236" s="202"/>
      <c r="D236" s="203" t="s">
        <v>75</v>
      </c>
      <c r="E236" s="215" t="s">
        <v>317</v>
      </c>
      <c r="F236" s="215" t="s">
        <v>318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SUM(P237:P238)</f>
        <v>0</v>
      </c>
      <c r="Q236" s="209"/>
      <c r="R236" s="210">
        <f>SUM(R237:R238)</f>
        <v>0</v>
      </c>
      <c r="S236" s="209"/>
      <c r="T236" s="211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84</v>
      </c>
      <c r="AT236" s="213" t="s">
        <v>75</v>
      </c>
      <c r="AU236" s="213" t="s">
        <v>84</v>
      </c>
      <c r="AY236" s="212" t="s">
        <v>125</v>
      </c>
      <c r="BK236" s="214">
        <f>SUM(BK237:BK238)</f>
        <v>0</v>
      </c>
    </row>
    <row r="237" s="2" customFormat="1" ht="21.75" customHeight="1">
      <c r="A237" s="37"/>
      <c r="B237" s="38"/>
      <c r="C237" s="217" t="s">
        <v>319</v>
      </c>
      <c r="D237" s="217" t="s">
        <v>127</v>
      </c>
      <c r="E237" s="218" t="s">
        <v>320</v>
      </c>
      <c r="F237" s="219" t="s">
        <v>321</v>
      </c>
      <c r="G237" s="220" t="s">
        <v>292</v>
      </c>
      <c r="H237" s="221">
        <v>17.323</v>
      </c>
      <c r="I237" s="222"/>
      <c r="J237" s="223">
        <f>ROUND(I237*H237,2)</f>
        <v>0</v>
      </c>
      <c r="K237" s="219" t="s">
        <v>131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132</v>
      </c>
      <c r="AT237" s="228" t="s">
        <v>127</v>
      </c>
      <c r="AU237" s="228" t="s">
        <v>86</v>
      </c>
      <c r="AY237" s="16" t="s">
        <v>125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132</v>
      </c>
      <c r="BM237" s="228" t="s">
        <v>322</v>
      </c>
    </row>
    <row r="238" s="2" customFormat="1">
      <c r="A238" s="37"/>
      <c r="B238" s="38"/>
      <c r="C238" s="39"/>
      <c r="D238" s="230" t="s">
        <v>134</v>
      </c>
      <c r="E238" s="39"/>
      <c r="F238" s="231" t="s">
        <v>323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134</v>
      </c>
      <c r="AU238" s="16" t="s">
        <v>86</v>
      </c>
    </row>
    <row r="239" s="12" customFormat="1" ht="25.92" customHeight="1">
      <c r="A239" s="12"/>
      <c r="B239" s="201"/>
      <c r="C239" s="202"/>
      <c r="D239" s="203" t="s">
        <v>75</v>
      </c>
      <c r="E239" s="204" t="s">
        <v>324</v>
      </c>
      <c r="F239" s="204" t="s">
        <v>325</v>
      </c>
      <c r="G239" s="202"/>
      <c r="H239" s="202"/>
      <c r="I239" s="205"/>
      <c r="J239" s="206">
        <f>BK239</f>
        <v>0</v>
      </c>
      <c r="K239" s="202"/>
      <c r="L239" s="207"/>
      <c r="M239" s="208"/>
      <c r="N239" s="209"/>
      <c r="O239" s="209"/>
      <c r="P239" s="210">
        <f>P240+P258+P277+P281</f>
        <v>0</v>
      </c>
      <c r="Q239" s="209"/>
      <c r="R239" s="210">
        <f>R240+R258+R277+R281</f>
        <v>5.0378064</v>
      </c>
      <c r="S239" s="209"/>
      <c r="T239" s="211">
        <f>T240+T258+T277+T281</f>
        <v>2.193473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86</v>
      </c>
      <c r="AT239" s="213" t="s">
        <v>75</v>
      </c>
      <c r="AU239" s="213" t="s">
        <v>76</v>
      </c>
      <c r="AY239" s="212" t="s">
        <v>125</v>
      </c>
      <c r="BK239" s="214">
        <f>BK240+BK258+BK277+BK281</f>
        <v>0</v>
      </c>
    </row>
    <row r="240" s="12" customFormat="1" ht="22.8" customHeight="1">
      <c r="A240" s="12"/>
      <c r="B240" s="201"/>
      <c r="C240" s="202"/>
      <c r="D240" s="203" t="s">
        <v>75</v>
      </c>
      <c r="E240" s="215" t="s">
        <v>326</v>
      </c>
      <c r="F240" s="215" t="s">
        <v>327</v>
      </c>
      <c r="G240" s="202"/>
      <c r="H240" s="202"/>
      <c r="I240" s="205"/>
      <c r="J240" s="216">
        <f>BK240</f>
        <v>0</v>
      </c>
      <c r="K240" s="202"/>
      <c r="L240" s="207"/>
      <c r="M240" s="208"/>
      <c r="N240" s="209"/>
      <c r="O240" s="209"/>
      <c r="P240" s="210">
        <f>SUM(P241:P257)</f>
        <v>0</v>
      </c>
      <c r="Q240" s="209"/>
      <c r="R240" s="210">
        <f>SUM(R241:R257)</f>
        <v>0.0053999999999999994</v>
      </c>
      <c r="S240" s="209"/>
      <c r="T240" s="211">
        <f>SUM(T241:T257)</f>
        <v>0.18468899999999999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2" t="s">
        <v>86</v>
      </c>
      <c r="AT240" s="213" t="s">
        <v>75</v>
      </c>
      <c r="AU240" s="213" t="s">
        <v>84</v>
      </c>
      <c r="AY240" s="212" t="s">
        <v>125</v>
      </c>
      <c r="BK240" s="214">
        <f>SUM(BK241:BK257)</f>
        <v>0</v>
      </c>
    </row>
    <row r="241" s="2" customFormat="1" ht="16.5" customHeight="1">
      <c r="A241" s="37"/>
      <c r="B241" s="38"/>
      <c r="C241" s="217" t="s">
        <v>328</v>
      </c>
      <c r="D241" s="217" t="s">
        <v>127</v>
      </c>
      <c r="E241" s="218" t="s">
        <v>329</v>
      </c>
      <c r="F241" s="219" t="s">
        <v>330</v>
      </c>
      <c r="G241" s="220" t="s">
        <v>214</v>
      </c>
      <c r="H241" s="221">
        <v>71.900000000000006</v>
      </c>
      <c r="I241" s="222"/>
      <c r="J241" s="223">
        <f>ROUND(I241*H241,2)</f>
        <v>0</v>
      </c>
      <c r="K241" s="219" t="s">
        <v>131</v>
      </c>
      <c r="L241" s="43"/>
      <c r="M241" s="224" t="s">
        <v>1</v>
      </c>
      <c r="N241" s="225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0.00167</v>
      </c>
      <c r="T241" s="227">
        <f>S241*H241</f>
        <v>0.12007300000000001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223</v>
      </c>
      <c r="AT241" s="228" t="s">
        <v>127</v>
      </c>
      <c r="AU241" s="228" t="s">
        <v>86</v>
      </c>
      <c r="AY241" s="16" t="s">
        <v>125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223</v>
      </c>
      <c r="BM241" s="228" t="s">
        <v>331</v>
      </c>
    </row>
    <row r="242" s="2" customFormat="1">
      <c r="A242" s="37"/>
      <c r="B242" s="38"/>
      <c r="C242" s="39"/>
      <c r="D242" s="230" t="s">
        <v>134</v>
      </c>
      <c r="E242" s="39"/>
      <c r="F242" s="231" t="s">
        <v>332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134</v>
      </c>
      <c r="AU242" s="16" t="s">
        <v>86</v>
      </c>
    </row>
    <row r="243" s="13" customFormat="1">
      <c r="A243" s="13"/>
      <c r="B243" s="235"/>
      <c r="C243" s="236"/>
      <c r="D243" s="230" t="s">
        <v>136</v>
      </c>
      <c r="E243" s="237" t="s">
        <v>1</v>
      </c>
      <c r="F243" s="238" t="s">
        <v>333</v>
      </c>
      <c r="G243" s="236"/>
      <c r="H243" s="239">
        <v>7.2000000000000002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136</v>
      </c>
      <c r="AU243" s="245" t="s">
        <v>86</v>
      </c>
      <c r="AV243" s="13" t="s">
        <v>86</v>
      </c>
      <c r="AW243" s="13" t="s">
        <v>32</v>
      </c>
      <c r="AX243" s="13" t="s">
        <v>76</v>
      </c>
      <c r="AY243" s="245" t="s">
        <v>125</v>
      </c>
    </row>
    <row r="244" s="13" customFormat="1">
      <c r="A244" s="13"/>
      <c r="B244" s="235"/>
      <c r="C244" s="236"/>
      <c r="D244" s="230" t="s">
        <v>136</v>
      </c>
      <c r="E244" s="237" t="s">
        <v>1</v>
      </c>
      <c r="F244" s="238" t="s">
        <v>334</v>
      </c>
      <c r="G244" s="236"/>
      <c r="H244" s="239">
        <v>64.700000000000003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136</v>
      </c>
      <c r="AU244" s="245" t="s">
        <v>86</v>
      </c>
      <c r="AV244" s="13" t="s">
        <v>86</v>
      </c>
      <c r="AW244" s="13" t="s">
        <v>32</v>
      </c>
      <c r="AX244" s="13" t="s">
        <v>76</v>
      </c>
      <c r="AY244" s="245" t="s">
        <v>125</v>
      </c>
    </row>
    <row r="245" s="14" customFormat="1">
      <c r="A245" s="14"/>
      <c r="B245" s="246"/>
      <c r="C245" s="247"/>
      <c r="D245" s="230" t="s">
        <v>136</v>
      </c>
      <c r="E245" s="248" t="s">
        <v>1</v>
      </c>
      <c r="F245" s="249" t="s">
        <v>178</v>
      </c>
      <c r="G245" s="247"/>
      <c r="H245" s="250">
        <v>71.900000000000006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136</v>
      </c>
      <c r="AU245" s="256" t="s">
        <v>86</v>
      </c>
      <c r="AV245" s="14" t="s">
        <v>132</v>
      </c>
      <c r="AW245" s="14" t="s">
        <v>32</v>
      </c>
      <c r="AX245" s="14" t="s">
        <v>84</v>
      </c>
      <c r="AY245" s="256" t="s">
        <v>125</v>
      </c>
    </row>
    <row r="246" s="2" customFormat="1" ht="16.5" customHeight="1">
      <c r="A246" s="37"/>
      <c r="B246" s="38"/>
      <c r="C246" s="217" t="s">
        <v>335</v>
      </c>
      <c r="D246" s="217" t="s">
        <v>127</v>
      </c>
      <c r="E246" s="218" t="s">
        <v>336</v>
      </c>
      <c r="F246" s="219" t="s">
        <v>337</v>
      </c>
      <c r="G246" s="220" t="s">
        <v>214</v>
      </c>
      <c r="H246" s="221">
        <v>16.399999999999999</v>
      </c>
      <c r="I246" s="222"/>
      <c r="J246" s="223">
        <f>ROUND(I246*H246,2)</f>
        <v>0</v>
      </c>
      <c r="K246" s="219" t="s">
        <v>131</v>
      </c>
      <c r="L246" s="43"/>
      <c r="M246" s="224" t="s">
        <v>1</v>
      </c>
      <c r="N246" s="225" t="s">
        <v>41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0.0039399999999999999</v>
      </c>
      <c r="T246" s="227">
        <f>S246*H246</f>
        <v>0.064615999999999993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223</v>
      </c>
      <c r="AT246" s="228" t="s">
        <v>127</v>
      </c>
      <c r="AU246" s="228" t="s">
        <v>86</v>
      </c>
      <c r="AY246" s="16" t="s">
        <v>125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84</v>
      </c>
      <c r="BK246" s="229">
        <f>ROUND(I246*H246,2)</f>
        <v>0</v>
      </c>
      <c r="BL246" s="16" t="s">
        <v>223</v>
      </c>
      <c r="BM246" s="228" t="s">
        <v>338</v>
      </c>
    </row>
    <row r="247" s="2" customFormat="1">
      <c r="A247" s="37"/>
      <c r="B247" s="38"/>
      <c r="C247" s="39"/>
      <c r="D247" s="230" t="s">
        <v>134</v>
      </c>
      <c r="E247" s="39"/>
      <c r="F247" s="231" t="s">
        <v>339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134</v>
      </c>
      <c r="AU247" s="16" t="s">
        <v>86</v>
      </c>
    </row>
    <row r="248" s="13" customFormat="1">
      <c r="A248" s="13"/>
      <c r="B248" s="235"/>
      <c r="C248" s="236"/>
      <c r="D248" s="230" t="s">
        <v>136</v>
      </c>
      <c r="E248" s="237" t="s">
        <v>1</v>
      </c>
      <c r="F248" s="238" t="s">
        <v>340</v>
      </c>
      <c r="G248" s="236"/>
      <c r="H248" s="239">
        <v>16.399999999999999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136</v>
      </c>
      <c r="AU248" s="245" t="s">
        <v>86</v>
      </c>
      <c r="AV248" s="13" t="s">
        <v>86</v>
      </c>
      <c r="AW248" s="13" t="s">
        <v>32</v>
      </c>
      <c r="AX248" s="13" t="s">
        <v>84</v>
      </c>
      <c r="AY248" s="245" t="s">
        <v>125</v>
      </c>
    </row>
    <row r="249" s="2" customFormat="1" ht="16.5" customHeight="1">
      <c r="A249" s="37"/>
      <c r="B249" s="38"/>
      <c r="C249" s="217" t="s">
        <v>341</v>
      </c>
      <c r="D249" s="217" t="s">
        <v>127</v>
      </c>
      <c r="E249" s="218" t="s">
        <v>342</v>
      </c>
      <c r="F249" s="219" t="s">
        <v>343</v>
      </c>
      <c r="G249" s="220" t="s">
        <v>214</v>
      </c>
      <c r="H249" s="221">
        <v>16.399999999999999</v>
      </c>
      <c r="I249" s="222"/>
      <c r="J249" s="223">
        <f>ROUND(I249*H249,2)</f>
        <v>0</v>
      </c>
      <c r="K249" s="219" t="s">
        <v>131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223</v>
      </c>
      <c r="AT249" s="228" t="s">
        <v>127</v>
      </c>
      <c r="AU249" s="228" t="s">
        <v>86</v>
      </c>
      <c r="AY249" s="16" t="s">
        <v>125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223</v>
      </c>
      <c r="BM249" s="228" t="s">
        <v>344</v>
      </c>
    </row>
    <row r="250" s="2" customFormat="1">
      <c r="A250" s="37"/>
      <c r="B250" s="38"/>
      <c r="C250" s="39"/>
      <c r="D250" s="230" t="s">
        <v>134</v>
      </c>
      <c r="E250" s="39"/>
      <c r="F250" s="231" t="s">
        <v>345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134</v>
      </c>
      <c r="AU250" s="16" t="s">
        <v>86</v>
      </c>
    </row>
    <row r="251" s="13" customFormat="1">
      <c r="A251" s="13"/>
      <c r="B251" s="235"/>
      <c r="C251" s="236"/>
      <c r="D251" s="230" t="s">
        <v>136</v>
      </c>
      <c r="E251" s="237" t="s">
        <v>1</v>
      </c>
      <c r="F251" s="238" t="s">
        <v>340</v>
      </c>
      <c r="G251" s="236"/>
      <c r="H251" s="239">
        <v>16.399999999999999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136</v>
      </c>
      <c r="AU251" s="245" t="s">
        <v>86</v>
      </c>
      <c r="AV251" s="13" t="s">
        <v>86</v>
      </c>
      <c r="AW251" s="13" t="s">
        <v>32</v>
      </c>
      <c r="AX251" s="13" t="s">
        <v>84</v>
      </c>
      <c r="AY251" s="245" t="s">
        <v>125</v>
      </c>
    </row>
    <row r="252" s="2" customFormat="1" ht="16.5" customHeight="1">
      <c r="A252" s="37"/>
      <c r="B252" s="38"/>
      <c r="C252" s="217" t="s">
        <v>346</v>
      </c>
      <c r="D252" s="217" t="s">
        <v>127</v>
      </c>
      <c r="E252" s="218" t="s">
        <v>347</v>
      </c>
      <c r="F252" s="219" t="s">
        <v>348</v>
      </c>
      <c r="G252" s="220" t="s">
        <v>349</v>
      </c>
      <c r="H252" s="221">
        <v>18</v>
      </c>
      <c r="I252" s="222"/>
      <c r="J252" s="223">
        <f>ROUND(I252*H252,2)</f>
        <v>0</v>
      </c>
      <c r="K252" s="219" t="s">
        <v>131</v>
      </c>
      <c r="L252" s="43"/>
      <c r="M252" s="224" t="s">
        <v>1</v>
      </c>
      <c r="N252" s="225" t="s">
        <v>41</v>
      </c>
      <c r="O252" s="90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223</v>
      </c>
      <c r="AT252" s="228" t="s">
        <v>127</v>
      </c>
      <c r="AU252" s="228" t="s">
        <v>86</v>
      </c>
      <c r="AY252" s="16" t="s">
        <v>125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84</v>
      </c>
      <c r="BK252" s="229">
        <f>ROUND(I252*H252,2)</f>
        <v>0</v>
      </c>
      <c r="BL252" s="16" t="s">
        <v>223</v>
      </c>
      <c r="BM252" s="228" t="s">
        <v>350</v>
      </c>
    </row>
    <row r="253" s="2" customFormat="1">
      <c r="A253" s="37"/>
      <c r="B253" s="38"/>
      <c r="C253" s="39"/>
      <c r="D253" s="230" t="s">
        <v>134</v>
      </c>
      <c r="E253" s="39"/>
      <c r="F253" s="231" t="s">
        <v>351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134</v>
      </c>
      <c r="AU253" s="16" t="s">
        <v>86</v>
      </c>
    </row>
    <row r="254" s="2" customFormat="1" ht="16.5" customHeight="1">
      <c r="A254" s="37"/>
      <c r="B254" s="38"/>
      <c r="C254" s="257" t="s">
        <v>352</v>
      </c>
      <c r="D254" s="257" t="s">
        <v>218</v>
      </c>
      <c r="E254" s="258" t="s">
        <v>353</v>
      </c>
      <c r="F254" s="259" t="s">
        <v>354</v>
      </c>
      <c r="G254" s="260" t="s">
        <v>349</v>
      </c>
      <c r="H254" s="261">
        <v>18</v>
      </c>
      <c r="I254" s="262"/>
      <c r="J254" s="263">
        <f>ROUND(I254*H254,2)</f>
        <v>0</v>
      </c>
      <c r="K254" s="259" t="s">
        <v>131</v>
      </c>
      <c r="L254" s="264"/>
      <c r="M254" s="265" t="s">
        <v>1</v>
      </c>
      <c r="N254" s="266" t="s">
        <v>41</v>
      </c>
      <c r="O254" s="90"/>
      <c r="P254" s="226">
        <f>O254*H254</f>
        <v>0</v>
      </c>
      <c r="Q254" s="226">
        <v>0.00029999999999999997</v>
      </c>
      <c r="R254" s="226">
        <f>Q254*H254</f>
        <v>0.0053999999999999994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319</v>
      </c>
      <c r="AT254" s="228" t="s">
        <v>218</v>
      </c>
      <c r="AU254" s="228" t="s">
        <v>86</v>
      </c>
      <c r="AY254" s="16" t="s">
        <v>125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223</v>
      </c>
      <c r="BM254" s="228" t="s">
        <v>355</v>
      </c>
    </row>
    <row r="255" s="2" customFormat="1">
      <c r="A255" s="37"/>
      <c r="B255" s="38"/>
      <c r="C255" s="39"/>
      <c r="D255" s="230" t="s">
        <v>134</v>
      </c>
      <c r="E255" s="39"/>
      <c r="F255" s="231" t="s">
        <v>354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134</v>
      </c>
      <c r="AU255" s="16" t="s">
        <v>86</v>
      </c>
    </row>
    <row r="256" s="2" customFormat="1" ht="24.15" customHeight="1">
      <c r="A256" s="37"/>
      <c r="B256" s="38"/>
      <c r="C256" s="217" t="s">
        <v>356</v>
      </c>
      <c r="D256" s="217" t="s">
        <v>127</v>
      </c>
      <c r="E256" s="218" t="s">
        <v>357</v>
      </c>
      <c r="F256" s="219" t="s">
        <v>358</v>
      </c>
      <c r="G256" s="220" t="s">
        <v>292</v>
      </c>
      <c r="H256" s="221">
        <v>0.0050000000000000001</v>
      </c>
      <c r="I256" s="222"/>
      <c r="J256" s="223">
        <f>ROUND(I256*H256,2)</f>
        <v>0</v>
      </c>
      <c r="K256" s="219" t="s">
        <v>131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223</v>
      </c>
      <c r="AT256" s="228" t="s">
        <v>127</v>
      </c>
      <c r="AU256" s="228" t="s">
        <v>86</v>
      </c>
      <c r="AY256" s="16" t="s">
        <v>125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223</v>
      </c>
      <c r="BM256" s="228" t="s">
        <v>359</v>
      </c>
    </row>
    <row r="257" s="2" customFormat="1">
      <c r="A257" s="37"/>
      <c r="B257" s="38"/>
      <c r="C257" s="39"/>
      <c r="D257" s="230" t="s">
        <v>134</v>
      </c>
      <c r="E257" s="39"/>
      <c r="F257" s="231" t="s">
        <v>360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134</v>
      </c>
      <c r="AU257" s="16" t="s">
        <v>86</v>
      </c>
    </row>
    <row r="258" s="12" customFormat="1" ht="22.8" customHeight="1">
      <c r="A258" s="12"/>
      <c r="B258" s="201"/>
      <c r="C258" s="202"/>
      <c r="D258" s="203" t="s">
        <v>75</v>
      </c>
      <c r="E258" s="215" t="s">
        <v>361</v>
      </c>
      <c r="F258" s="215" t="s">
        <v>362</v>
      </c>
      <c r="G258" s="202"/>
      <c r="H258" s="202"/>
      <c r="I258" s="205"/>
      <c r="J258" s="216">
        <f>BK258</f>
        <v>0</v>
      </c>
      <c r="K258" s="202"/>
      <c r="L258" s="207"/>
      <c r="M258" s="208"/>
      <c r="N258" s="209"/>
      <c r="O258" s="209"/>
      <c r="P258" s="210">
        <f>SUM(P259:P276)</f>
        <v>0</v>
      </c>
      <c r="Q258" s="209"/>
      <c r="R258" s="210">
        <f>SUM(R259:R276)</f>
        <v>4.8754464000000004</v>
      </c>
      <c r="S258" s="209"/>
      <c r="T258" s="211">
        <f>SUM(T259:T276)</f>
        <v>0.11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2" t="s">
        <v>86</v>
      </c>
      <c r="AT258" s="213" t="s">
        <v>75</v>
      </c>
      <c r="AU258" s="213" t="s">
        <v>84</v>
      </c>
      <c r="AY258" s="212" t="s">
        <v>125</v>
      </c>
      <c r="BK258" s="214">
        <f>SUM(BK259:BK276)</f>
        <v>0</v>
      </c>
    </row>
    <row r="259" s="2" customFormat="1" ht="24.15" customHeight="1">
      <c r="A259" s="37"/>
      <c r="B259" s="38"/>
      <c r="C259" s="217" t="s">
        <v>363</v>
      </c>
      <c r="D259" s="217" t="s">
        <v>127</v>
      </c>
      <c r="E259" s="218" t="s">
        <v>364</v>
      </c>
      <c r="F259" s="219" t="s">
        <v>365</v>
      </c>
      <c r="G259" s="220" t="s">
        <v>349</v>
      </c>
      <c r="H259" s="221">
        <v>22</v>
      </c>
      <c r="I259" s="222"/>
      <c r="J259" s="223">
        <f>ROUND(I259*H259,2)</f>
        <v>0</v>
      </c>
      <c r="K259" s="219" t="s">
        <v>131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0.0050000000000000001</v>
      </c>
      <c r="T259" s="227">
        <f>S259*H259</f>
        <v>0.11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223</v>
      </c>
      <c r="AT259" s="228" t="s">
        <v>127</v>
      </c>
      <c r="AU259" s="228" t="s">
        <v>86</v>
      </c>
      <c r="AY259" s="16" t="s">
        <v>125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223</v>
      </c>
      <c r="BM259" s="228" t="s">
        <v>366</v>
      </c>
    </row>
    <row r="260" s="2" customFormat="1">
      <c r="A260" s="37"/>
      <c r="B260" s="38"/>
      <c r="C260" s="39"/>
      <c r="D260" s="230" t="s">
        <v>134</v>
      </c>
      <c r="E260" s="39"/>
      <c r="F260" s="231" t="s">
        <v>367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134</v>
      </c>
      <c r="AU260" s="16" t="s">
        <v>86</v>
      </c>
    </row>
    <row r="261" s="2" customFormat="1" ht="24.15" customHeight="1">
      <c r="A261" s="37"/>
      <c r="B261" s="38"/>
      <c r="C261" s="217" t="s">
        <v>368</v>
      </c>
      <c r="D261" s="217" t="s">
        <v>127</v>
      </c>
      <c r="E261" s="218" t="s">
        <v>369</v>
      </c>
      <c r="F261" s="219" t="s">
        <v>370</v>
      </c>
      <c r="G261" s="220" t="s">
        <v>130</v>
      </c>
      <c r="H261" s="221">
        <v>126.72</v>
      </c>
      <c r="I261" s="222"/>
      <c r="J261" s="223">
        <f>ROUND(I261*H261,2)</f>
        <v>0</v>
      </c>
      <c r="K261" s="219" t="s">
        <v>131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0.00025999999999999998</v>
      </c>
      <c r="R261" s="226">
        <f>Q261*H261</f>
        <v>0.032947199999999996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223</v>
      </c>
      <c r="AT261" s="228" t="s">
        <v>127</v>
      </c>
      <c r="AU261" s="228" t="s">
        <v>86</v>
      </c>
      <c r="AY261" s="16" t="s">
        <v>125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223</v>
      </c>
      <c r="BM261" s="228" t="s">
        <v>371</v>
      </c>
    </row>
    <row r="262" s="2" customFormat="1">
      <c r="A262" s="37"/>
      <c r="B262" s="38"/>
      <c r="C262" s="39"/>
      <c r="D262" s="230" t="s">
        <v>134</v>
      </c>
      <c r="E262" s="39"/>
      <c r="F262" s="231" t="s">
        <v>372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134</v>
      </c>
      <c r="AU262" s="16" t="s">
        <v>86</v>
      </c>
    </row>
    <row r="263" s="2" customFormat="1">
      <c r="A263" s="37"/>
      <c r="B263" s="38"/>
      <c r="C263" s="39"/>
      <c r="D263" s="230" t="s">
        <v>373</v>
      </c>
      <c r="E263" s="39"/>
      <c r="F263" s="267" t="s">
        <v>374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373</v>
      </c>
      <c r="AU263" s="16" t="s">
        <v>86</v>
      </c>
    </row>
    <row r="264" s="13" customFormat="1">
      <c r="A264" s="13"/>
      <c r="B264" s="235"/>
      <c r="C264" s="236"/>
      <c r="D264" s="230" t="s">
        <v>136</v>
      </c>
      <c r="E264" s="237" t="s">
        <v>1</v>
      </c>
      <c r="F264" s="238" t="s">
        <v>257</v>
      </c>
      <c r="G264" s="236"/>
      <c r="H264" s="239">
        <v>126.72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136</v>
      </c>
      <c r="AU264" s="245" t="s">
        <v>86</v>
      </c>
      <c r="AV264" s="13" t="s">
        <v>86</v>
      </c>
      <c r="AW264" s="13" t="s">
        <v>32</v>
      </c>
      <c r="AX264" s="13" t="s">
        <v>84</v>
      </c>
      <c r="AY264" s="245" t="s">
        <v>125</v>
      </c>
    </row>
    <row r="265" s="2" customFormat="1" ht="24.15" customHeight="1">
      <c r="A265" s="37"/>
      <c r="B265" s="38"/>
      <c r="C265" s="257" t="s">
        <v>375</v>
      </c>
      <c r="D265" s="257" t="s">
        <v>218</v>
      </c>
      <c r="E265" s="258" t="s">
        <v>376</v>
      </c>
      <c r="F265" s="259" t="s">
        <v>377</v>
      </c>
      <c r="G265" s="260" t="s">
        <v>130</v>
      </c>
      <c r="H265" s="261">
        <v>126.72</v>
      </c>
      <c r="I265" s="262"/>
      <c r="J265" s="263">
        <f>ROUND(I265*H265,2)</f>
        <v>0</v>
      </c>
      <c r="K265" s="259" t="s">
        <v>131</v>
      </c>
      <c r="L265" s="264"/>
      <c r="M265" s="265" t="s">
        <v>1</v>
      </c>
      <c r="N265" s="266" t="s">
        <v>41</v>
      </c>
      <c r="O265" s="90"/>
      <c r="P265" s="226">
        <f>O265*H265</f>
        <v>0</v>
      </c>
      <c r="Q265" s="226">
        <v>0.036110000000000003</v>
      </c>
      <c r="R265" s="226">
        <f>Q265*H265</f>
        <v>4.5758592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319</v>
      </c>
      <c r="AT265" s="228" t="s">
        <v>218</v>
      </c>
      <c r="AU265" s="228" t="s">
        <v>86</v>
      </c>
      <c r="AY265" s="16" t="s">
        <v>125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84</v>
      </c>
      <c r="BK265" s="229">
        <f>ROUND(I265*H265,2)</f>
        <v>0</v>
      </c>
      <c r="BL265" s="16" t="s">
        <v>223</v>
      </c>
      <c r="BM265" s="228" t="s">
        <v>378</v>
      </c>
    </row>
    <row r="266" s="2" customFormat="1">
      <c r="A266" s="37"/>
      <c r="B266" s="38"/>
      <c r="C266" s="39"/>
      <c r="D266" s="230" t="s">
        <v>134</v>
      </c>
      <c r="E266" s="39"/>
      <c r="F266" s="231" t="s">
        <v>377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134</v>
      </c>
      <c r="AU266" s="16" t="s">
        <v>86</v>
      </c>
    </row>
    <row r="267" s="2" customFormat="1" ht="24.15" customHeight="1">
      <c r="A267" s="37"/>
      <c r="B267" s="38"/>
      <c r="C267" s="217" t="s">
        <v>379</v>
      </c>
      <c r="D267" s="217" t="s">
        <v>127</v>
      </c>
      <c r="E267" s="218" t="s">
        <v>380</v>
      </c>
      <c r="F267" s="219" t="s">
        <v>381</v>
      </c>
      <c r="G267" s="220" t="s">
        <v>349</v>
      </c>
      <c r="H267" s="221">
        <v>22</v>
      </c>
      <c r="I267" s="222"/>
      <c r="J267" s="223">
        <f>ROUND(I267*H267,2)</f>
        <v>0</v>
      </c>
      <c r="K267" s="219" t="s">
        <v>131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223</v>
      </c>
      <c r="AT267" s="228" t="s">
        <v>127</v>
      </c>
      <c r="AU267" s="228" t="s">
        <v>86</v>
      </c>
      <c r="AY267" s="16" t="s">
        <v>125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223</v>
      </c>
      <c r="BM267" s="228" t="s">
        <v>382</v>
      </c>
    </row>
    <row r="268" s="2" customFormat="1">
      <c r="A268" s="37"/>
      <c r="B268" s="38"/>
      <c r="C268" s="39"/>
      <c r="D268" s="230" t="s">
        <v>134</v>
      </c>
      <c r="E268" s="39"/>
      <c r="F268" s="231" t="s">
        <v>383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134</v>
      </c>
      <c r="AU268" s="16" t="s">
        <v>86</v>
      </c>
    </row>
    <row r="269" s="2" customFormat="1" ht="24.15" customHeight="1">
      <c r="A269" s="37"/>
      <c r="B269" s="38"/>
      <c r="C269" s="257" t="s">
        <v>384</v>
      </c>
      <c r="D269" s="257" t="s">
        <v>218</v>
      </c>
      <c r="E269" s="258" t="s">
        <v>385</v>
      </c>
      <c r="F269" s="259" t="s">
        <v>386</v>
      </c>
      <c r="G269" s="260" t="s">
        <v>214</v>
      </c>
      <c r="H269" s="261">
        <v>52.799999999999997</v>
      </c>
      <c r="I269" s="262"/>
      <c r="J269" s="263">
        <f>ROUND(I269*H269,2)</f>
        <v>0</v>
      </c>
      <c r="K269" s="259" t="s">
        <v>131</v>
      </c>
      <c r="L269" s="264"/>
      <c r="M269" s="265" t="s">
        <v>1</v>
      </c>
      <c r="N269" s="266" t="s">
        <v>41</v>
      </c>
      <c r="O269" s="90"/>
      <c r="P269" s="226">
        <f>O269*H269</f>
        <v>0</v>
      </c>
      <c r="Q269" s="226">
        <v>0.0050000000000000001</v>
      </c>
      <c r="R269" s="226">
        <f>Q269*H269</f>
        <v>0.26400000000000001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319</v>
      </c>
      <c r="AT269" s="228" t="s">
        <v>218</v>
      </c>
      <c r="AU269" s="228" t="s">
        <v>86</v>
      </c>
      <c r="AY269" s="16" t="s">
        <v>125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223</v>
      </c>
      <c r="BM269" s="228" t="s">
        <v>387</v>
      </c>
    </row>
    <row r="270" s="2" customFormat="1">
      <c r="A270" s="37"/>
      <c r="B270" s="38"/>
      <c r="C270" s="39"/>
      <c r="D270" s="230" t="s">
        <v>134</v>
      </c>
      <c r="E270" s="39"/>
      <c r="F270" s="231" t="s">
        <v>386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134</v>
      </c>
      <c r="AU270" s="16" t="s">
        <v>86</v>
      </c>
    </row>
    <row r="271" s="13" customFormat="1">
      <c r="A271" s="13"/>
      <c r="B271" s="235"/>
      <c r="C271" s="236"/>
      <c r="D271" s="230" t="s">
        <v>136</v>
      </c>
      <c r="E271" s="237" t="s">
        <v>1</v>
      </c>
      <c r="F271" s="238" t="s">
        <v>388</v>
      </c>
      <c r="G271" s="236"/>
      <c r="H271" s="239">
        <v>52.799999999999997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136</v>
      </c>
      <c r="AU271" s="245" t="s">
        <v>86</v>
      </c>
      <c r="AV271" s="13" t="s">
        <v>86</v>
      </c>
      <c r="AW271" s="13" t="s">
        <v>32</v>
      </c>
      <c r="AX271" s="13" t="s">
        <v>84</v>
      </c>
      <c r="AY271" s="245" t="s">
        <v>125</v>
      </c>
    </row>
    <row r="272" s="2" customFormat="1" ht="24.15" customHeight="1">
      <c r="A272" s="37"/>
      <c r="B272" s="38"/>
      <c r="C272" s="257" t="s">
        <v>389</v>
      </c>
      <c r="D272" s="257" t="s">
        <v>218</v>
      </c>
      <c r="E272" s="258" t="s">
        <v>390</v>
      </c>
      <c r="F272" s="259" t="s">
        <v>391</v>
      </c>
      <c r="G272" s="260" t="s">
        <v>349</v>
      </c>
      <c r="H272" s="261">
        <v>44</v>
      </c>
      <c r="I272" s="262"/>
      <c r="J272" s="263">
        <f>ROUND(I272*H272,2)</f>
        <v>0</v>
      </c>
      <c r="K272" s="259" t="s">
        <v>131</v>
      </c>
      <c r="L272" s="264"/>
      <c r="M272" s="265" t="s">
        <v>1</v>
      </c>
      <c r="N272" s="266" t="s">
        <v>41</v>
      </c>
      <c r="O272" s="90"/>
      <c r="P272" s="226">
        <f>O272*H272</f>
        <v>0</v>
      </c>
      <c r="Q272" s="226">
        <v>6.0000000000000002E-05</v>
      </c>
      <c r="R272" s="226">
        <f>Q272*H272</f>
        <v>0.00264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319</v>
      </c>
      <c r="AT272" s="228" t="s">
        <v>218</v>
      </c>
      <c r="AU272" s="228" t="s">
        <v>86</v>
      </c>
      <c r="AY272" s="16" t="s">
        <v>125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223</v>
      </c>
      <c r="BM272" s="228" t="s">
        <v>392</v>
      </c>
    </row>
    <row r="273" s="2" customFormat="1">
      <c r="A273" s="37"/>
      <c r="B273" s="38"/>
      <c r="C273" s="39"/>
      <c r="D273" s="230" t="s">
        <v>134</v>
      </c>
      <c r="E273" s="39"/>
      <c r="F273" s="231" t="s">
        <v>391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134</v>
      </c>
      <c r="AU273" s="16" t="s">
        <v>86</v>
      </c>
    </row>
    <row r="274" s="13" customFormat="1">
      <c r="A274" s="13"/>
      <c r="B274" s="235"/>
      <c r="C274" s="236"/>
      <c r="D274" s="230" t="s">
        <v>136</v>
      </c>
      <c r="E274" s="237" t="s">
        <v>1</v>
      </c>
      <c r="F274" s="238" t="s">
        <v>393</v>
      </c>
      <c r="G274" s="236"/>
      <c r="H274" s="239">
        <v>44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136</v>
      </c>
      <c r="AU274" s="245" t="s">
        <v>86</v>
      </c>
      <c r="AV274" s="13" t="s">
        <v>86</v>
      </c>
      <c r="AW274" s="13" t="s">
        <v>32</v>
      </c>
      <c r="AX274" s="13" t="s">
        <v>84</v>
      </c>
      <c r="AY274" s="245" t="s">
        <v>125</v>
      </c>
    </row>
    <row r="275" s="2" customFormat="1" ht="24.15" customHeight="1">
      <c r="A275" s="37"/>
      <c r="B275" s="38"/>
      <c r="C275" s="217" t="s">
        <v>394</v>
      </c>
      <c r="D275" s="217" t="s">
        <v>127</v>
      </c>
      <c r="E275" s="218" t="s">
        <v>395</v>
      </c>
      <c r="F275" s="219" t="s">
        <v>396</v>
      </c>
      <c r="G275" s="220" t="s">
        <v>292</v>
      </c>
      <c r="H275" s="221">
        <v>4.875</v>
      </c>
      <c r="I275" s="222"/>
      <c r="J275" s="223">
        <f>ROUND(I275*H275,2)</f>
        <v>0</v>
      </c>
      <c r="K275" s="219" t="s">
        <v>131</v>
      </c>
      <c r="L275" s="43"/>
      <c r="M275" s="224" t="s">
        <v>1</v>
      </c>
      <c r="N275" s="225" t="s">
        <v>41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223</v>
      </c>
      <c r="AT275" s="228" t="s">
        <v>127</v>
      </c>
      <c r="AU275" s="228" t="s">
        <v>86</v>
      </c>
      <c r="AY275" s="16" t="s">
        <v>125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84</v>
      </c>
      <c r="BK275" s="229">
        <f>ROUND(I275*H275,2)</f>
        <v>0</v>
      </c>
      <c r="BL275" s="16" t="s">
        <v>223</v>
      </c>
      <c r="BM275" s="228" t="s">
        <v>397</v>
      </c>
    </row>
    <row r="276" s="2" customFormat="1">
      <c r="A276" s="37"/>
      <c r="B276" s="38"/>
      <c r="C276" s="39"/>
      <c r="D276" s="230" t="s">
        <v>134</v>
      </c>
      <c r="E276" s="39"/>
      <c r="F276" s="231" t="s">
        <v>398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134</v>
      </c>
      <c r="AU276" s="16" t="s">
        <v>86</v>
      </c>
    </row>
    <row r="277" s="12" customFormat="1" ht="22.8" customHeight="1">
      <c r="A277" s="12"/>
      <c r="B277" s="201"/>
      <c r="C277" s="202"/>
      <c r="D277" s="203" t="s">
        <v>75</v>
      </c>
      <c r="E277" s="215" t="s">
        <v>399</v>
      </c>
      <c r="F277" s="215" t="s">
        <v>400</v>
      </c>
      <c r="G277" s="202"/>
      <c r="H277" s="202"/>
      <c r="I277" s="205"/>
      <c r="J277" s="216">
        <f>BK277</f>
        <v>0</v>
      </c>
      <c r="K277" s="202"/>
      <c r="L277" s="207"/>
      <c r="M277" s="208"/>
      <c r="N277" s="209"/>
      <c r="O277" s="209"/>
      <c r="P277" s="210">
        <f>SUM(P278:P280)</f>
        <v>0</v>
      </c>
      <c r="Q277" s="209"/>
      <c r="R277" s="210">
        <f>SUM(R278:R280)</f>
        <v>0</v>
      </c>
      <c r="S277" s="209"/>
      <c r="T277" s="211">
        <f>SUM(T278:T280)</f>
        <v>1.8720000000000001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86</v>
      </c>
      <c r="AT277" s="213" t="s">
        <v>75</v>
      </c>
      <c r="AU277" s="213" t="s">
        <v>84</v>
      </c>
      <c r="AY277" s="212" t="s">
        <v>125</v>
      </c>
      <c r="BK277" s="214">
        <f>SUM(BK278:BK280)</f>
        <v>0</v>
      </c>
    </row>
    <row r="278" s="2" customFormat="1" ht="16.5" customHeight="1">
      <c r="A278" s="37"/>
      <c r="B278" s="38"/>
      <c r="C278" s="217" t="s">
        <v>401</v>
      </c>
      <c r="D278" s="217" t="s">
        <v>127</v>
      </c>
      <c r="E278" s="218" t="s">
        <v>402</v>
      </c>
      <c r="F278" s="219" t="s">
        <v>403</v>
      </c>
      <c r="G278" s="220" t="s">
        <v>130</v>
      </c>
      <c r="H278" s="221">
        <v>28.800000000000001</v>
      </c>
      <c r="I278" s="222"/>
      <c r="J278" s="223">
        <f>ROUND(I278*H278,2)</f>
        <v>0</v>
      </c>
      <c r="K278" s="219" t="s">
        <v>1</v>
      </c>
      <c r="L278" s="43"/>
      <c r="M278" s="224" t="s">
        <v>1</v>
      </c>
      <c r="N278" s="225" t="s">
        <v>41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0.065000000000000002</v>
      </c>
      <c r="T278" s="227">
        <f>S278*H278</f>
        <v>1.8720000000000001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223</v>
      </c>
      <c r="AT278" s="228" t="s">
        <v>127</v>
      </c>
      <c r="AU278" s="228" t="s">
        <v>86</v>
      </c>
      <c r="AY278" s="16" t="s">
        <v>125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84</v>
      </c>
      <c r="BK278" s="229">
        <f>ROUND(I278*H278,2)</f>
        <v>0</v>
      </c>
      <c r="BL278" s="16" t="s">
        <v>223</v>
      </c>
      <c r="BM278" s="228" t="s">
        <v>404</v>
      </c>
    </row>
    <row r="279" s="2" customFormat="1">
      <c r="A279" s="37"/>
      <c r="B279" s="38"/>
      <c r="C279" s="39"/>
      <c r="D279" s="230" t="s">
        <v>134</v>
      </c>
      <c r="E279" s="39"/>
      <c r="F279" s="231" t="s">
        <v>403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134</v>
      </c>
      <c r="AU279" s="16" t="s">
        <v>86</v>
      </c>
    </row>
    <row r="280" s="13" customFormat="1">
      <c r="A280" s="13"/>
      <c r="B280" s="235"/>
      <c r="C280" s="236"/>
      <c r="D280" s="230" t="s">
        <v>136</v>
      </c>
      <c r="E280" s="237" t="s">
        <v>1</v>
      </c>
      <c r="F280" s="238" t="s">
        <v>405</v>
      </c>
      <c r="G280" s="236"/>
      <c r="H280" s="239">
        <v>28.800000000000001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136</v>
      </c>
      <c r="AU280" s="245" t="s">
        <v>86</v>
      </c>
      <c r="AV280" s="13" t="s">
        <v>86</v>
      </c>
      <c r="AW280" s="13" t="s">
        <v>32</v>
      </c>
      <c r="AX280" s="13" t="s">
        <v>84</v>
      </c>
      <c r="AY280" s="245" t="s">
        <v>125</v>
      </c>
    </row>
    <row r="281" s="12" customFormat="1" ht="22.8" customHeight="1">
      <c r="A281" s="12"/>
      <c r="B281" s="201"/>
      <c r="C281" s="202"/>
      <c r="D281" s="203" t="s">
        <v>75</v>
      </c>
      <c r="E281" s="215" t="s">
        <v>406</v>
      </c>
      <c r="F281" s="215" t="s">
        <v>407</v>
      </c>
      <c r="G281" s="202"/>
      <c r="H281" s="202"/>
      <c r="I281" s="205"/>
      <c r="J281" s="216">
        <f>BK281</f>
        <v>0</v>
      </c>
      <c r="K281" s="202"/>
      <c r="L281" s="207"/>
      <c r="M281" s="208"/>
      <c r="N281" s="209"/>
      <c r="O281" s="209"/>
      <c r="P281" s="210">
        <f>SUM(P282:P291)</f>
        <v>0</v>
      </c>
      <c r="Q281" s="209"/>
      <c r="R281" s="210">
        <f>SUM(R282:R291)</f>
        <v>0.15696000000000002</v>
      </c>
      <c r="S281" s="209"/>
      <c r="T281" s="211">
        <f>SUM(T282:T291)</f>
        <v>0.026784000000000002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2" t="s">
        <v>86</v>
      </c>
      <c r="AT281" s="213" t="s">
        <v>75</v>
      </c>
      <c r="AU281" s="213" t="s">
        <v>84</v>
      </c>
      <c r="AY281" s="212" t="s">
        <v>125</v>
      </c>
      <c r="BK281" s="214">
        <f>SUM(BK282:BK291)</f>
        <v>0</v>
      </c>
    </row>
    <row r="282" s="2" customFormat="1" ht="16.5" customHeight="1">
      <c r="A282" s="37"/>
      <c r="B282" s="38"/>
      <c r="C282" s="217" t="s">
        <v>408</v>
      </c>
      <c r="D282" s="217" t="s">
        <v>127</v>
      </c>
      <c r="E282" s="218" t="s">
        <v>409</v>
      </c>
      <c r="F282" s="219" t="s">
        <v>410</v>
      </c>
      <c r="G282" s="220" t="s">
        <v>130</v>
      </c>
      <c r="H282" s="221">
        <v>86.400000000000006</v>
      </c>
      <c r="I282" s="222"/>
      <c r="J282" s="223">
        <f>ROUND(I282*H282,2)</f>
        <v>0</v>
      </c>
      <c r="K282" s="219" t="s">
        <v>131</v>
      </c>
      <c r="L282" s="43"/>
      <c r="M282" s="224" t="s">
        <v>1</v>
      </c>
      <c r="N282" s="225" t="s">
        <v>41</v>
      </c>
      <c r="O282" s="90"/>
      <c r="P282" s="226">
        <f>O282*H282</f>
        <v>0</v>
      </c>
      <c r="Q282" s="226">
        <v>0.001</v>
      </c>
      <c r="R282" s="226">
        <f>Q282*H282</f>
        <v>0.086400000000000005</v>
      </c>
      <c r="S282" s="226">
        <v>0.00031</v>
      </c>
      <c r="T282" s="227">
        <f>S282*H282</f>
        <v>0.026784000000000002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223</v>
      </c>
      <c r="AT282" s="228" t="s">
        <v>127</v>
      </c>
      <c r="AU282" s="228" t="s">
        <v>86</v>
      </c>
      <c r="AY282" s="16" t="s">
        <v>125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84</v>
      </c>
      <c r="BK282" s="229">
        <f>ROUND(I282*H282,2)</f>
        <v>0</v>
      </c>
      <c r="BL282" s="16" t="s">
        <v>223</v>
      </c>
      <c r="BM282" s="228" t="s">
        <v>411</v>
      </c>
    </row>
    <row r="283" s="2" customFormat="1">
      <c r="A283" s="37"/>
      <c r="B283" s="38"/>
      <c r="C283" s="39"/>
      <c r="D283" s="230" t="s">
        <v>134</v>
      </c>
      <c r="E283" s="39"/>
      <c r="F283" s="231" t="s">
        <v>412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134</v>
      </c>
      <c r="AU283" s="16" t="s">
        <v>86</v>
      </c>
    </row>
    <row r="284" s="13" customFormat="1">
      <c r="A284" s="13"/>
      <c r="B284" s="235"/>
      <c r="C284" s="236"/>
      <c r="D284" s="230" t="s">
        <v>136</v>
      </c>
      <c r="E284" s="237" t="s">
        <v>1</v>
      </c>
      <c r="F284" s="238" t="s">
        <v>413</v>
      </c>
      <c r="G284" s="236"/>
      <c r="H284" s="239">
        <v>86.400000000000006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136</v>
      </c>
      <c r="AU284" s="245" t="s">
        <v>86</v>
      </c>
      <c r="AV284" s="13" t="s">
        <v>86</v>
      </c>
      <c r="AW284" s="13" t="s">
        <v>32</v>
      </c>
      <c r="AX284" s="13" t="s">
        <v>84</v>
      </c>
      <c r="AY284" s="245" t="s">
        <v>125</v>
      </c>
    </row>
    <row r="285" s="2" customFormat="1" ht="24.15" customHeight="1">
      <c r="A285" s="37"/>
      <c r="B285" s="38"/>
      <c r="C285" s="217" t="s">
        <v>414</v>
      </c>
      <c r="D285" s="217" t="s">
        <v>127</v>
      </c>
      <c r="E285" s="218" t="s">
        <v>415</v>
      </c>
      <c r="F285" s="219" t="s">
        <v>416</v>
      </c>
      <c r="G285" s="220" t="s">
        <v>130</v>
      </c>
      <c r="H285" s="221">
        <v>144</v>
      </c>
      <c r="I285" s="222"/>
      <c r="J285" s="223">
        <f>ROUND(I285*H285,2)</f>
        <v>0</v>
      </c>
      <c r="K285" s="219" t="s">
        <v>131</v>
      </c>
      <c r="L285" s="43"/>
      <c r="M285" s="224" t="s">
        <v>1</v>
      </c>
      <c r="N285" s="225" t="s">
        <v>41</v>
      </c>
      <c r="O285" s="90"/>
      <c r="P285" s="226">
        <f>O285*H285</f>
        <v>0</v>
      </c>
      <c r="Q285" s="226">
        <v>0.00020000000000000001</v>
      </c>
      <c r="R285" s="226">
        <f>Q285*H285</f>
        <v>0.028800000000000003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223</v>
      </c>
      <c r="AT285" s="228" t="s">
        <v>127</v>
      </c>
      <c r="AU285" s="228" t="s">
        <v>86</v>
      </c>
      <c r="AY285" s="16" t="s">
        <v>125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223</v>
      </c>
      <c r="BM285" s="228" t="s">
        <v>417</v>
      </c>
    </row>
    <row r="286" s="2" customFormat="1">
      <c r="A286" s="37"/>
      <c r="B286" s="38"/>
      <c r="C286" s="39"/>
      <c r="D286" s="230" t="s">
        <v>134</v>
      </c>
      <c r="E286" s="39"/>
      <c r="F286" s="231" t="s">
        <v>418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134</v>
      </c>
      <c r="AU286" s="16" t="s">
        <v>86</v>
      </c>
    </row>
    <row r="287" s="13" customFormat="1">
      <c r="A287" s="13"/>
      <c r="B287" s="235"/>
      <c r="C287" s="236"/>
      <c r="D287" s="230" t="s">
        <v>136</v>
      </c>
      <c r="E287" s="237" t="s">
        <v>1</v>
      </c>
      <c r="F287" s="238" t="s">
        <v>413</v>
      </c>
      <c r="G287" s="236"/>
      <c r="H287" s="239">
        <v>86.400000000000006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136</v>
      </c>
      <c r="AU287" s="245" t="s">
        <v>86</v>
      </c>
      <c r="AV287" s="13" t="s">
        <v>86</v>
      </c>
      <c r="AW287" s="13" t="s">
        <v>32</v>
      </c>
      <c r="AX287" s="13" t="s">
        <v>76</v>
      </c>
      <c r="AY287" s="245" t="s">
        <v>125</v>
      </c>
    </row>
    <row r="288" s="13" customFormat="1">
      <c r="A288" s="13"/>
      <c r="B288" s="235"/>
      <c r="C288" s="236"/>
      <c r="D288" s="230" t="s">
        <v>136</v>
      </c>
      <c r="E288" s="237" t="s">
        <v>1</v>
      </c>
      <c r="F288" s="238" t="s">
        <v>419</v>
      </c>
      <c r="G288" s="236"/>
      <c r="H288" s="239">
        <v>57.600000000000001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136</v>
      </c>
      <c r="AU288" s="245" t="s">
        <v>86</v>
      </c>
      <c r="AV288" s="13" t="s">
        <v>86</v>
      </c>
      <c r="AW288" s="13" t="s">
        <v>32</v>
      </c>
      <c r="AX288" s="13" t="s">
        <v>76</v>
      </c>
      <c r="AY288" s="245" t="s">
        <v>125</v>
      </c>
    </row>
    <row r="289" s="14" customFormat="1">
      <c r="A289" s="14"/>
      <c r="B289" s="246"/>
      <c r="C289" s="247"/>
      <c r="D289" s="230" t="s">
        <v>136</v>
      </c>
      <c r="E289" s="248" t="s">
        <v>1</v>
      </c>
      <c r="F289" s="249" t="s">
        <v>178</v>
      </c>
      <c r="G289" s="247"/>
      <c r="H289" s="250">
        <v>144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136</v>
      </c>
      <c r="AU289" s="256" t="s">
        <v>86</v>
      </c>
      <c r="AV289" s="14" t="s">
        <v>132</v>
      </c>
      <c r="AW289" s="14" t="s">
        <v>32</v>
      </c>
      <c r="AX289" s="14" t="s">
        <v>84</v>
      </c>
      <c r="AY289" s="256" t="s">
        <v>125</v>
      </c>
    </row>
    <row r="290" s="2" customFormat="1" ht="24.15" customHeight="1">
      <c r="A290" s="37"/>
      <c r="B290" s="38"/>
      <c r="C290" s="217" t="s">
        <v>420</v>
      </c>
      <c r="D290" s="217" t="s">
        <v>127</v>
      </c>
      <c r="E290" s="218" t="s">
        <v>421</v>
      </c>
      <c r="F290" s="219" t="s">
        <v>422</v>
      </c>
      <c r="G290" s="220" t="s">
        <v>130</v>
      </c>
      <c r="H290" s="221">
        <v>144</v>
      </c>
      <c r="I290" s="222"/>
      <c r="J290" s="223">
        <f>ROUND(I290*H290,2)</f>
        <v>0</v>
      </c>
      <c r="K290" s="219" t="s">
        <v>131</v>
      </c>
      <c r="L290" s="43"/>
      <c r="M290" s="224" t="s">
        <v>1</v>
      </c>
      <c r="N290" s="225" t="s">
        <v>41</v>
      </c>
      <c r="O290" s="90"/>
      <c r="P290" s="226">
        <f>O290*H290</f>
        <v>0</v>
      </c>
      <c r="Q290" s="226">
        <v>0.00029</v>
      </c>
      <c r="R290" s="226">
        <f>Q290*H290</f>
        <v>0.041759999999999999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223</v>
      </c>
      <c r="AT290" s="228" t="s">
        <v>127</v>
      </c>
      <c r="AU290" s="228" t="s">
        <v>86</v>
      </c>
      <c r="AY290" s="16" t="s">
        <v>125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223</v>
      </c>
      <c r="BM290" s="228" t="s">
        <v>423</v>
      </c>
    </row>
    <row r="291" s="2" customFormat="1">
      <c r="A291" s="37"/>
      <c r="B291" s="38"/>
      <c r="C291" s="39"/>
      <c r="D291" s="230" t="s">
        <v>134</v>
      </c>
      <c r="E291" s="39"/>
      <c r="F291" s="231" t="s">
        <v>424</v>
      </c>
      <c r="G291" s="39"/>
      <c r="H291" s="39"/>
      <c r="I291" s="232"/>
      <c r="J291" s="39"/>
      <c r="K291" s="39"/>
      <c r="L291" s="43"/>
      <c r="M291" s="268"/>
      <c r="N291" s="269"/>
      <c r="O291" s="270"/>
      <c r="P291" s="270"/>
      <c r="Q291" s="270"/>
      <c r="R291" s="270"/>
      <c r="S291" s="270"/>
      <c r="T291" s="27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134</v>
      </c>
      <c r="AU291" s="16" t="s">
        <v>86</v>
      </c>
    </row>
    <row r="292" s="2" customFormat="1" ht="6.96" customHeight="1">
      <c r="A292" s="37"/>
      <c r="B292" s="65"/>
      <c r="C292" s="66"/>
      <c r="D292" s="66"/>
      <c r="E292" s="66"/>
      <c r="F292" s="66"/>
      <c r="G292" s="66"/>
      <c r="H292" s="66"/>
      <c r="I292" s="66"/>
      <c r="J292" s="66"/>
      <c r="K292" s="66"/>
      <c r="L292" s="43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</sheetData>
  <sheetProtection sheet="1" autoFilter="0" formatColumns="0" formatRows="0" objects="1" scenarios="1" spinCount="100000" saltValue="H/WptbgVe4R6eWoINk1CWpi4X/UHNlhMvnN7ZRXWfBi4t1miIT+XWWLfdpIQlGV3z/0UvtD8EHPIAhB+Zc0i8w==" hashValue="05do6DN59WL46JY86hsK/xq4/kHyj43RzJuWIEMEq40H1Kwtrt1xUM7NZW1KS3Sf4ougqBIPxzAnPcBy6o7G6g==" algorithmName="SHA-512" password="CC35"/>
  <autoFilter ref="C127:K29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Výměna oken a oprava části fasády ZŠ Žižkova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Výměna oken a oprava části fasády ZŠ Žižkova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13. 12. 2021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426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427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110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Výměna oken a oprava části fasády ZŠ Žižkova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02 - VRN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Šluknov</v>
      </c>
      <c r="G112" s="39"/>
      <c r="H112" s="39"/>
      <c r="I112" s="31" t="s">
        <v>22</v>
      </c>
      <c r="J112" s="78" t="str">
        <f>IF(J12="","",J12)</f>
        <v>13. 12. 2021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Šluknov</v>
      </c>
      <c r="G114" s="39"/>
      <c r="H114" s="39"/>
      <c r="I114" s="31" t="s">
        <v>30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J. Nešněra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111</v>
      </c>
      <c r="D117" s="193" t="s">
        <v>61</v>
      </c>
      <c r="E117" s="193" t="s">
        <v>57</v>
      </c>
      <c r="F117" s="193" t="s">
        <v>58</v>
      </c>
      <c r="G117" s="193" t="s">
        <v>112</v>
      </c>
      <c r="H117" s="193" t="s">
        <v>113</v>
      </c>
      <c r="I117" s="193" t="s">
        <v>114</v>
      </c>
      <c r="J117" s="193" t="s">
        <v>95</v>
      </c>
      <c r="K117" s="194" t="s">
        <v>115</v>
      </c>
      <c r="L117" s="195"/>
      <c r="M117" s="99" t="s">
        <v>1</v>
      </c>
      <c r="N117" s="100" t="s">
        <v>40</v>
      </c>
      <c r="O117" s="100" t="s">
        <v>116</v>
      </c>
      <c r="P117" s="100" t="s">
        <v>117</v>
      </c>
      <c r="Q117" s="100" t="s">
        <v>118</v>
      </c>
      <c r="R117" s="100" t="s">
        <v>119</v>
      </c>
      <c r="S117" s="100" t="s">
        <v>120</v>
      </c>
      <c r="T117" s="101" t="s">
        <v>121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122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97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75</v>
      </c>
      <c r="E119" s="204" t="s">
        <v>88</v>
      </c>
      <c r="F119" s="204" t="s">
        <v>428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155</v>
      </c>
      <c r="AT119" s="213" t="s">
        <v>75</v>
      </c>
      <c r="AU119" s="213" t="s">
        <v>76</v>
      </c>
      <c r="AY119" s="212" t="s">
        <v>125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429</v>
      </c>
      <c r="F120" s="215" t="s">
        <v>430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155</v>
      </c>
      <c r="AT120" s="213" t="s">
        <v>75</v>
      </c>
      <c r="AU120" s="213" t="s">
        <v>84</v>
      </c>
      <c r="AY120" s="212" t="s">
        <v>125</v>
      </c>
      <c r="BK120" s="214">
        <f>SUM(BK121:BK122)</f>
        <v>0</v>
      </c>
    </row>
    <row r="121" s="2" customFormat="1" ht="16.5" customHeight="1">
      <c r="A121" s="37"/>
      <c r="B121" s="38"/>
      <c r="C121" s="217" t="s">
        <v>84</v>
      </c>
      <c r="D121" s="217" t="s">
        <v>127</v>
      </c>
      <c r="E121" s="218" t="s">
        <v>431</v>
      </c>
      <c r="F121" s="219" t="s">
        <v>432</v>
      </c>
      <c r="G121" s="220" t="s">
        <v>433</v>
      </c>
      <c r="H121" s="221">
        <v>1</v>
      </c>
      <c r="I121" s="222"/>
      <c r="J121" s="223">
        <f>ROUND(I121*H121,2)</f>
        <v>0</v>
      </c>
      <c r="K121" s="219" t="s">
        <v>131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434</v>
      </c>
      <c r="AT121" s="228" t="s">
        <v>127</v>
      </c>
      <c r="AU121" s="228" t="s">
        <v>86</v>
      </c>
      <c r="AY121" s="16" t="s">
        <v>125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434</v>
      </c>
      <c r="BM121" s="228" t="s">
        <v>435</v>
      </c>
    </row>
    <row r="122" s="2" customFormat="1">
      <c r="A122" s="37"/>
      <c r="B122" s="38"/>
      <c r="C122" s="39"/>
      <c r="D122" s="230" t="s">
        <v>134</v>
      </c>
      <c r="E122" s="39"/>
      <c r="F122" s="231" t="s">
        <v>432</v>
      </c>
      <c r="G122" s="39"/>
      <c r="H122" s="39"/>
      <c r="I122" s="232"/>
      <c r="J122" s="39"/>
      <c r="K122" s="39"/>
      <c r="L122" s="43"/>
      <c r="M122" s="268"/>
      <c r="N122" s="269"/>
      <c r="O122" s="270"/>
      <c r="P122" s="270"/>
      <c r="Q122" s="270"/>
      <c r="R122" s="270"/>
      <c r="S122" s="270"/>
      <c r="T122" s="27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134</v>
      </c>
      <c r="AU122" s="16" t="s">
        <v>86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WfSJ4OUyi9EXaXfHVxKOuL19NJKBGXas0oI/gK9TLZkVCx/nnPsdEh/vBK0UELkG89aU6xLY+DIr9uu0+SrDwQ==" hashValue="ig/cuq4MRxAmSmjJTBTu8dNTCArGDE3idViRzUnJk3KCExTEqyTb0kbypzfcfu2WzAdkmoJrG5fWFhIdg+kIB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2021-12-16T07:15:07Z</dcterms:created>
  <dcterms:modified xsi:type="dcterms:W3CDTF">2021-12-16T07:15:11Z</dcterms:modified>
</cp:coreProperties>
</file>