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UT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'01 - Stavební část'!$C$142:$K$621</definedName>
    <definedName name="_xlnm.Print_Area" localSheetId="1">'01 - Stavební část'!$C$4:$J$76,'01 - Stavební část'!$C$82:$J$124,'01 - Stavební část'!$C$130:$K$621</definedName>
    <definedName name="_xlnm._FilterDatabase" localSheetId="2" hidden="1">'02 - ZTI'!$C$123:$K$216</definedName>
    <definedName name="_xlnm.Print_Area" localSheetId="2">'02 - ZTI'!$C$4:$J$76,'02 - ZTI'!$C$82:$J$105,'02 - ZTI'!$C$111:$K$216</definedName>
    <definedName name="_xlnm._FilterDatabase" localSheetId="3" hidden="1">'03 - UT'!$C$119:$K$148</definedName>
    <definedName name="_xlnm.Print_Area" localSheetId="3">'03 - UT'!$C$4:$J$76,'03 - UT'!$C$82:$J$101,'03 - UT'!$C$107:$K$148</definedName>
    <definedName name="_xlnm._FilterDatabase" localSheetId="4" hidden="1">'04 - VRN'!$C$119:$K$133</definedName>
    <definedName name="_xlnm.Print_Area" localSheetId="4">'04 - VRN'!$C$4:$J$76,'04 - VRN'!$C$82:$J$101,'04 - VRN'!$C$107:$K$133</definedName>
    <definedName name="_xlnm.Print_Titles" localSheetId="0">'Rekapitulace stavby'!$92:$92</definedName>
    <definedName name="_xlnm.Print_Titles" localSheetId="1">'01 - Stavební část'!$142:$142</definedName>
    <definedName name="_xlnm.Print_Titles" localSheetId="2">'02 - ZTI'!$123:$123</definedName>
    <definedName name="_xlnm.Print_Titles" localSheetId="3">'03 - UT'!$119:$119</definedName>
    <definedName name="_xlnm.Print_Titles" localSheetId="4">'04 - VRN'!$119:$119</definedName>
  </definedNames>
  <calcPr fullCalcOnLoad="1"/>
</workbook>
</file>

<file path=xl/sharedStrings.xml><?xml version="1.0" encoding="utf-8"?>
<sst xmlns="http://schemas.openxmlformats.org/spreadsheetml/2006/main" count="6245" uniqueCount="1347">
  <si>
    <t>Export Komplet</t>
  </si>
  <si>
    <t/>
  </si>
  <si>
    <t>2.0</t>
  </si>
  <si>
    <t>ZAMOK</t>
  </si>
  <si>
    <t>False</t>
  </si>
  <si>
    <t>{64bd97c4-f81c-48a1-8573-ee64717e9b50}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</si>
  <si>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</si>
  <si>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</si>
  <si>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</si>
  <si>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</si>
  <si>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</si>
  <si>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</si>
  <si>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</si>
  <si>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</si>
  <si>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20200304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</si>
  <si>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</si>
  <si>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</si>
  <si>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Přístavba skladu hadic Hasičská stanice Šluknov</t>
  </si>
  <si>
    <t>KSO:</t>
  </si>
  <si>
    <t>CC-CZ:</t>
  </si>
  <si>
    <t>Místo:</t>
  </si>
  <si>
    <t>Šluknov</t>
  </si>
  <si>
    <t>Datum:</t>
  </si>
  <si>
    <t>4. 3. 2020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</si>
  <si>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</si>
  <si>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</si>
  <si>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</si>
  <si>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</si>
  <si>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</si>
  <si>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</si>
  <si>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</si>
  <si>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M. Richter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</si>
  <si>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</si>
  <si>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</si>
  <si>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</si>
  <si>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</si>
  <si>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</si>
  <si>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</si>
  <si>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</si>
  <si>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</si>
  <si>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</si>
  <si>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</si>
  <si>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</si>
  <si>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</si>
  <si>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</si>
  <si>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</si>
  <si>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</si>
  <si>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</si>
  <si>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</si>
  <si>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</si>
  <si>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</si>
  <si>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</si>
  <si>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</si>
  <si>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</si>
  <si>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</si>
  <si>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</si>
  <si>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</si>
  <si>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</si>
  <si>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</si>
  <si>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</si>
  <si>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</si>
  <si>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</si>
  <si>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</si>
  <si>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</si>
  <si>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</si>
  <si>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</si>
  <si>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</si>
  <si>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</si>
  <si>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</si>
  <si>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</si>
  <si>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</si>
  <si>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</si>
  <si>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</si>
  <si>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</si>
  <si>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</si>
  <si>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</si>
  <si>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</si>
  <si>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</si>
  <si>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</si>
  <si>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</si>
  <si>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</si>
  <si>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</si>
  <si>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</si>
  <si>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</si>
  <si>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</si>
  <si>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{074a6cdf-e1e6-4057-a380-de8707fe284a}</t>
  </si>
  <si>
    <t>2</t>
  </si>
  <si>
    <t>02</t>
  </si>
  <si>
    <t>ZTI</t>
  </si>
  <si>
    <t>{795a0e77-effe-4cbe-8693-9155692d9bce}</t>
  </si>
  <si>
    <t>03</t>
  </si>
  <si>
    <t>UT</t>
  </si>
  <si>
    <t>{43b596b4-602d-4304-897a-8f7aed055afc}</t>
  </si>
  <si>
    <t>04</t>
  </si>
  <si>
    <t>VRN</t>
  </si>
  <si>
    <t>{71f8127b-b045-47c9-b253-e03f79a4e5f7}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</si>
  <si>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</si>
  <si>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</si>
  <si>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</si>
  <si>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</si>
  <si>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</si>
  <si>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</si>
  <si>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</si>
  <si>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</si>
  <si>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</si>
  <si>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</si>
  <si>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</si>
  <si>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</si>
  <si>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</si>
  <si>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</si>
  <si>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</si>
  <si>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</si>
  <si>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</si>
  <si>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</si>
  <si>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</si>
  <si>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</si>
  <si>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</si>
  <si>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</si>
  <si>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</si>
  <si>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727 - Zdravotechnika - požární ochrana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</si>
  <si>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</si>
  <si>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</si>
  <si>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</si>
  <si>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</si>
  <si>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</si>
  <si>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</si>
  <si>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</si>
  <si>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</si>
  <si>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</si>
  <si>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</si>
  <si>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</si>
  <si>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</si>
  <si>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</si>
  <si>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</si>
  <si>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</si>
  <si>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</si>
  <si>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</si>
  <si>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</si>
  <si>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</si>
  <si>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</si>
  <si>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</si>
  <si>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</si>
  <si>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</si>
  <si>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</si>
  <si>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</si>
  <si>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</si>
  <si>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</si>
  <si>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</si>
  <si>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</si>
  <si>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113106423</t>
  </si>
  <si>
    <t>Rozebrání dlažeb při překopech komunikací pro pěší ze zámkové dlažby strojně pl přes 15 m2</t>
  </si>
  <si>
    <t>m2</t>
  </si>
  <si>
    <t>CS ÚRS 2020 01</t>
  </si>
  <si>
    <t>4</t>
  </si>
  <si>
    <t>1940666717</t>
  </si>
  <si>
    <t>PP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</si>
  <si>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ze zámkové dlažby</t>
  </si>
  <si>
    <t>VV</t>
  </si>
  <si>
    <t>17*4</t>
  </si>
  <si>
    <t>113204111</t>
  </si>
  <si>
    <t>Vytrhání obrub záhonových</t>
  </si>
  <si>
    <t>m</t>
  </si>
  <si>
    <t>43004969</t>
  </si>
  <si>
    <t>Vytrhání obrub  s vybouráním lože, s přemístěním hmot na skládku na vzdálenost do 3 m nebo s naložením na dopravní prostředek záhonových</t>
  </si>
  <si>
    <t>3</t>
  </si>
  <si>
    <t>132251252</t>
  </si>
  <si>
    <t>Hloubení rýh nezapažených š do 2000 mm v hornině třídy těžitelnosti I, skupiny 3 objem do 50 m3 strojně</t>
  </si>
  <si>
    <t>m3</t>
  </si>
  <si>
    <t>-1890157163</t>
  </si>
  <si>
    <t>Hloubení nezapažených rýh šířky přes 800 do 2 000 mm strojně s urovnáním dna do předepsaného profilu a spádu v hornině třídy těžitelnosti I skupiny 3 přes 20 do 50 m3</t>
  </si>
  <si>
    <t>(16,5+3*2)*1*1,1</t>
  </si>
  <si>
    <t>24*0,6*0,8"svody</t>
  </si>
  <si>
    <t>Součet</t>
  </si>
  <si>
    <t>174151101</t>
  </si>
  <si>
    <t>Zásyp jam, šachet rýh nebo kolem objektů sypaninou se zhutněním</t>
  </si>
  <si>
    <t>-1523049877</t>
  </si>
  <si>
    <t>Zásyp sypaninou z jakékoliv horniny strojně s uložením výkopku ve vrstvách se zhutněním jam, šachet, rýh nebo kolem objektů v těchto vykopávkách</t>
  </si>
  <si>
    <t>24,75-12,43</t>
  </si>
  <si>
    <t>5</t>
  </si>
  <si>
    <t>174151102</t>
  </si>
  <si>
    <t>Zásyp v uzavřených prostorech sypaninou se zhutněním</t>
  </si>
  <si>
    <t>340505456</t>
  </si>
  <si>
    <t>Zásyp sypaninou z jakékoliv horniny strojně s uložením výkopku ve vrstvách se zhutněním v uzavřených prostorách s urovnáním povrchu zásypu</t>
  </si>
  <si>
    <t>2,66*15,44*0,65</t>
  </si>
  <si>
    <t>8,2</t>
  </si>
  <si>
    <t>6</t>
  </si>
  <si>
    <t>M</t>
  </si>
  <si>
    <t>58331200</t>
  </si>
  <si>
    <t>štěrkopísek netříděný zásypový</t>
  </si>
  <si>
    <t>t</t>
  </si>
  <si>
    <t>8</t>
  </si>
  <si>
    <t>143294391</t>
  </si>
  <si>
    <t>26,7-12,4</t>
  </si>
  <si>
    <t>14,3*1,8 'Přepočtené koeficientem množství</t>
  </si>
  <si>
    <t>7</t>
  </si>
  <si>
    <t>175111101</t>
  </si>
  <si>
    <t>Obsypání potrubí ručně sypaninou bez prohození, uloženou do 3 m</t>
  </si>
  <si>
    <t>913347095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</si>
  <si>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</si>
  <si>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24*0,6*0,4</t>
  </si>
  <si>
    <t>-829096333</t>
  </si>
  <si>
    <t>5,76*2 'Přepočtené koeficientem množství</t>
  </si>
  <si>
    <t>Zakládání</t>
  </si>
  <si>
    <t>9</t>
  </si>
  <si>
    <t>271572211</t>
  </si>
  <si>
    <t>Podsyp pod základové konstrukce se zhutněním z netříděného štěrkopísku</t>
  </si>
  <si>
    <t>-188754162</t>
  </si>
  <si>
    <t>Podsyp pod základové konstrukce se zhutněním a urovnáním povrchu ze štěrkopísku netříděného</t>
  </si>
  <si>
    <t>(16,5+3*2)*1*0,05</t>
  </si>
  <si>
    <t>2,66*15,44*0,15</t>
  </si>
  <si>
    <t>10</t>
  </si>
  <si>
    <t>272362021</t>
  </si>
  <si>
    <t>Výztuž základových kleneb svařovanými sítěmi Kari</t>
  </si>
  <si>
    <t>-403976460</t>
  </si>
  <si>
    <t>Výztuž základů kleneb ze svařovaných sítí z drátů typu KARI</t>
  </si>
  <si>
    <t>3,1*16,5*0,006</t>
  </si>
  <si>
    <t>11</t>
  </si>
  <si>
    <t>273321311</t>
  </si>
  <si>
    <t>Základové desky ze ŽB bez zvýšených nároků na prostředí tř. C 16/20</t>
  </si>
  <si>
    <t>-1898888799</t>
  </si>
  <si>
    <t>Základy z betonu železového (bez výztuže) desky z betonu bez zvláštních nároků na prostředí tř. C 16/20</t>
  </si>
  <si>
    <t>3,1*16,44*0,15</t>
  </si>
  <si>
    <t>12</t>
  </si>
  <si>
    <t>273351121</t>
  </si>
  <si>
    <t>Zřízení bednění základových desek</t>
  </si>
  <si>
    <t>-480633703</t>
  </si>
  <si>
    <t>Bednění základů desek zřízení</t>
  </si>
  <si>
    <t>3,1*2+16,44*0,15</t>
  </si>
  <si>
    <t>13</t>
  </si>
  <si>
    <t>273351122</t>
  </si>
  <si>
    <t>Odstranění bednění základových desek</t>
  </si>
  <si>
    <t>-791700089</t>
  </si>
  <si>
    <t>Bednění základů desek odstranění</t>
  </si>
  <si>
    <t>14</t>
  </si>
  <si>
    <t>274313511</t>
  </si>
  <si>
    <t>Základové pásy z betonu tř. C 12/15</t>
  </si>
  <si>
    <t>103063142</t>
  </si>
  <si>
    <t>Základy z betonu prostého pasy betonu kamenem neprokládaného tř. C 12/15</t>
  </si>
  <si>
    <t>(15,44+3+3,1)*0,5*1,05</t>
  </si>
  <si>
    <t>274351121</t>
  </si>
  <si>
    <t>Zřízení bednění základových pasů rovného</t>
  </si>
  <si>
    <t>-411604825</t>
  </si>
  <si>
    <t>Bednění základů pasů rovné zřízení</t>
  </si>
  <si>
    <t>(15,44+3+3,1)*2*1,05</t>
  </si>
  <si>
    <t>16</t>
  </si>
  <si>
    <t>274351122</t>
  </si>
  <si>
    <t>Odstranění bednění základových pasů rovného</t>
  </si>
  <si>
    <t>-475630940</t>
  </si>
  <si>
    <t>Bednění základů pasů rovné odstranění</t>
  </si>
  <si>
    <t>17</t>
  </si>
  <si>
    <t>279113125</t>
  </si>
  <si>
    <t>Základová zeď tl do 400 mm z tvárnic ztraceného bednění včetně výplně z betonu tř. C 12/15</t>
  </si>
  <si>
    <t>-554406068</t>
  </si>
  <si>
    <t>Základové zdi z tvárnic ztraceného bednění včetně výplně z betonu  bez zvláštních nároků na vliv prostředí třídy C 12/15, tloušťky zdiva přes 300 do 400 mm</t>
  </si>
  <si>
    <t>(3,1+3+15,54)*0,8</t>
  </si>
  <si>
    <t>Svislé a kompletní konstrukce</t>
  </si>
  <si>
    <t>18</t>
  </si>
  <si>
    <t>310238211</t>
  </si>
  <si>
    <t>Zazdívka otvorů pl do 1 m2 ve zdivu nadzákladovém cihlami pálenými na MVC</t>
  </si>
  <si>
    <t>-1809532948</t>
  </si>
  <si>
    <t>Zazdívka otvorů ve zdivu nadzákladovém cihlami pálenými  plochy přes 0,25 m2 do 1 m2 na maltu vápenocementovou</t>
  </si>
  <si>
    <t>0,6*1,5*2</t>
  </si>
  <si>
    <t>19</t>
  </si>
  <si>
    <t>311237321</t>
  </si>
  <si>
    <t>Zdivo jednovrstvé tepelně izolační z cihel broušených na zdicí pěnu U přes 0,22 do 0,26 W/m2K tl zdiva 380 mm</t>
  </si>
  <si>
    <t>1286423690</t>
  </si>
  <si>
    <t>Zdivo jednovrstvé tepelně izolační z cihel děrovaných broušených na zdicí pěnu, součinitel prostupu tepla U přes 0,22 do 0,26, tl. zdiva 380 mm</t>
  </si>
  <si>
    <t>(16,43+2,6+2,7)*3</t>
  </si>
  <si>
    <t>-1,25*4</t>
  </si>
  <si>
    <t>3,1*0,4*2</t>
  </si>
  <si>
    <t>20</t>
  </si>
  <si>
    <t>317168053</t>
  </si>
  <si>
    <t>Překlad keramický vysoký v 238 mm dl 1500 mm</t>
  </si>
  <si>
    <t>kus</t>
  </si>
  <si>
    <t>574589591</t>
  </si>
  <si>
    <t>Překlady keramické vysoké osazené do maltového lože, šířky překladu 70 mm výšky 238 mm, délky 1500 mm</t>
  </si>
  <si>
    <t>4*4</t>
  </si>
  <si>
    <t>317944323</t>
  </si>
  <si>
    <t>Válcované nosníky č.14 až 22 dodatečně osazované do připravených otvorů</t>
  </si>
  <si>
    <t>-1015868059</t>
  </si>
  <si>
    <t>Válcované nosníky dodatečně osazované do připravených otvorů  bez zazdění hlav č. 14 až 22</t>
  </si>
  <si>
    <t>1,3*0,014*3*4</t>
  </si>
  <si>
    <t>22</t>
  </si>
  <si>
    <t>317998115</t>
  </si>
  <si>
    <t>Tepelná izolace mezi překlady v 24 cm z EPS tl 100 mm</t>
  </si>
  <si>
    <t>1841281205</t>
  </si>
  <si>
    <t>Izolace tepelná mezi překlady  z pěnového polystyrenu výšky 24 cm, tloušťky 100 mm</t>
  </si>
  <si>
    <t>1,5*4</t>
  </si>
  <si>
    <t>23</t>
  </si>
  <si>
    <t>342244231</t>
  </si>
  <si>
    <t>Příčka z cihel broušených na zdicí PUR pěnu tloušťky 80 mm</t>
  </si>
  <si>
    <t>388184484</t>
  </si>
  <si>
    <t>Příčky jednoduché z cihel děrovaných  broušených, na zdicí PUR pěnu, pevnost cihel do P15, tl. příčky 80 mm</t>
  </si>
  <si>
    <t>(2,75+1,3)*2,5</t>
  </si>
  <si>
    <t>-1,2*2</t>
  </si>
  <si>
    <t>24</t>
  </si>
  <si>
    <t>342244241</t>
  </si>
  <si>
    <t>Příčka z cihel broušených na zdicí PUR pěnu tloušťky 115 mm</t>
  </si>
  <si>
    <t>951976809</t>
  </si>
  <si>
    <t>Příčky jednoduché z cihel děrovaných  broušených, na zdicí PUR pěnu, pevnost cihel do P15, tl. příčky 115 mm</t>
  </si>
  <si>
    <t>2,6*3*3,3</t>
  </si>
  <si>
    <t>25</t>
  </si>
  <si>
    <t>342272235</t>
  </si>
  <si>
    <t>Příčka z pórobetonových hladkých tvárnic na tenkovrstvou maltu tl 125 mm</t>
  </si>
  <si>
    <t>-45813476</t>
  </si>
  <si>
    <t>Příčky z pórobetonových tvárnic hladkých na tenké maltové lože objemová hmotnost do 500 kg/m3, tloušťka příčky 125 mm</t>
  </si>
  <si>
    <t>1,3*1,2</t>
  </si>
  <si>
    <t>26</t>
  </si>
  <si>
    <t>346244381</t>
  </si>
  <si>
    <t>Plentování jednostranné v do 200 mm válcovaných nosníků cihlami</t>
  </si>
  <si>
    <t>2082795704</t>
  </si>
  <si>
    <t>Plentování ocelových válcovaných nosníků jednostranné cihlami  na maltu, výška stojiny do 200 mm</t>
  </si>
  <si>
    <t>0,16*1,3*8</t>
  </si>
  <si>
    <t>Vodorovné konstrukce</t>
  </si>
  <si>
    <t>27</t>
  </si>
  <si>
    <t>417238213</t>
  </si>
  <si>
    <t>Obezdívka věnce jednostranná věncovkou keramickou v přes 210 do 250 mm včetně polystyrenu tl 100 mm</t>
  </si>
  <si>
    <t>-115683407</t>
  </si>
  <si>
    <t>Obezdívka ztužujícího věnce keramickými věncovkami včetně tepelné izolace z pěnového polystyrenu tl. 100 mm jednostranná, výška věnce přes 210 do 250 mm</t>
  </si>
  <si>
    <t>(3,1+3+16,5)*2</t>
  </si>
  <si>
    <t>28</t>
  </si>
  <si>
    <t>417321313</t>
  </si>
  <si>
    <t>Ztužující pásy a věnce ze ŽB tř. C 16/20</t>
  </si>
  <si>
    <t>1689821837</t>
  </si>
  <si>
    <t>Ztužující pásy a věnce z betonu železového (bez výztuže)  tř. C 16/20</t>
  </si>
  <si>
    <t>(3,1+3+16,5)*0,3*0,25</t>
  </si>
  <si>
    <t>29</t>
  </si>
  <si>
    <t>417351115</t>
  </si>
  <si>
    <t>Zřízení bednění ztužujících věnců</t>
  </si>
  <si>
    <t>-1490541807</t>
  </si>
  <si>
    <t>Bednění bočnic ztužujících pásů a věnců včetně vzpěr  zřízení</t>
  </si>
  <si>
    <t>(3,1+3+16,5)*0,25</t>
  </si>
  <si>
    <t>30</t>
  </si>
  <si>
    <t>417351116</t>
  </si>
  <si>
    <t>Odstranění bednění ztužujících věnců</t>
  </si>
  <si>
    <t>-414836950</t>
  </si>
  <si>
    <t>Bednění bočnic ztužujících pásů a věnců včetně vzpěr  odstranění</t>
  </si>
  <si>
    <t>31</t>
  </si>
  <si>
    <t>417361821</t>
  </si>
  <si>
    <t>Výztuž ztužujících pásů a věnců betonářskou ocelí 10 505</t>
  </si>
  <si>
    <t>749446884</t>
  </si>
  <si>
    <t>Výztuž ztužujících pásů a věnců  z betonářské oceli 10 505 (R) nebo BSt 500</t>
  </si>
  <si>
    <t>1,695*0,12</t>
  </si>
  <si>
    <t>32</t>
  </si>
  <si>
    <t>451572111</t>
  </si>
  <si>
    <t>Lože pod potrubí otevřený výkop z kameniva drobného těženého</t>
  </si>
  <si>
    <t>1189429119</t>
  </si>
  <si>
    <t>Lože pod potrubí, stoky a drobné objekty v otevřeném výkopu z kameniva drobného těženého 0 až 4 mm</t>
  </si>
  <si>
    <t>24*0,6*0,1</t>
  </si>
  <si>
    <t>Úpravy povrchů, podlahy a osazování výplní</t>
  </si>
  <si>
    <t>33</t>
  </si>
  <si>
    <t>611234R</t>
  </si>
  <si>
    <t>Oprava a omítka římsy</t>
  </si>
  <si>
    <t>soubor</t>
  </si>
  <si>
    <t>1686801246</t>
  </si>
  <si>
    <t>34</t>
  </si>
  <si>
    <t>611335223</t>
  </si>
  <si>
    <t>Cementová štuková omítka malých ploch do 1,0 m2 na stropech</t>
  </si>
  <si>
    <t>2073767648</t>
  </si>
  <si>
    <t>Cementová omítka jednotlivých malých ploch  štuková na stropech, plochy jednotlivě přes 0,25 do 1 m2</t>
  </si>
  <si>
    <t>35</t>
  </si>
  <si>
    <t>612321121</t>
  </si>
  <si>
    <t>Vápenocementová omítka hladká jednovrstvá vnitřních stěn nanášená ručně</t>
  </si>
  <si>
    <t>-2065912049</t>
  </si>
  <si>
    <t>Omítka vápenocementová vnitřních ploch  nanášená ručně jednovrstvá, tloušťky do 10 mm hladká svislých konstrukcí stěn</t>
  </si>
  <si>
    <t>36</t>
  </si>
  <si>
    <t>612321141</t>
  </si>
  <si>
    <t>Vápenocementová omítka štuková dvouvrstvá vnitřních stěn nanášená ručně</t>
  </si>
  <si>
    <t>-1305313194</t>
  </si>
  <si>
    <t>Omítka vápenocementová vnitřních ploch  nanášená ručně dvouvrstvá, tloušťky jádrové omítky do 10 mm a tloušťky štuku do 3 mm štuková svislých konstrukcí stěn</t>
  </si>
  <si>
    <t>(2,6+15,64+2,75)*3</t>
  </si>
  <si>
    <t>2,6*3*3</t>
  </si>
  <si>
    <t>40,24/2*0,5</t>
  </si>
  <si>
    <t>15,64*3-1,6*4</t>
  </si>
  <si>
    <t>37</t>
  </si>
  <si>
    <t>612325302</t>
  </si>
  <si>
    <t>Vápenocementová štuková omítka ostění nebo nadpraží</t>
  </si>
  <si>
    <t>-1488612227</t>
  </si>
  <si>
    <t>Vápenocementová omítka ostění nebo nadpraží štuková</t>
  </si>
  <si>
    <t>2,05*0,45*8</t>
  </si>
  <si>
    <t>38</t>
  </si>
  <si>
    <t>612335223</t>
  </si>
  <si>
    <t>Cementová štuková omítka malých ploch do 1,0 m2 na stěnách</t>
  </si>
  <si>
    <t>1856957599</t>
  </si>
  <si>
    <t>Cementová omítka jednotlivých malých ploch  štuková na stěnách, plochy jednotlivě přes 0,25 do 1 m2</t>
  </si>
  <si>
    <t>4"příčky 1.03</t>
  </si>
  <si>
    <t>4*3"dveře 1.05 a 1.06</t>
  </si>
  <si>
    <t>39</t>
  </si>
  <si>
    <t>622131101</t>
  </si>
  <si>
    <t>Cementový postřik vnějších stěn nanášený celoplošně ručně</t>
  </si>
  <si>
    <t>1426571039</t>
  </si>
  <si>
    <t>Podkladní a spojovací vrstva vnějších omítaných ploch  cementový postřik nanášený ručně celoplošně stěn</t>
  </si>
  <si>
    <t>(3,1*2+16,43)*3,3</t>
  </si>
  <si>
    <t>40</t>
  </si>
  <si>
    <t>622531061</t>
  </si>
  <si>
    <t>Tenkovrstvá silikonová rýhovaná omítka tl. 3,0 mm včetně penetrace vnějších stěn</t>
  </si>
  <si>
    <t>-1647685105</t>
  </si>
  <si>
    <t>Omítka tenkovrstvá silikonová vnějších ploch  probarvená, včetně penetrace podkladu rýhovaná, tloušťky 3,0 mm stěn</t>
  </si>
  <si>
    <t>41</t>
  </si>
  <si>
    <t>622811002</t>
  </si>
  <si>
    <t>Tepelně izolační jednovrstvá omítka vnějších stěn tloušťky do 30 mm</t>
  </si>
  <si>
    <t>-318508707</t>
  </si>
  <si>
    <t>Omítka tepelně izolační vnějších ploch  stěn prováděná ručně v 1 vrstvě, tloušťky přes 20 do 30 mm</t>
  </si>
  <si>
    <t>42</t>
  </si>
  <si>
    <t>631311114</t>
  </si>
  <si>
    <t>Mazanina tl do 80 mm z betonu prostého bez zvýšených nároků na prostředí tř. C 16/20</t>
  </si>
  <si>
    <t>-862053648</t>
  </si>
  <si>
    <t>Mazanina z betonu  prostého bez zvýšených nároků na prostředí tl. přes 50 do 80 mm tř. C 16/20</t>
  </si>
  <si>
    <t>41,500*0,08</t>
  </si>
  <si>
    <t>43</t>
  </si>
  <si>
    <t>631362021</t>
  </si>
  <si>
    <t>Výztuž mazanin svařovanými sítěmi Kari</t>
  </si>
  <si>
    <t>1743868246</t>
  </si>
  <si>
    <t>Výztuž mazanin  ze svařovaných sítí z drátů typu KARI</t>
  </si>
  <si>
    <t>41,500*0,006</t>
  </si>
  <si>
    <t>44</t>
  </si>
  <si>
    <t>632450124</t>
  </si>
  <si>
    <t>Vyrovnávací cementový potěr tl do 50 mm ze suchých směsí provedený v pásu</t>
  </si>
  <si>
    <t>-975080377</t>
  </si>
  <si>
    <t>Potěr cementový vyrovnávací ze suchých směsí  v pásu o průměrné (střední) tl. přes 40 do 50 mm</t>
  </si>
  <si>
    <t>1,0*0,4*4</t>
  </si>
  <si>
    <t>45</t>
  </si>
  <si>
    <t>637121111</t>
  </si>
  <si>
    <t>Okapový chodník z kačírku tl 100 mm s udusáním</t>
  </si>
  <si>
    <t>-666896964</t>
  </si>
  <si>
    <t>Okapový chodník z kameniva  s udusáním a urovnáním povrchu z kačírku tl. 100 mm</t>
  </si>
  <si>
    <t>24*0,5</t>
  </si>
  <si>
    <t>46</t>
  </si>
  <si>
    <t>637311131</t>
  </si>
  <si>
    <t>Okapový chodník z betonových záhonových obrubníků lože beton</t>
  </si>
  <si>
    <t>-352696421</t>
  </si>
  <si>
    <t>Okapový chodník z obrubníků betonových zahradních, se zalitím spár cementovou maltou do lože z betonu prostého</t>
  </si>
  <si>
    <t>47</t>
  </si>
  <si>
    <t>642944121</t>
  </si>
  <si>
    <t>Osazování ocelových zárubní dodatečné pl do 2,5 m2</t>
  </si>
  <si>
    <t>1005004088</t>
  </si>
  <si>
    <t>Osazení ocelových dveřních zárubní lisovaných nebo z úhelníků dodatečně  s vybetonováním prahu, plochy do 2,5 m2</t>
  </si>
  <si>
    <t>48</t>
  </si>
  <si>
    <t>55331404</t>
  </si>
  <si>
    <t>zárubeň ocelová pro běžné zdění a pórobeton s drážkou 100 levá/pravá 900</t>
  </si>
  <si>
    <t>-1120287841</t>
  </si>
  <si>
    <t>49</t>
  </si>
  <si>
    <t>55331402</t>
  </si>
  <si>
    <t>zárubeň ocelová pro běžné zdění a pórobeton s drážkou 100 levá/pravá 800</t>
  </si>
  <si>
    <t>1793895216</t>
  </si>
  <si>
    <t>50</t>
  </si>
  <si>
    <t>55331398</t>
  </si>
  <si>
    <t>zárubeň ocelová pro běžné zdění a pórobeton s drážkou 100 levá/pravá 600</t>
  </si>
  <si>
    <t>-333189502</t>
  </si>
  <si>
    <t>Trubní vedení</t>
  </si>
  <si>
    <t>51</t>
  </si>
  <si>
    <t>871234R</t>
  </si>
  <si>
    <t>Napojení do stávající jímky</t>
  </si>
  <si>
    <t>558085613</t>
  </si>
  <si>
    <t>52</t>
  </si>
  <si>
    <t>871315221</t>
  </si>
  <si>
    <t>Kanalizační potrubí z tvrdého PVC jednovrstvé tuhost třídy SN8 DN 160</t>
  </si>
  <si>
    <t>-1947492435</t>
  </si>
  <si>
    <t>Kanalizační potrubí z tvrdého PVC v otevřeném výkopu ve sklonu do 20 %, hladkého plnostěnného jednovrstvého, tuhost třídy SN 8 DN 160</t>
  </si>
  <si>
    <t>53</t>
  </si>
  <si>
    <t>877265271</t>
  </si>
  <si>
    <t>Montáž lapače střešních splavenin z tvrdého PVC-systém KG DN 110</t>
  </si>
  <si>
    <t>-1686631824</t>
  </si>
  <si>
    <t>Montáž tvarovek na kanalizačním potrubí z trub z plastu  z tvrdého PVC nebo z polypropylenu v otevřeném výkopu lapačů střešních splavenin DN 100</t>
  </si>
  <si>
    <t>54</t>
  </si>
  <si>
    <t>55244101</t>
  </si>
  <si>
    <t>lapač litinový střešních splavenin DN 125</t>
  </si>
  <si>
    <t>1627114983</t>
  </si>
  <si>
    <t>Ostatní konstrukce a práce, bourání</t>
  </si>
  <si>
    <t>55</t>
  </si>
  <si>
    <t>941211111</t>
  </si>
  <si>
    <t>Montáž lešení řadového rámového lehkého zatížení do 200 kg/m2 š do 0,9 m v do 10 m</t>
  </si>
  <si>
    <t>-833336245</t>
  </si>
  <si>
    <t>Montáž lešení řadového rámového lehkého pracovního s podlahami  s provozním zatížením tř. 3 do 200 kg/m2 šířky tř. SW06 přes 0,6 do 0,9 m, výšky do 10 m</t>
  </si>
  <si>
    <t>56</t>
  </si>
  <si>
    <t>941211211</t>
  </si>
  <si>
    <t>Příplatek k lešení řadovému rámovému lehkému š 0,9 m v do 25 m za první a ZKD den použití</t>
  </si>
  <si>
    <t>-561875968</t>
  </si>
  <si>
    <t>Montáž lešení řadového rámového lehkého pracovního s podlahami  s provozním zatížením tř. 3 do 200 kg/m2 Příplatek za první a každý další den použití lešení k ceně -1111 nebo -1112</t>
  </si>
  <si>
    <t>68,000*60</t>
  </si>
  <si>
    <t>57</t>
  </si>
  <si>
    <t>941211811</t>
  </si>
  <si>
    <t>Demontáž lešení řadového rámového lehkého zatížení do 200 kg/m2 š do 0,9 m v do 10 m</t>
  </si>
  <si>
    <t>-990539247</t>
  </si>
  <si>
    <t>Demontáž lešení řadového rámového lehkého pracovního  s provozním zatížením tř. 3 do 200 kg/m2 šířky tř. SW06 přes 0,6 do 0,9 m, výšky do 10 m</t>
  </si>
  <si>
    <t>58</t>
  </si>
  <si>
    <t>949101111</t>
  </si>
  <si>
    <t>Lešení pomocné pro objekty pozemních staveb s lešeňovou podlahou v do 1,9 m zatížení do 150 kg/m2</t>
  </si>
  <si>
    <t>837874244</t>
  </si>
  <si>
    <t>Lešení pomocné pracovní pro objekty pozemních staveb  pro zatížení do 150 kg/m2, o výšce lešeňové podlahy do 1,9 m</t>
  </si>
  <si>
    <t>59</t>
  </si>
  <si>
    <t>953943211</t>
  </si>
  <si>
    <t>Osazování hasicího přístroje</t>
  </si>
  <si>
    <t>-63746989</t>
  </si>
  <si>
    <t>Osazování drobných kovových předmětů  kotvených do stěny hasicího přístroje</t>
  </si>
  <si>
    <t>60</t>
  </si>
  <si>
    <t>44932114</t>
  </si>
  <si>
    <t>přístroj hasicí ruční práškový PG 6 LE</t>
  </si>
  <si>
    <t>-82288251</t>
  </si>
  <si>
    <t>61</t>
  </si>
  <si>
    <t>953961113</t>
  </si>
  <si>
    <t>Kotvy chemickým tmelem M 12 hl 110 mm do betonu, ŽB nebo kamene s vyvrtáním otvoru</t>
  </si>
  <si>
    <t>-1116586590</t>
  </si>
  <si>
    <t>Kotvy chemické s vyvrtáním otvoru  do betonu, železobetonu nebo tvrdého kamene tmel, velikost M 12, hloubka 110 mm</t>
  </si>
  <si>
    <t>62</t>
  </si>
  <si>
    <t>953962113</t>
  </si>
  <si>
    <t>Kotvy chemickým tmelem M 12 hl 80 mm do zdiva z plných cihel s vyvrtáním otvoru</t>
  </si>
  <si>
    <t>-2084715494</t>
  </si>
  <si>
    <t>Kotvy chemické s vyvrtáním otvoru  do zdiva z plných cihel tmel, hloubka 80 mm, velikost M 12</t>
  </si>
  <si>
    <t>8+16</t>
  </si>
  <si>
    <t>63</t>
  </si>
  <si>
    <t>953965124</t>
  </si>
  <si>
    <t>Kotevní šroub pro chemické kotvy M 12 dl 300 mm</t>
  </si>
  <si>
    <t>1060382246</t>
  </si>
  <si>
    <t>Kotvy chemické s vyvrtáním otvoru  kotevní šrouby pro chemické kotvy, velikost M 12, délka 300 mm</t>
  </si>
  <si>
    <t>64</t>
  </si>
  <si>
    <t>962031132</t>
  </si>
  <si>
    <t>Bourání příček z cihel pálených na MVC tl do 100 mm</t>
  </si>
  <si>
    <t>552805690</t>
  </si>
  <si>
    <t>Bourání příček z cihel, tvárnic nebo příčkovek  z cihel pálených, plných nebo dutých na maltu vápennou nebo vápenocementovou, tl. do 100 mm</t>
  </si>
  <si>
    <t>(1,2+3,32+3)*3</t>
  </si>
  <si>
    <t>65</t>
  </si>
  <si>
    <t>967031132</t>
  </si>
  <si>
    <t>Přisekání rovných ostění v cihelném zdivu na MV nebo MVC</t>
  </si>
  <si>
    <t>1870558</t>
  </si>
  <si>
    <t>Přisekání (špicování) plošné nebo rovných ostění zdiva z cihel pálených  rovných ostění, bez odstupu, po hrubém vybourání otvorů, na maltu vápennou nebo vápenocementovou</t>
  </si>
  <si>
    <t>66</t>
  </si>
  <si>
    <t>968062354</t>
  </si>
  <si>
    <t>Vybourání dřevěných rámů oken dvojitých včetně křídel pl do 1 m2</t>
  </si>
  <si>
    <t>1324494255</t>
  </si>
  <si>
    <t>Vybourání dřevěných rámů oken s křídly, dveřních zárubní, vrat, stěn, ostění nebo obkladů  rámů oken s křídly dvojitých, plochy do 1 m2</t>
  </si>
  <si>
    <t>67</t>
  </si>
  <si>
    <t>971033651</t>
  </si>
  <si>
    <t>Vybourání otvorů ve zdivu cihelném pl do 4 m2 na MVC nebo MV tl do 600 mm</t>
  </si>
  <si>
    <t>-206705274</t>
  </si>
  <si>
    <t>Vybourání otvorů ve zdivu základovém nebo nadzákladovém z cihel, tvárnic, příčkovek  z cihel pálených na maltu vápennou nebo vápenocementovou plochy do 4 m2, tl. do 600 mm</t>
  </si>
  <si>
    <t>0,9*2,05*0,44*4</t>
  </si>
  <si>
    <t>68</t>
  </si>
  <si>
    <t>973031842</t>
  </si>
  <si>
    <t>Vysekání kapes ve zdivu cihelném na MC pro zavázání příček tl do 100 mm</t>
  </si>
  <si>
    <t>-34655803</t>
  </si>
  <si>
    <t>Vysekání výklenků nebo kapes ve zdivu z cihel  na maltu cementovou kapes pro zavázání nových příček, tl. do 100 mm</t>
  </si>
  <si>
    <t>69</t>
  </si>
  <si>
    <t>973031843</t>
  </si>
  <si>
    <t>Vysekání kapes ve zdivu cihelném na MC pro zavázání příček tl do 150 mm</t>
  </si>
  <si>
    <t>-478537932</t>
  </si>
  <si>
    <t>Vysekání výklenků nebo kapes ve zdivu z cihel  na maltu cementovou kapes pro zavázání nových příček, tl. do 150 mm</t>
  </si>
  <si>
    <t>3*3,3</t>
  </si>
  <si>
    <t>70</t>
  </si>
  <si>
    <t>973031845</t>
  </si>
  <si>
    <t>Vysekání kapes ve zdivu cihelném na MC pro zavázání zdí tl do 450 mm</t>
  </si>
  <si>
    <t>-2107116621</t>
  </si>
  <si>
    <t>Vysekání výklenků nebo kapes ve zdivu z cihel  na maltu cementovou kapes pro zavázání nových zdí, tl. do 450 mm</t>
  </si>
  <si>
    <t>71</t>
  </si>
  <si>
    <t>974031666</t>
  </si>
  <si>
    <t>Vysekání rýh ve zdivu cihelném pro vtahování nosníků hl do 150 mm v do 250 mm</t>
  </si>
  <si>
    <t>1953555856</t>
  </si>
  <si>
    <t>Vysekání rýh ve zdivu cihelném na maltu vápennou nebo vápenocementovou  pro vtahování nosníků do zdí, před vybouráním otvoru do hl. 150 mm, při v. nosníku do 250 mm</t>
  </si>
  <si>
    <t>1,4*3*4</t>
  </si>
  <si>
    <t>72</t>
  </si>
  <si>
    <t>978015391</t>
  </si>
  <si>
    <t>Otlučení (osekání) vnější vápenné nebo vápenocementové omítky stupně členitosti 1 a 2 do 100%</t>
  </si>
  <si>
    <t>1866524353</t>
  </si>
  <si>
    <t>Otlučení vápenných nebo vápenocementových omítek vnějších ploch s vyškrabáním spar a s očištěním zdiva stupně členitosti 1 a 2, v rozsahu přes 80 do 100 %</t>
  </si>
  <si>
    <t>997</t>
  </si>
  <si>
    <t>Přesun sutě</t>
  </si>
  <si>
    <t>73</t>
  </si>
  <si>
    <t>997013151</t>
  </si>
  <si>
    <t>Vnitrostaveništní doprava suti a vybouraných hmot pro budovy v do 6 m s omezením mechanizace</t>
  </si>
  <si>
    <t>1132679299</t>
  </si>
  <si>
    <t>Vnitrostaveništní doprava suti a vybouraných hmot  vodorovně do 50 m svisle s omezením mechanizace pro budovy a haly výšky do 6 m</t>
  </si>
  <si>
    <t>74</t>
  </si>
  <si>
    <t>997013501</t>
  </si>
  <si>
    <t>Odvoz suti a vybouraných hmot na skládku nebo meziskládku do 1 km se složením</t>
  </si>
  <si>
    <t>1640437018</t>
  </si>
  <si>
    <t>Odvoz suti a vybouraných hmot na skládku nebo meziskládku  se složením, na vzdálenost do 1 km</t>
  </si>
  <si>
    <t>75</t>
  </si>
  <si>
    <t>997013509</t>
  </si>
  <si>
    <t>Příplatek k odvozu suti a vybouraných hmot na skládku ZKD 1 km přes 1 km</t>
  </si>
  <si>
    <t>-1504536047</t>
  </si>
  <si>
    <t>Odvoz suti a vybouraných hmot na skládku nebo meziskládku  se složením, na vzdálenost Příplatek k ceně za každý další i započatý 1 km přes 1 km</t>
  </si>
  <si>
    <t>33,944*19 'Přepočtené koeficientem množství</t>
  </si>
  <si>
    <t>76</t>
  </si>
  <si>
    <t>997013631</t>
  </si>
  <si>
    <t>Poplatek za uložení na skládce (skládkovné) stavebního odpadu směsného kód odpadu 17 09 04</t>
  </si>
  <si>
    <t>937607537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</si>
  <si>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</si>
  <si>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</si>
  <si>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</si>
  <si>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77</t>
  </si>
  <si>
    <t>998011001</t>
  </si>
  <si>
    <t>Přesun hmot pro budovy zděné v do 6 m</t>
  </si>
  <si>
    <t>1905813041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</si>
  <si>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</si>
  <si>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</si>
  <si>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</si>
  <si>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</si>
  <si>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</si>
  <si>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78</t>
  </si>
  <si>
    <t>711111001</t>
  </si>
  <si>
    <t>Provedení izolace proti zemní vlhkosti vodorovné za studena nátěrem penetračním</t>
  </si>
  <si>
    <t>260753776</t>
  </si>
  <si>
    <t>Provedení izolace proti zemní vlhkosti natěradly a tmely za studena  na ploše vodorovné V nátěrem penetračním</t>
  </si>
  <si>
    <t>3,1*16,5</t>
  </si>
  <si>
    <t>79</t>
  </si>
  <si>
    <t>11163150</t>
  </si>
  <si>
    <t>lak penetrační asfaltový</t>
  </si>
  <si>
    <t>2114219191</t>
  </si>
  <si>
    <t>51,15*0,0003 'Přepočtené koeficientem množství</t>
  </si>
  <si>
    <t>80</t>
  </si>
  <si>
    <t>711141559</t>
  </si>
  <si>
    <t>Provedení izolace proti zemní vlhkosti pásy přitavením vodorovné NAIP</t>
  </si>
  <si>
    <t>1951108566</t>
  </si>
  <si>
    <t>Provedení izolace proti zemní vlhkosti pásy přitavením  NAIP na ploše vodorovné V</t>
  </si>
  <si>
    <t>81</t>
  </si>
  <si>
    <t>62836110</t>
  </si>
  <si>
    <t>pás asfaltový natavitelný oxidovaný tl 4mm s vložkou z hliníkové fólie / hliníkové fólie s textilií, se spalitelnou PE folií nebo jemnozrnným minerálním posypem</t>
  </si>
  <si>
    <t>1571795553</t>
  </si>
  <si>
    <t>51,15*1,15 'Přepočtené koeficientem množství</t>
  </si>
  <si>
    <t>82</t>
  </si>
  <si>
    <t>998711101</t>
  </si>
  <si>
    <t>Přesun hmot tonážní pro izolace proti vodě, vlhkosti a plynům v objektech výšky do 6 m</t>
  </si>
  <si>
    <t>1266023189</t>
  </si>
  <si>
    <t>Přesun hmot pro izolace proti vodě, vlhkosti a plynům  stanovený z hmotnosti přesunovaného materiálu vodorovná dopravní vzdálenost do 50 m v objektech výšky do 6 m</t>
  </si>
  <si>
    <t>712</t>
  </si>
  <si>
    <t>Povlakové krytiny</t>
  </si>
  <si>
    <t>83</t>
  </si>
  <si>
    <t>712331111</t>
  </si>
  <si>
    <t>Provedení povlakové krytiny střech do 10° podkladní vrstvy pásy na sucho samolepící</t>
  </si>
  <si>
    <t>-191211302</t>
  </si>
  <si>
    <t>Provedení povlakové krytiny střech plochých do 10° pásy na sucho  podkladní samolepící asfaltový pás</t>
  </si>
  <si>
    <t>61,2</t>
  </si>
  <si>
    <t>84</t>
  </si>
  <si>
    <t>62853001</t>
  </si>
  <si>
    <t>pás asfaltový samolepicí modifikovaný SBS tl 4mm s vložkou ze skleněné tkaniny se spalitelnou fólií nebo jemnozrnný minerálním posypem nebo textilií na horním povrchu</t>
  </si>
  <si>
    <t>262900403</t>
  </si>
  <si>
    <t>61,2*1,15 'Přepočtené koeficientem množství</t>
  </si>
  <si>
    <t>85</t>
  </si>
  <si>
    <t>712341559</t>
  </si>
  <si>
    <t>Provedení povlakové krytiny střech do 10° pásy NAIP přitavením v plné ploše</t>
  </si>
  <si>
    <t>-1531008873</t>
  </si>
  <si>
    <t>Provedení povlakové krytiny střech plochých do 10° pásy přitavením  NAIP v plné ploše</t>
  </si>
  <si>
    <t>86</t>
  </si>
  <si>
    <t>62855002</t>
  </si>
  <si>
    <t>pás asfaltový natavitelný modifikovaný SBS tl 5mm s vložkou z polyesterové rohože a spalitelnou PE fólií nebo jemnozrnný minerálním posypem na horním povrchu</t>
  </si>
  <si>
    <t>1811582919</t>
  </si>
  <si>
    <t>87</t>
  </si>
  <si>
    <t>998712101</t>
  </si>
  <si>
    <t>Přesun hmot tonážní tonážní pro krytiny povlakové v objektech v do 6 m</t>
  </si>
  <si>
    <t>-552953434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</si>
  <si>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</si>
  <si>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</si>
  <si>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</si>
  <si>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88</t>
  </si>
  <si>
    <t>713121111</t>
  </si>
  <si>
    <t>Montáž izolace tepelné podlah volně kladenými rohožemi, pásy, dílci, deskami 1 vrstva</t>
  </si>
  <si>
    <t>-1276395782</t>
  </si>
  <si>
    <t>Montáž tepelné izolace podlah rohožemi, pásy, deskami, dílci, bloky (izolační materiál ve specifikaci) kladenými volně jednovrstvá</t>
  </si>
  <si>
    <t>9,3+10,5+10,3+11,4</t>
  </si>
  <si>
    <t>89</t>
  </si>
  <si>
    <t>28372307</t>
  </si>
  <si>
    <t>deska EPS 100 do plochých střech a podlah λ=0,037 tl 70mm</t>
  </si>
  <si>
    <t>1873465482</t>
  </si>
  <si>
    <t>41,5*1,02 'Přepočtené koeficientem množství</t>
  </si>
  <si>
    <t>90</t>
  </si>
  <si>
    <t>998713101</t>
  </si>
  <si>
    <t>Přesun hmot tonážní pro izolace tepelné v objektech v do 6 m</t>
  </si>
  <si>
    <t>1020220965</t>
  </si>
  <si>
    <t>Přesun hmot pro izolace tepelné stanovený z hmotnosti přesunovaného materiálu vodorovná dopravní vzdálenost do 50 m v objektech výšky do 6 m</t>
  </si>
  <si>
    <t>725</t>
  </si>
  <si>
    <t>Zdravotechnika - zařizovací předměty</t>
  </si>
  <si>
    <t>91</t>
  </si>
  <si>
    <t>725110814</t>
  </si>
  <si>
    <t>Demontáž klozetu Kombi, odsávací</t>
  </si>
  <si>
    <t>-379186021</t>
  </si>
  <si>
    <t>Demontáž klozetů  odsávacích nebo kombinačních</t>
  </si>
  <si>
    <t>92</t>
  </si>
  <si>
    <t>725122817</t>
  </si>
  <si>
    <t>Demontáž pisoárových stání bez nádrže a jedním záchodkem</t>
  </si>
  <si>
    <t>1144112777</t>
  </si>
  <si>
    <t>Demontáž pisoárů  bez nádrže s rohovým ventilem s 1 záchodkem</t>
  </si>
  <si>
    <t>93</t>
  </si>
  <si>
    <t>725210821</t>
  </si>
  <si>
    <t>Demontáž umyvadel bez výtokových armatur</t>
  </si>
  <si>
    <t>523781398</t>
  </si>
  <si>
    <t>Demontáž umyvadel  bez výtokových armatur umyvadel</t>
  </si>
  <si>
    <t>94</t>
  </si>
  <si>
    <t>725810811</t>
  </si>
  <si>
    <t>Demontáž ventilů výtokových nástěnných</t>
  </si>
  <si>
    <t>-1282986291</t>
  </si>
  <si>
    <t>Demontáž výtokových ventilů  nástěnných</t>
  </si>
  <si>
    <t>95</t>
  </si>
  <si>
    <t>725820801</t>
  </si>
  <si>
    <t>Demontáž baterie nástěnné do G 3 / 4</t>
  </si>
  <si>
    <t>-997319444</t>
  </si>
  <si>
    <t>Demontáž baterií  nástěnných do G 3/4</t>
  </si>
  <si>
    <t>727</t>
  </si>
  <si>
    <t>Zdravotechnika - požární ochrana</t>
  </si>
  <si>
    <t>96</t>
  </si>
  <si>
    <t>727121103</t>
  </si>
  <si>
    <t>Protipožární manžeta D 50 mm z jedné strany dělící konstrukce požární odolnost EI 90</t>
  </si>
  <si>
    <t>1812088471</t>
  </si>
  <si>
    <t>Protipožární ochranné manžety z jedné strany dělící konstrukce požární odolnost EI 90 D 50</t>
  </si>
  <si>
    <t>741</t>
  </si>
  <si>
    <t>Elektroinstalace - silnoproud</t>
  </si>
  <si>
    <t>97</t>
  </si>
  <si>
    <t>7414100R</t>
  </si>
  <si>
    <t>úprava hromosvodu</t>
  </si>
  <si>
    <t>100246823</t>
  </si>
  <si>
    <t>762</t>
  </si>
  <si>
    <t>Konstrukce tesařské</t>
  </si>
  <si>
    <t>98</t>
  </si>
  <si>
    <t>762083122</t>
  </si>
  <si>
    <t>Impregnace řeziva proti dřevokaznému hmyzu, houbám a plísním máčením třída ohrožení 3 a 4</t>
  </si>
  <si>
    <t>1175392324</t>
  </si>
  <si>
    <t>Práce společné pro tesařské konstrukce  impregnace řeziva máčením proti dřevokaznému hmyzu, houbám a plísním, třída ohrožení 3 a 4 (dřevo v exteriéru)</t>
  </si>
  <si>
    <t>2,15</t>
  </si>
  <si>
    <t>99</t>
  </si>
  <si>
    <t>762085103</t>
  </si>
  <si>
    <t>Montáž kotevních želez, příložek, patek nebo táhel</t>
  </si>
  <si>
    <t>-1135081435</t>
  </si>
  <si>
    <t>Práce společné pro tesařské konstrukce  montáž ocelových spojovacích prostředků (materiál ve specifikaci) kotevních želez příložek, patek, táhel</t>
  </si>
  <si>
    <t>19*2</t>
  </si>
  <si>
    <t>100</t>
  </si>
  <si>
    <t>54825117</t>
  </si>
  <si>
    <t>kování tesařské úhelník 90° typ1 120x120x80x3,0mm</t>
  </si>
  <si>
    <t>2039364337</t>
  </si>
  <si>
    <t>101</t>
  </si>
  <si>
    <t>762332132</t>
  </si>
  <si>
    <t>Montáž vázaných kcí krovů pravidelných z hraněného řeziva průřezové plochy do 224 cm2</t>
  </si>
  <si>
    <t>-500009275</t>
  </si>
  <si>
    <t>Montáž vázaných konstrukcí krovů  střech pultových, sedlových, valbových, stanových čtvercového nebo obdélníkového půdorysu, z řeziva hraněného průřezové plochy přes 120 do 224 cm2</t>
  </si>
  <si>
    <t>16,5"poz</t>
  </si>
  <si>
    <t>3,6*19"krok</t>
  </si>
  <si>
    <t>102</t>
  </si>
  <si>
    <t>60512130</t>
  </si>
  <si>
    <t>hranol stavební řezivo průřezu do 224cm2 do dl 6m</t>
  </si>
  <si>
    <t>-2096525141</t>
  </si>
  <si>
    <t>16,5*0,1*0,14*1,05"poz</t>
  </si>
  <si>
    <t>3,6*19*0,12*0,16*1,05"krok</t>
  </si>
  <si>
    <t>103</t>
  </si>
  <si>
    <t>762332134</t>
  </si>
  <si>
    <t>Montáž vázaných kcí krovů pravidelných z hraněného řeziva průřezové plochy do 450 cm2</t>
  </si>
  <si>
    <t>1412201848</t>
  </si>
  <si>
    <t>Montáž vázaných konstrukcí krovů  střech pultových, sedlových, valbových, stanových čtvercového nebo obdélníkového půdorysu, z řeziva hraněného průřezové plochy přes 288 do 450 cm2</t>
  </si>
  <si>
    <t>104</t>
  </si>
  <si>
    <t>60512140</t>
  </si>
  <si>
    <t>hranol stavební řezivo průřezu do 450cm2 do dl 6m</t>
  </si>
  <si>
    <t>-594610688</t>
  </si>
  <si>
    <t>16,500*0,16*0,2</t>
  </si>
  <si>
    <t>105</t>
  </si>
  <si>
    <t>762341026</t>
  </si>
  <si>
    <t>Bednění střech rovných z desek OSB tl 22 mm na pero a drážku šroubovaných na krokve</t>
  </si>
  <si>
    <t>2035849206</t>
  </si>
  <si>
    <t>Bednění a laťování bednění střech rovných sklonu do 60° s vyřezáním otvorů z dřevoštěpkových desek OSB šroubovaných na krokve na pero a drážku, tloušťky desky 22 mm</t>
  </si>
  <si>
    <t>3,6*17</t>
  </si>
  <si>
    <t>106</t>
  </si>
  <si>
    <t>762342441</t>
  </si>
  <si>
    <t>Montáž lišt trojúhelníkových nebo kontralatí na střechách sklonu do 60°</t>
  </si>
  <si>
    <t>-667667448</t>
  </si>
  <si>
    <t>Bednění a laťování montáž lišt trojúhelníkových nebo kontralatí</t>
  </si>
  <si>
    <t>107</t>
  </si>
  <si>
    <t>60514114</t>
  </si>
  <si>
    <t>řezivo jehličnaté lať impregnovaná dl 4 m</t>
  </si>
  <si>
    <t>-1377610389</t>
  </si>
  <si>
    <t>68,400*0,04*0,06</t>
  </si>
  <si>
    <t>0,164*1,1 'Přepočtené koeficientem množství</t>
  </si>
  <si>
    <t>108</t>
  </si>
  <si>
    <t>998762101</t>
  </si>
  <si>
    <t>Přesun hmot tonážní pro kce tesařské v objektech v do 6 m</t>
  </si>
  <si>
    <t>1922850326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</si>
  <si>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</si>
  <si>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</si>
  <si>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</si>
  <si>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109</t>
  </si>
  <si>
    <t>763131482</t>
  </si>
  <si>
    <t>SDK podhled desky 2xDFH2 12,5 s izolací dvouvrstvá spodní kce profil CD+UD</t>
  </si>
  <si>
    <t>1365606348</t>
  </si>
  <si>
    <t>Podhled ze sádrokartonových desek  dvouvrstvá zavěšená spodní konstrukce z ocelových profilů CD, UD dvojitě opláštěná deskami impregnovanými protipožárními DFH2, tl. 2 x 12,5 mm, s izolací, REI do 120</t>
  </si>
  <si>
    <t>110</t>
  </si>
  <si>
    <t>763131751</t>
  </si>
  <si>
    <t>Montáž parotěsné zábrany do SDK podhledu</t>
  </si>
  <si>
    <t>1454642199</t>
  </si>
  <si>
    <t>Podhled ze sádrokartonových desek  ostatní práce a konstrukce na podhledech ze sádrokartonových desek montáž parotěsné zábrany</t>
  </si>
  <si>
    <t>111</t>
  </si>
  <si>
    <t>28329276</t>
  </si>
  <si>
    <t>fólie PE vyztužená pro parotěsnou vrstvu (reakce na oheň - třída E) 140g/m2</t>
  </si>
  <si>
    <t>872134734</t>
  </si>
  <si>
    <t>41,5*1,1 'Přepočtené koeficientem množství</t>
  </si>
  <si>
    <t>112</t>
  </si>
  <si>
    <t>763131752</t>
  </si>
  <si>
    <t>Montáž jedné vrstvy tepelné izolace do SDK podhledu</t>
  </si>
  <si>
    <t>25617189</t>
  </si>
  <si>
    <t>Podhled ze sádrokartonových desek  ostatní práce a konstrukce na podhledech ze sádrokartonových desek montáž jedné vrstvy tepelné izolace</t>
  </si>
  <si>
    <t>113</t>
  </si>
  <si>
    <t>63166765</t>
  </si>
  <si>
    <t>pás tepelně izolační mezi krokve λ=0,036-0,037 tl 120mm</t>
  </si>
  <si>
    <t>-1148043198</t>
  </si>
  <si>
    <t>114</t>
  </si>
  <si>
    <t>998763100</t>
  </si>
  <si>
    <t>Přesun hmot tonážní pro dřevostavby v objektech v do 6 m</t>
  </si>
  <si>
    <t>-439911306</t>
  </si>
  <si>
    <t>Přesun hmot pro dřevostavby  stanovený z hmotnosti přesunovaného materiálu vodorovná dopravní vzdálenost do 50 m v objektech výšky do 6 m</t>
  </si>
  <si>
    <t>764</t>
  </si>
  <si>
    <t>Konstrukce klempířské</t>
  </si>
  <si>
    <t>115</t>
  </si>
  <si>
    <t>764004861</t>
  </si>
  <si>
    <t>Demontáž svodu do suti</t>
  </si>
  <si>
    <t>-1532381005</t>
  </si>
  <si>
    <t>Demontáž klempířských konstrukcí svodu do suti</t>
  </si>
  <si>
    <t>116</t>
  </si>
  <si>
    <t>764242302</t>
  </si>
  <si>
    <t>Oplechování štítu závětrnou lištou z TiZn lesklého plechu rš 200 mm</t>
  </si>
  <si>
    <t>-197327300</t>
  </si>
  <si>
    <t>Oplechování střešních prvků z titanzinkového lesklého válcovaného plechu štítu závětrnou lištou rš 200 mm</t>
  </si>
  <si>
    <t>117</t>
  </si>
  <si>
    <t>764242332</t>
  </si>
  <si>
    <t>Oplechování rovné okapové hrany z TiZn lesklého plechu rš 200 mm</t>
  </si>
  <si>
    <t>5618330</t>
  </si>
  <si>
    <t>Oplechování střešních prvků z titanzinkového lesklého válcovaného plechu okapu okapovým plechem střechy rovné rš 200 mm</t>
  </si>
  <si>
    <t>118</t>
  </si>
  <si>
    <t>764246344</t>
  </si>
  <si>
    <t>Oplechování parapetů rovných celoplošně lepené z TiZn lesklého plechu rš 330 mm</t>
  </si>
  <si>
    <t>522275816</t>
  </si>
  <si>
    <t>Oplechování parapetů z titanzinkového lesklého válcovaného plechu rovných celoplošně lepené, bez rohů rš 330 mm</t>
  </si>
  <si>
    <t>119</t>
  </si>
  <si>
    <t>76424R</t>
  </si>
  <si>
    <t>úprava svodu na střechu přístavby</t>
  </si>
  <si>
    <t>-500754346</t>
  </si>
  <si>
    <t>120</t>
  </si>
  <si>
    <t>764341315</t>
  </si>
  <si>
    <t>Lemování rovných zdí střech s krytinou skládanou z TiZn lesklého plechu rš 400 mm</t>
  </si>
  <si>
    <t>-567653170</t>
  </si>
  <si>
    <t>Lemování zdí z titanzinkového lesklého válcovaného plechu boční nebo horní rovných, střech s krytinou skládanou mimo prejzovou rš 400 mm</t>
  </si>
  <si>
    <t>121</t>
  </si>
  <si>
    <t>764344312</t>
  </si>
  <si>
    <t>Lemování prostupů střech s krytinou skládanou nebo plechovou bez lišty z TiZn lesklého plechu</t>
  </si>
  <si>
    <t>1194173041</t>
  </si>
  <si>
    <t>Lemování prostupů z titanzinkového lesklého válcovaného plechu bez lišty, střech s krytinou skládanou nebo z plechu</t>
  </si>
  <si>
    <t>0,4*0,4</t>
  </si>
  <si>
    <t>122</t>
  </si>
  <si>
    <t>764541304</t>
  </si>
  <si>
    <t>Žlab podokapní půlkruhový z TiZn lesklého plechu rš 280 mm</t>
  </si>
  <si>
    <t>-2002309168</t>
  </si>
  <si>
    <t>Žlab podokapní z titanzinkového lesklého válcovaného plechu včetně háků a čel půlkruhový rš 280 mm</t>
  </si>
  <si>
    <t>123</t>
  </si>
  <si>
    <t>764541344</t>
  </si>
  <si>
    <t>Kotlík oválný (trychtýřový) pro podokapní žlaby z TiZn lesklého plechu 280/100 mm</t>
  </si>
  <si>
    <t>-1849773027</t>
  </si>
  <si>
    <t>Žlab podokapní z titanzinkového lesklého válcovaného plechu včetně háků a čel kotlík oválný (trychtýřový), rš žlabu/průměr svodu 280/100 mm</t>
  </si>
  <si>
    <t>124</t>
  </si>
  <si>
    <t>764548323</t>
  </si>
  <si>
    <t>Svody kruhové včetně objímek, kolen, odskoků z TiZn lesklého plechu průměru 100 mm</t>
  </si>
  <si>
    <t>1455909217</t>
  </si>
  <si>
    <t>Svod z titanzinkového lesklého válcovaného plechu včetně objímek, kolen a odskoků kruhový, průměru 100 mm</t>
  </si>
  <si>
    <t>765</t>
  </si>
  <si>
    <t>Krytina skládaná</t>
  </si>
  <si>
    <t>125</t>
  </si>
  <si>
    <t>765191011</t>
  </si>
  <si>
    <t>Montáž pojistné hydroizolační nebo parotěsné fólie kladené ve sklonu do 30° volně na krokve</t>
  </si>
  <si>
    <t>1401057402</t>
  </si>
  <si>
    <t>Montáž pojistné hydroizolační nebo parotěsné fólie kladené ve sklonu přes 20° volně na krokve</t>
  </si>
  <si>
    <t>126</t>
  </si>
  <si>
    <t>63150819</t>
  </si>
  <si>
    <t>fólie kontaktní difuzně propustná pro doplňkovou hydroizolační vrstvu, jednovrstvá mikrovláknitá s funkční vrstvou tl 220μm</t>
  </si>
  <si>
    <t>-1020841609</t>
  </si>
  <si>
    <t>61,2*1,1 'Přepočtené koeficientem množství</t>
  </si>
  <si>
    <t>766</t>
  </si>
  <si>
    <t>Konstrukce truhlářské</t>
  </si>
  <si>
    <t>127</t>
  </si>
  <si>
    <t>766621211</t>
  </si>
  <si>
    <t>Montáž dřevěných oken plochy přes 1 m2 otevíravých výšky do 1,5 m s rámem do zdiva</t>
  </si>
  <si>
    <t>1664197737</t>
  </si>
  <si>
    <t>Montáž oken dřevěných včetně montáže rámu plochy přes 1 m2 otevíravých do zdiva, výšky do 1,5 m</t>
  </si>
  <si>
    <t>1,25*4</t>
  </si>
  <si>
    <t>128</t>
  </si>
  <si>
    <t>61110011</t>
  </si>
  <si>
    <t>okno dřevěné otevíravé/sklopné trojsklo přes plochu 1m2 do v 1,5m</t>
  </si>
  <si>
    <t>284364124</t>
  </si>
  <si>
    <t>129</t>
  </si>
  <si>
    <t>766660001</t>
  </si>
  <si>
    <t>Montáž dveřních křídel otvíravých jednokřídlových š do 0,8 m do ocelové zárubně</t>
  </si>
  <si>
    <t>-164452888</t>
  </si>
  <si>
    <t>Montáž dveřních křídel dřevěných nebo plastových otevíravých do ocelové zárubně povrchově upravených jednokřídlových, šířky do 800 mm</t>
  </si>
  <si>
    <t>130</t>
  </si>
  <si>
    <t>MSN.0012521.URS</t>
  </si>
  <si>
    <t>dveře interiérové jednokřídlé plné,  80x197 dle specifikace 03</t>
  </si>
  <si>
    <t>335135786</t>
  </si>
  <si>
    <t>131</t>
  </si>
  <si>
    <t>766234R</t>
  </si>
  <si>
    <t>dveře interiérové jednokřídlé plné,  60x197 dle specifikace 04</t>
  </si>
  <si>
    <t>71456327</t>
  </si>
  <si>
    <t>132</t>
  </si>
  <si>
    <t>54914622</t>
  </si>
  <si>
    <t>kování dveřní vrchní klika včetně štítu a montážního materiálu BB 72 matný nikl</t>
  </si>
  <si>
    <t>1309779488</t>
  </si>
  <si>
    <t>133</t>
  </si>
  <si>
    <t>766660022</t>
  </si>
  <si>
    <t>Montáž dveřních křídel otvíravých jednokřídlových š přes 0,8 m požárních do ocelové zárubně</t>
  </si>
  <si>
    <t>-961685944</t>
  </si>
  <si>
    <t>Montáž dveřních křídel dřevěných nebo plastových otevíravých do ocelové zárubně protipožárních jednokřídlových, šířky přes 800 mm</t>
  </si>
  <si>
    <t>134</t>
  </si>
  <si>
    <t>SLD.0011250.URS</t>
  </si>
  <si>
    <t>dveře vnitřní požárně odolné, lakovaná MDF,odolnost EI (EW) 30 DP3,1křídlové 90 x 197 cm</t>
  </si>
  <si>
    <t>-1479165689</t>
  </si>
  <si>
    <t>P</t>
  </si>
  <si>
    <t>Poznámka k položce:
specifikace 02</t>
  </si>
  <si>
    <t>135</t>
  </si>
  <si>
    <t>1971888063</t>
  </si>
  <si>
    <t>136</t>
  </si>
  <si>
    <t>766660717</t>
  </si>
  <si>
    <t>Montáž dveřních křídel samozavírače na ocelovou zárubeň</t>
  </si>
  <si>
    <t>1526856769</t>
  </si>
  <si>
    <t>Montáž dveřních doplňků samozavírače na zárubeň ocelovou</t>
  </si>
  <si>
    <t>137</t>
  </si>
  <si>
    <t>54917250</t>
  </si>
  <si>
    <t>samozavírač dveří hydraulický K214 č.11 zlatá bronz</t>
  </si>
  <si>
    <t>-1482941378</t>
  </si>
  <si>
    <t>138</t>
  </si>
  <si>
    <t>766694121</t>
  </si>
  <si>
    <t>Montáž parapetních desek dřevěných nebo plastových šířky přes 30 cm délky do 1,0 m</t>
  </si>
  <si>
    <t>1310664252</t>
  </si>
  <si>
    <t>Montáž ostatních truhlářských konstrukcí parapetních desek dřevěných nebo plastových šířky přes 300 mm, délky do 1000 mm</t>
  </si>
  <si>
    <t>139</t>
  </si>
  <si>
    <t>60794104</t>
  </si>
  <si>
    <t>deska parapetní dřevotřísková vnitřní 340x1000mm</t>
  </si>
  <si>
    <t>-1629148392</t>
  </si>
  <si>
    <t>140</t>
  </si>
  <si>
    <t>60794121</t>
  </si>
  <si>
    <t>koncovka PVC k parapetním dřevotřískovým deskám 600mm</t>
  </si>
  <si>
    <t>1218480476</t>
  </si>
  <si>
    <t>4,000*2</t>
  </si>
  <si>
    <t>141</t>
  </si>
  <si>
    <t>998766101</t>
  </si>
  <si>
    <t>Přesun hmot tonážní pro konstrukce truhlářské v objektech v do 6 m</t>
  </si>
  <si>
    <t>1899401262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</si>
  <si>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</si>
  <si>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</si>
  <si>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</si>
  <si>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142</t>
  </si>
  <si>
    <t>771111011</t>
  </si>
  <si>
    <t>Vysátí podkladu před pokládkou dlažby</t>
  </si>
  <si>
    <t>-1331737689</t>
  </si>
  <si>
    <t>Příprava podkladu před provedením dlažby vysátí podlah</t>
  </si>
  <si>
    <t>9,3+10,5+10,3+11,4+19,7</t>
  </si>
  <si>
    <t>143</t>
  </si>
  <si>
    <t>771121011</t>
  </si>
  <si>
    <t>Nátěr penetrační na podlahu</t>
  </si>
  <si>
    <t>-1472259285</t>
  </si>
  <si>
    <t>Příprava podkladu před provedením dlažby nátěr penetrační na podlahu</t>
  </si>
  <si>
    <t>144</t>
  </si>
  <si>
    <t>771474112</t>
  </si>
  <si>
    <t>Montáž soklů z dlaždic keramických rovných flexibilní lepidlo v do 90 mm</t>
  </si>
  <si>
    <t>958749301</t>
  </si>
  <si>
    <t>Montáž soklů z dlaždic keramických lepených flexibilním lepidlem rovných, výšky přes 65 do 90 mm</t>
  </si>
  <si>
    <t>(3,85+2,75)*2</t>
  </si>
  <si>
    <t>(3,76+2,75)*2</t>
  </si>
  <si>
    <t>(4,18+2,75)*2</t>
  </si>
  <si>
    <t>-0,9*3</t>
  </si>
  <si>
    <t>3,32*2+5,93*2-0,8</t>
  </si>
  <si>
    <t>145</t>
  </si>
  <si>
    <t>59761009</t>
  </si>
  <si>
    <t>sokl-dlažba keramická slinutá hladká do interiéru i exteriéru 600x95mm</t>
  </si>
  <si>
    <t>1919976403</t>
  </si>
  <si>
    <t>55,08/0,6</t>
  </si>
  <si>
    <t>91,8*1,1 'Přepočtené koeficientem množství</t>
  </si>
  <si>
    <t>146</t>
  </si>
  <si>
    <t>771574243</t>
  </si>
  <si>
    <t>Montáž podlah keramických pro mechanické zatížení hladkých lepených flexibilním lepidlem do 12 ks/m2</t>
  </si>
  <si>
    <t>-1586489293</t>
  </si>
  <si>
    <t>Montáž podlah z dlaždic keramických lepených flexibilním lepidlem maloformátových pro vysoké mechanické zatížení hladkých přes 9 do 12 ks/m2</t>
  </si>
  <si>
    <t>147</t>
  </si>
  <si>
    <t>59761434</t>
  </si>
  <si>
    <t>dlažba keramická slinutá hladká do interiéru i exteriéru pro vysoké mechanické namáhání přes 9 do 12ks/m2</t>
  </si>
  <si>
    <t>-1888028708</t>
  </si>
  <si>
    <t>148</t>
  </si>
  <si>
    <t>771591112</t>
  </si>
  <si>
    <t>Izolace pod dlažbu nátěrem nebo stěrkou ve dvou vrstvách</t>
  </si>
  <si>
    <t>422179273</t>
  </si>
  <si>
    <t>Izolace podlahy pod dlažbu nátěrem nebo stěrkou ve dvou vrstvách</t>
  </si>
  <si>
    <t>9,3*1,1</t>
  </si>
  <si>
    <t>149</t>
  </si>
  <si>
    <t>998771101</t>
  </si>
  <si>
    <t>Přesun hmot tonážní pro podlahy z dlaždic v objektech v do 6 m</t>
  </si>
  <si>
    <t>-1189843174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</si>
  <si>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</si>
  <si>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</si>
  <si>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</si>
  <si>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150</t>
  </si>
  <si>
    <t>781121011</t>
  </si>
  <si>
    <t>Nátěr penetrační na stěnu</t>
  </si>
  <si>
    <t>2056182772</t>
  </si>
  <si>
    <t>Příprava podkladu před provedením obkladu nátěr penetrační na stěnu</t>
  </si>
  <si>
    <t>((3,8+2,6)*2+(1,3+1,25)*2+(1,41+1,3)*2)*2</t>
  </si>
  <si>
    <t>-1,2*4-1,6</t>
  </si>
  <si>
    <t>151</t>
  </si>
  <si>
    <t>781131112</t>
  </si>
  <si>
    <t>Izolace pod obklad nátěrem nebo stěrkou ve dvou vrstvách</t>
  </si>
  <si>
    <t>-486596333</t>
  </si>
  <si>
    <t>Izolace stěny pod obklad izolace nátěrem nebo stěrkou ve dvou vrstvách</t>
  </si>
  <si>
    <t>(1,5+1,2)*2</t>
  </si>
  <si>
    <t>152</t>
  </si>
  <si>
    <t>781474114</t>
  </si>
  <si>
    <t>Montáž obkladů vnitřních keramických hladkých do 22 ks/m2 lepených flexibilním lepidlem</t>
  </si>
  <si>
    <t>-674082740</t>
  </si>
  <si>
    <t>Montáž obkladů vnitřních stěn z dlaždic keramických lepených flexibilním lepidlem maloformátových hladkých přes 19 do 22 ks/m2</t>
  </si>
  <si>
    <t>40,24</t>
  </si>
  <si>
    <t>153</t>
  </si>
  <si>
    <t>59761040</t>
  </si>
  <si>
    <t>obklad keramický hladký přes 19 do 22ks/m2</t>
  </si>
  <si>
    <t>1069738473</t>
  </si>
  <si>
    <t>40,24*1,1 'Přepočtené koeficientem množství</t>
  </si>
  <si>
    <t>154</t>
  </si>
  <si>
    <t>781494111</t>
  </si>
  <si>
    <t>Plastové profily rohové lepené flexibilním lepidlem</t>
  </si>
  <si>
    <t>1551851356</t>
  </si>
  <si>
    <t>Obklad - dokončující práce profily ukončovací lepené flexibilním lepidlem rohové</t>
  </si>
  <si>
    <t>155</t>
  </si>
  <si>
    <t>781494511</t>
  </si>
  <si>
    <t>Plastové profily ukončovací lepené flexibilním lepidlem</t>
  </si>
  <si>
    <t>-1907212598</t>
  </si>
  <si>
    <t>Obklad - dokončující práce profily ukončovací lepené flexibilním lepidlem ukončovací</t>
  </si>
  <si>
    <t>156</t>
  </si>
  <si>
    <t>998781101</t>
  </si>
  <si>
    <t>Přesun hmot tonážní pro obklady keramické v objektech v do 6 m</t>
  </si>
  <si>
    <t>523750559</t>
  </si>
  <si>
    <t>Přesun hmot pro obklady keramické  stanovený z hmotnosti přesunovaného materiálu vodorovná dopravní vzdálenost do 50 m v objektech výšky do 6 m</t>
  </si>
  <si>
    <t>782</t>
  </si>
  <si>
    <t>Dokončovací práce - obklady z kamene</t>
  </si>
  <si>
    <t>157</t>
  </si>
  <si>
    <t>782131811</t>
  </si>
  <si>
    <t>Demontáž obkladů stěn z kamene z tvrdých kamenů kladených do malty</t>
  </si>
  <si>
    <t>-941721725</t>
  </si>
  <si>
    <t>16,43*1,1</t>
  </si>
  <si>
    <t>158</t>
  </si>
  <si>
    <t>782132411</t>
  </si>
  <si>
    <t>Montáž obkladu stěn ze zlomků desek s přisekáním z tvrdého kamene do lepidla tl do 25 mm</t>
  </si>
  <si>
    <t>-1094019263</t>
  </si>
  <si>
    <t>Montáž obkladů stěn z tvrdých kamenů kladených do lepidla ze zlomků desek s upravením stran na místě přisekáním tl. do 25 mm</t>
  </si>
  <si>
    <t>(16,5+3,1+3)*1,3</t>
  </si>
  <si>
    <t>159</t>
  </si>
  <si>
    <t>58382170</t>
  </si>
  <si>
    <t>deska obkladová tryskaná žula tl 40mm do 0,24m2</t>
  </si>
  <si>
    <t>1646962364</t>
  </si>
  <si>
    <t>160</t>
  </si>
  <si>
    <t>782999R</t>
  </si>
  <si>
    <t>očištění demontovaného obkladu</t>
  </si>
  <si>
    <t>1507330938</t>
  </si>
  <si>
    <t>161</t>
  </si>
  <si>
    <t>998782101</t>
  </si>
  <si>
    <t>Přesun hmot tonážní pro obklady kamenné v objektech v do 6 m</t>
  </si>
  <si>
    <t>-1546137144</t>
  </si>
  <si>
    <t>Přesun hmot pro obklady kamenné  stanovený z hmotnosti přesunovaného materiálu vodorovná dopravní vzdálenost do 50 m v objektech výšky do 6 m</t>
  </si>
  <si>
    <t>783</t>
  </si>
  <si>
    <t>Dokončovací práce - nátěry</t>
  </si>
  <si>
    <t>162</t>
  </si>
  <si>
    <t>783315101</t>
  </si>
  <si>
    <t>Mezinátěr jednonásobný syntetický standardní zámečnických konstrukcí</t>
  </si>
  <si>
    <t>1003551497</t>
  </si>
  <si>
    <t>Mezinátěr zámečnických konstrukcí jednonásobný syntetický standardní</t>
  </si>
  <si>
    <t>5*0,3*4</t>
  </si>
  <si>
    <t>163</t>
  </si>
  <si>
    <t>783317101</t>
  </si>
  <si>
    <t>Krycí jednonásobný syntetický standardní nátěr zámečnických konstrukcí</t>
  </si>
  <si>
    <t>-2070788452</t>
  </si>
  <si>
    <t>Krycí nátěr (email) zámečnických konstrukcí jednonásobný syntetický standardní</t>
  </si>
  <si>
    <t>784</t>
  </si>
  <si>
    <t>Dokončovací práce - malby a tapety</t>
  </si>
  <si>
    <t>164</t>
  </si>
  <si>
    <t>784111001</t>
  </si>
  <si>
    <t>Oprášení (ometení ) podkladu v místnostech výšky do 3,80 m</t>
  </si>
  <si>
    <t>-1132944265</t>
  </si>
  <si>
    <t>Oprášení (ometení) podkladu v místnostech výšky do 3,80 m</t>
  </si>
  <si>
    <t>136,95+41,5+16*4+10*4"vč. dotčených stěn 1.03, 1,05, 1.06</t>
  </si>
  <si>
    <t>165</t>
  </si>
  <si>
    <t>784181001</t>
  </si>
  <si>
    <t>Jednonásobné pačokování v místnostech výšky do 3,80 m</t>
  </si>
  <si>
    <t>-158450802</t>
  </si>
  <si>
    <t>Pačokování jednonásobné v místnostech výšky do 3,80 m</t>
  </si>
  <si>
    <t>166</t>
  </si>
  <si>
    <t>784181101</t>
  </si>
  <si>
    <t>Základní akrylátová jednonásobná penetrace podkladu v místnostech výšky do 3,80m</t>
  </si>
  <si>
    <t>-1324403725</t>
  </si>
  <si>
    <t>Penetrace podkladu jednonásobná základní akrylátová v místnostech výšky do 3,80 m</t>
  </si>
  <si>
    <t>167</t>
  </si>
  <si>
    <t>784221101</t>
  </si>
  <si>
    <t>Dvojnásobné bílé malby ze směsí za sucha dobře otěruvzdorných v místnostech do 3,80 m</t>
  </si>
  <si>
    <t>1021778567</t>
  </si>
  <si>
    <t>Malby z malířských směsí otěruvzdorných za sucha dvojnásobné, bílé za sucha otěruvzdorné dobře v místnostech výšky do 3,80 m</t>
  </si>
  <si>
    <t>282,45</t>
  </si>
  <si>
    <t>02 -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</si>
  <si>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</si>
  <si>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</si>
  <si>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</si>
  <si>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732 - Ústřední vytápění - strojovny</t>
  </si>
  <si>
    <t>961021R</t>
  </si>
  <si>
    <t>Zednické přípomoce k napojení do stávající kanalizace</t>
  </si>
  <si>
    <t>1854555433</t>
  </si>
  <si>
    <t>721</t>
  </si>
  <si>
    <t>Zdravotechnika - vnitřní kanalizace</t>
  </si>
  <si>
    <t>721171903</t>
  </si>
  <si>
    <t>Potrubí z PP vsazení odbočky do hrdla DN 50</t>
  </si>
  <si>
    <t>-548192010</t>
  </si>
  <si>
    <t>Opravy odpadního potrubí plastového  vsazení odbočky do potrubí DN 50</t>
  </si>
  <si>
    <t>721171906</t>
  </si>
  <si>
    <t>Potrubí z PP vsazení odbočky do hrdla DN 125</t>
  </si>
  <si>
    <t>-1204909209</t>
  </si>
  <si>
    <t>Opravy odpadního potrubí plastového  vsazení odbočky do potrubí DN 125</t>
  </si>
  <si>
    <t>721173401</t>
  </si>
  <si>
    <t>Potrubí kanalizační z PVC SN 4 svodné DN 110</t>
  </si>
  <si>
    <t>-1541705399</t>
  </si>
  <si>
    <t>Potrubí z trub PVC SN4 svodné (ležaté) DN 110</t>
  </si>
  <si>
    <t>721173402</t>
  </si>
  <si>
    <t>Potrubí kanalizační z PVC SN 4 svodné DN 125</t>
  </si>
  <si>
    <t>-1718569218</t>
  </si>
  <si>
    <t>Potrubí z trub PVC SN4 svodné (ležaté) DN 125</t>
  </si>
  <si>
    <t>721173746</t>
  </si>
  <si>
    <t>Potrubí kanalizační z PE větrací DN 100</t>
  </si>
  <si>
    <t>1241133298</t>
  </si>
  <si>
    <t>Potrubí z trub polyetylenových svařované větrací DN 100</t>
  </si>
  <si>
    <t>721174043</t>
  </si>
  <si>
    <t>Potrubí kanalizační z PP připojovací DN 50</t>
  </si>
  <si>
    <t>1144950468</t>
  </si>
  <si>
    <t>Potrubí z trub polypropylenových připojovací DN 50</t>
  </si>
  <si>
    <t>1+1+4</t>
  </si>
  <si>
    <t>721174044</t>
  </si>
  <si>
    <t>Potrubí kanalizační z PP připojovací DN 75</t>
  </si>
  <si>
    <t>1958001844</t>
  </si>
  <si>
    <t>Potrubí z trub polypropylenových připojovací DN 75</t>
  </si>
  <si>
    <t>721174045</t>
  </si>
  <si>
    <t>Potrubí kanalizační z PP připojovací DN 110</t>
  </si>
  <si>
    <t>1635088792</t>
  </si>
  <si>
    <t>Potrubí z trub polypropylenových připojovací DN 110</t>
  </si>
  <si>
    <t>721194105</t>
  </si>
  <si>
    <t>Vyvedení a upevnění odpadních výpustek DN 50</t>
  </si>
  <si>
    <t>470361190</t>
  </si>
  <si>
    <t>Vyměření přípojek na potrubí vyvedení a upevnění odpadních výpustek DN 50</t>
  </si>
  <si>
    <t>721194107</t>
  </si>
  <si>
    <t>Vyvedení a upevnění odpadních výpustek DN 70</t>
  </si>
  <si>
    <t>-1901131803</t>
  </si>
  <si>
    <t>Vyměření přípojek na potrubí vyvedení a upevnění odpadních výpustek DN 70</t>
  </si>
  <si>
    <t>721194109</t>
  </si>
  <si>
    <t>Vyvedení a upevnění odpadních výpustek DN 100</t>
  </si>
  <si>
    <t>1013883415</t>
  </si>
  <si>
    <t>Vyměření přípojek na potrubí vyvedení a upevnění odpadních výpustek DN 100</t>
  </si>
  <si>
    <t>721273152</t>
  </si>
  <si>
    <t>Hlavice ventilační polypropylen PP DN 75</t>
  </si>
  <si>
    <t>1090143201</t>
  </si>
  <si>
    <t>Ventilační hlavice z polypropylenu (PP) DN 75</t>
  </si>
  <si>
    <t>721290111</t>
  </si>
  <si>
    <t>Zkouška těsnosti potrubí kanalizace vodou do DN 125</t>
  </si>
  <si>
    <t>-2113690640</t>
  </si>
  <si>
    <t>Zkouška těsnosti kanalizace  v objektech vodou do DN 125</t>
  </si>
  <si>
    <t>22,5</t>
  </si>
  <si>
    <t>998721101</t>
  </si>
  <si>
    <t>Přesun hmot tonážní pro vnitřní kanalizace v objektech v do 6 m</t>
  </si>
  <si>
    <t>-1464494860</t>
  </si>
  <si>
    <t>Přesun hmot pro vnitřní kanalizace  stanovený z hmotnosti přesunovaného materiálu vodorovná dopravní vzdálenost do 50 m v objektech výšky do 6 m</t>
  </si>
  <si>
    <t>722</t>
  </si>
  <si>
    <t>Zdravotechnika - vnitřní vodovod</t>
  </si>
  <si>
    <t>722130991</t>
  </si>
  <si>
    <t>Potrubí pozinkované závitové vsazení odbočky do potrubí oboustranná svěrná spojka DN 20 / G 1/2</t>
  </si>
  <si>
    <t>-1657503205</t>
  </si>
  <si>
    <t>Opravy vodovodního potrubí z ocelových trubek pozinkovaných závitových vsazení odbočky do potrubí oboustrannými svěrnými spojkami DN potrubí / G odbočky DN 20 / G 1/2</t>
  </si>
  <si>
    <t>722174002</t>
  </si>
  <si>
    <t>Potrubí vodovodní plastové PPR svar polyfuze PN 16 D 20 x 2,8 mm</t>
  </si>
  <si>
    <t>-1198195575</t>
  </si>
  <si>
    <t>Potrubí z plastových trubek z polypropylenu (PPR) svařovaných polyfuzně PN 16 (SDR 7,4) D 20 x 2,8</t>
  </si>
  <si>
    <t>722174022</t>
  </si>
  <si>
    <t>Potrubí vodovodní plastové PPR svar polyfuze PN 20 D 20 x 3,4 mm</t>
  </si>
  <si>
    <t>2046915707</t>
  </si>
  <si>
    <t>Potrubí z plastových trubek z polypropylenu (PPR) svařovaných polyfuzně PN 20 (SDR 6) D 20 x 3,4</t>
  </si>
  <si>
    <t>26*2"teplá + cirkulace</t>
  </si>
  <si>
    <t>722181211</t>
  </si>
  <si>
    <t>Ochrana vodovodního potrubí přilepenými termoizolačními trubicemi z PE tl do 6 mm DN do 22 mm</t>
  </si>
  <si>
    <t>-1269418603</t>
  </si>
  <si>
    <t>Ochrana potrubí  termoizolačními trubicemi z pěnového polyetylenu PE přilepenými v příčných a podélných spojích, tloušťky izolace do 6 mm, vnitřního průměru izolace DN do 22 mm</t>
  </si>
  <si>
    <t>722181251</t>
  </si>
  <si>
    <t>Ochrana vodovodního potrubí přilepenými termoizolačními trubicemi z PE tl do 25 mm DN do 22 mm</t>
  </si>
  <si>
    <t>-722426665</t>
  </si>
  <si>
    <t>Ochrana potrubí  termoizolačními trubicemi z pěnového polyetylenu PE přilepenými v příčných a podélných spojích, tloušťky izolace přes 20 do 25 mm, vnitřního průměru izolace DN do 22 mm</t>
  </si>
  <si>
    <t>722190401</t>
  </si>
  <si>
    <t>Vyvedení a upevnění výpustku do DN 25</t>
  </si>
  <si>
    <t>-770708825</t>
  </si>
  <si>
    <t>Zřízení přípojek na potrubí  vyvedení a upevnění výpustek do DN 25</t>
  </si>
  <si>
    <t>722240122</t>
  </si>
  <si>
    <t>Kohout kulový plastový PPR DN 20</t>
  </si>
  <si>
    <t>285229270</t>
  </si>
  <si>
    <t>Armatury z plastických hmot  kohouty (PPR) kulové DN 20</t>
  </si>
  <si>
    <t>722290226</t>
  </si>
  <si>
    <t>Zkouška těsnosti vodovodního potrubí závitového do DN 50</t>
  </si>
  <si>
    <t>-1209782970</t>
  </si>
  <si>
    <t>Zkoušky, proplach a desinfekce vodovodního potrubí  zkoušky těsnosti vodovodního potrubí závitového do DN 50</t>
  </si>
  <si>
    <t>722290234</t>
  </si>
  <si>
    <t>Proplach a dezinfekce vodovodního potrubí do DN 80</t>
  </si>
  <si>
    <t>1989092890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</si>
  <si>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</si>
  <si>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</si>
  <si>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</si>
  <si>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-1233804162</t>
  </si>
  <si>
    <t>Přesun hmot pro vnitřní vodovod  stanovený z hmotnosti přesunovaného materiálu vodorovná dopravní vzdálenost do 50 m v objektech výšky do 6 m</t>
  </si>
  <si>
    <t>725112022</t>
  </si>
  <si>
    <t>Klozet keramický závěsný na nosné stěny s hlubokým splachováním odpad vodorovný</t>
  </si>
  <si>
    <t>954471911</t>
  </si>
  <si>
    <t>Zařízení záchodů klozety keramické závěsné na nosné stěny s hlubokým splachováním odpad vodorovný</t>
  </si>
  <si>
    <t>725121502</t>
  </si>
  <si>
    <t>Pisoárový záchodek keramický bez splachovací nádrže bez odsávání a s otvorem pro ventil</t>
  </si>
  <si>
    <t>518330948</t>
  </si>
  <si>
    <t>Pisoárové záchodky keramické bez splachovací nádrže urinál bez odsávání s otvorem pro ventil</t>
  </si>
  <si>
    <t>725211603</t>
  </si>
  <si>
    <t>Umyvadlo keramické bílé šířky 600 mm bez krytu na sifon připevněné na stěnu šrouby</t>
  </si>
  <si>
    <t>-101874757</t>
  </si>
  <si>
    <t>Umyvadla keramická bílá bez výtokových armatur připevněná na stěnu šrouby bez sloupu nebo krytu na sifon 600 mm</t>
  </si>
  <si>
    <t>725241513</t>
  </si>
  <si>
    <t>Vanička sprchová keramická čtvercová 900x900 mm</t>
  </si>
  <si>
    <t>-2088584612</t>
  </si>
  <si>
    <t>Sprchové vaničky keramické čtvercové 900x900 mm</t>
  </si>
  <si>
    <t>725244523</t>
  </si>
  <si>
    <t>Zástěna sprchová rohová rámová se skleněnou výplní tl. 4 a 5 mm dveře posuvné dvoudílné vstup z rohu na vaničku 900x900 mm</t>
  </si>
  <si>
    <t>2079494423</t>
  </si>
  <si>
    <t>Sprchové dveře a zástěny zástěny sprchové rohové čtvercové/obdélníkové rámové se skleněnou výplní tl. 4 a 5 mm dveře posuvné dvoudílné, vstup z rohu, na vaničku 900x900 mm</t>
  </si>
  <si>
    <t>725319111</t>
  </si>
  <si>
    <t>Montáž dřezu ostatních typů</t>
  </si>
  <si>
    <t>-690199965</t>
  </si>
  <si>
    <t>Dřezy bez výtokových armatur montáž dřezů ostatních typů</t>
  </si>
  <si>
    <t>55231350</t>
  </si>
  <si>
    <t>dvojdřez nerez nástavný 900x600mm</t>
  </si>
  <si>
    <t>1081706436</t>
  </si>
  <si>
    <t>725811301</t>
  </si>
  <si>
    <t>Ventil tlačný samouzavírací s omezenou dobou výtoku 6 l/min G 1/2</t>
  </si>
  <si>
    <t>176323682</t>
  </si>
  <si>
    <t>Ventily nástěnné samouzavírací s omezenou dobou výtoku tlačné G 1/2 (6 l/min)</t>
  </si>
  <si>
    <t>725821311</t>
  </si>
  <si>
    <t>Baterie dřezová nástěnná páková s otáčivým kulatým ústím a délkou ramínka 200 mm</t>
  </si>
  <si>
    <t>1036730214</t>
  </si>
  <si>
    <t>Baterie dřezové nástěnné pákové s otáčivým kulatým ústím a délkou ramínka 200 mm</t>
  </si>
  <si>
    <t>725822613</t>
  </si>
  <si>
    <t>Baterie umyvadlová stojánková páková s výpustí</t>
  </si>
  <si>
    <t>-2109755459</t>
  </si>
  <si>
    <t>Baterie umyvadlové stojánkové pákové s výpustí</t>
  </si>
  <si>
    <t>725841312</t>
  </si>
  <si>
    <t>Baterie sprchová nástěnná páková</t>
  </si>
  <si>
    <t>849698607</t>
  </si>
  <si>
    <t>Baterie sprchové nástěnné pákové</t>
  </si>
  <si>
    <t>725862103</t>
  </si>
  <si>
    <t>Zápachová uzávěrka pro dřezy DN 40/50</t>
  </si>
  <si>
    <t>-1433542757</t>
  </si>
  <si>
    <t>Zápachové uzávěrky zařizovacích předmětů pro dřezy DN 40/50</t>
  </si>
  <si>
    <t>998725101</t>
  </si>
  <si>
    <t>Přesun hmot tonážní pro zařizovací předměty v objektech v do 6 m</t>
  </si>
  <si>
    <t>-1107275741</t>
  </si>
  <si>
    <t>Přesun hmot pro zařizovací předměty  stanovený z hmotnosti přesunovaného materiálu vodorovná dopravní vzdálenost do 50 m v objektech výšky do 6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</si>
  <si>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</si>
  <si>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</si>
  <si>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</si>
  <si>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</si>
  <si>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-2033739197</t>
  </si>
  <si>
    <t>Předstěnové instalační systémy pro zazdění do masivních zděných konstrukcí pro závěsné klozety ovládání zepředu, stavební výška 1080 mm</t>
  </si>
  <si>
    <t>732</t>
  </si>
  <si>
    <t>Ústřední vytápění - strojovny</t>
  </si>
  <si>
    <t>732421201</t>
  </si>
  <si>
    <t>Čerpadlo teplovodní mokroběžné závitové cirkulační DN 15 výtlak do 0,9 m průtok 0,35 m3/h pro TUV</t>
  </si>
  <si>
    <t>-92819015</t>
  </si>
  <si>
    <t>Čerpadla teplovodní závitová mokroběžná cirkulační pro TUV (elektronicky řízená) PN 10, do 80°C DN přípojky/dopravní výška H (m) - čerpací výkon Q (m3/h) DN 15 / do 0,9 m / 0,35 m3/h</t>
  </si>
  <si>
    <t>03 -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</si>
  <si>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</si>
  <si>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</si>
  <si>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</si>
  <si>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</si>
  <si>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</si>
  <si>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733222103</t>
  </si>
  <si>
    <t>Potrubí měděné polotvrdé spojované měkkým pájením D 18x1</t>
  </si>
  <si>
    <t>1170279823</t>
  </si>
  <si>
    <t>Potrubí z trubek měděných polotvrdých spojovaných měkkým pájením Ø 18/1</t>
  </si>
  <si>
    <t>733291101</t>
  </si>
  <si>
    <t>Zkouška těsnosti potrubí měděné do D 35x1,5</t>
  </si>
  <si>
    <t>1349672545</t>
  </si>
  <si>
    <t>Zkoušky těsnosti potrubí z trubek měděných  Ø do 35/1,5</t>
  </si>
  <si>
    <t>733811241</t>
  </si>
  <si>
    <t>Ochrana potrubí ústředního vytápění termoizolačními trubicemi z PE tl do 20 mm DN do 22 mm</t>
  </si>
  <si>
    <t>-619939307</t>
  </si>
  <si>
    <t>Ochrana potrubí termoizolačními trubicemi z pěnového polyetylenu PE přilepenými v příčných a podélných spojích, tloušťky izolace přes 13 do 20 mm, vnitřního průměru izolace DN do 22 mm</t>
  </si>
  <si>
    <t>998733101</t>
  </si>
  <si>
    <t>Přesun hmot tonážní pro rozvody potrubí v objektech v do 6 m</t>
  </si>
  <si>
    <t>2086701690</t>
  </si>
  <si>
    <t>Přesun hmot pro rozvody potrubí  stanovený z hmotnosti přesunovaného materiálu vodorovná dopravní vzdálenost do 50 m v objektech výšky do 6 m</t>
  </si>
  <si>
    <t>734</t>
  </si>
  <si>
    <t>Ústřední vytápění - armatury</t>
  </si>
  <si>
    <t>734221531</t>
  </si>
  <si>
    <t>Ventil závitový termostatický rohový jednoregulační G 3/8 PN 16 do 110°C bez hlavice ovládání</t>
  </si>
  <si>
    <t>48873570</t>
  </si>
  <si>
    <t>Ventily regulační závitové termostatické, bez hlavice ovládání PN 16 do 110°C rohové jednoregulační G 3/8</t>
  </si>
  <si>
    <t>734221682</t>
  </si>
  <si>
    <t>Termostatická hlavice kapalinová PN 10 do 110°C otopných těles VK</t>
  </si>
  <si>
    <t>-1027764200</t>
  </si>
  <si>
    <t>Ventily regulační závitové hlavice termostatické, pro ovládání ventilů PN 10 do 110°C kapalinové otopných těles VK</t>
  </si>
  <si>
    <t>734261402</t>
  </si>
  <si>
    <t>Armatura připojovací rohová G 1/2x18 PN 10 do 110°C radiátorů typu VK</t>
  </si>
  <si>
    <t>-756336864</t>
  </si>
  <si>
    <t>Šroubení připojovací armatury radiátorů VK PN 10 do 110°C, regulační uzavíratelné rohové G 1/2 x 18</t>
  </si>
  <si>
    <t>998734101</t>
  </si>
  <si>
    <t>Přesun hmot tonážní pro armatury v objektech v do 6 m</t>
  </si>
  <si>
    <t>209777172</t>
  </si>
  <si>
    <t>Přesun hmot pro armatury  stanovený z hmotnosti přesunovaného materiálu vodorovná dopravní vzdálenost do 50 m v objektech výšky do 6 m</t>
  </si>
  <si>
    <t>735</t>
  </si>
  <si>
    <t>Ústřední vytápění - otopná tělesa</t>
  </si>
  <si>
    <t>735152177</t>
  </si>
  <si>
    <t>Otopné těleso panel VK jednodeskové bez přídavné přestupní plochy výška/délka 600/1000mm výkon 604 W</t>
  </si>
  <si>
    <t>-504584138</t>
  </si>
  <si>
    <t>Otopná tělesa panelová VK jednodesková PN 1,0 MPa, T do 110°C bez přídavné přestupní plochy výšky tělesa 600 mm stavební délky / výkonu 1000 mm / 604 W</t>
  </si>
  <si>
    <t>735152375</t>
  </si>
  <si>
    <t>Otopné těleso panelové VK dvoudeskové bez přídavné přestupní plochy výška/délka 600/800mm výkon 782W</t>
  </si>
  <si>
    <t>1184232655</t>
  </si>
  <si>
    <t>Otopná tělesa panelová VK dvoudesková PN 1,0 MPa, T do 110°C bez přídavné přestupní plochy výšky tělesa 600 mm stavební délky / výkonu 800 mm / 782 W</t>
  </si>
  <si>
    <t>998735101</t>
  </si>
  <si>
    <t>Přesun hmot tonážní pro otopná tělesa v objektech v do 6 m</t>
  </si>
  <si>
    <t>1244761216</t>
  </si>
  <si>
    <t>Přesun hmot pro otopná tělesa  stanovený z hmotnosti přesunovaného materiálu vodorovná dopravní vzdálenost do 50 m v objektech výšky do 6 m</t>
  </si>
  <si>
    <t>999R</t>
  </si>
  <si>
    <t>Napojení, regulace a uvedení do provozu</t>
  </si>
  <si>
    <t>1474403667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</si>
  <si>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</si>
  <si>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</si>
  <si>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</si>
  <si>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</si>
  <si>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</si>
  <si>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</si>
  <si>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</si>
  <si>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</si>
  <si>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</si>
  <si>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</si>
  <si>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1024</t>
  </si>
  <si>
    <t>1367452859</t>
  </si>
  <si>
    <t>013254000</t>
  </si>
  <si>
    <t>Dokumentace skutečného provedení stavby</t>
  </si>
  <si>
    <t>-1618551916</t>
  </si>
  <si>
    <t>VRN3</t>
  </si>
  <si>
    <t>Zařízení staveniště</t>
  </si>
  <si>
    <t>032903000</t>
  </si>
  <si>
    <t>Náklady na provoz a údržbu vybavení staveniště</t>
  </si>
  <si>
    <t>-1424149878</t>
  </si>
  <si>
    <t>VRN4</t>
  </si>
  <si>
    <t>Inženýrská činnost</t>
  </si>
  <si>
    <t>043194000</t>
  </si>
  <si>
    <t>Ostatní zkoušky</t>
  </si>
  <si>
    <t>-59879033</t>
  </si>
  <si>
    <t>Poznámka k položce:
revize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</si>
</sst>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33" width="1.7109375" style="1" customWidth="1"/>
    <col min="34" max="34" width="2.140625" style="1" customWidth="1"/>
    <col min="35" max="35" width="21.140625" style="1" customWidth="1"/>
    <col min="36" max="37" width="1.7109375" style="1" customWidth="1"/>
    <col min="38" max="38" width="5.57421875" style="1" customWidth="1"/>
    <col min="39" max="39" width="2.140625" style="1" customWidth="1"/>
    <col min="40" max="40" width="8.8515625" style="1" customWidth="1"/>
    <col min="41" max="41" width="5.00390625" style="1" customWidth="1"/>
    <col min="42" max="42" width="2.7109375" style="1" customWidth="1"/>
    <col min="43" max="43" width="10.421875" style="1" hidden="1" customWidth="1"/>
    <col min="44" max="44" width="9.140625" style="1" customWidth="1"/>
    <col min="45" max="47" width="17.140625" style="1" hidden="1" customWidth="1"/>
    <col min="48" max="49" width="14.421875" style="1" hidden="1" customWidth="1"/>
    <col min="50" max="51" width="16.7109375" style="1" hidden="1" customWidth="1"/>
    <col min="52" max="52" width="14.421875" style="1" hidden="1" customWidth="1"/>
    <col min="53" max="53" width="12.7109375" style="1" hidden="1" customWidth="1"/>
    <col min="54" max="54" width="16.7109375" style="1" hidden="1" customWidth="1"/>
    <col min="55" max="55" width="14.421875" style="1" hidden="1" customWidth="1"/>
    <col min="56" max="56" width="12.7109375" style="1" hidden="1" customWidth="1"/>
    <col min="57" max="57" width="44.28125" style="1" customWidth="1"/>
    <col min="71" max="91" width="8.8515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20200304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Přístavba skladu hadic Hasičská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4.9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M. Richter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4.9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4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Stavební část'!P143</f>
        <v>0</v>
      </c>
      <c r="AV95" s="127">
        <f>'01 - Stavební část'!J33</f>
        <v>0</v>
      </c>
      <c r="AW95" s="127">
        <f>'01 - Stavební část'!J34</f>
        <v>0</v>
      </c>
      <c r="AX95" s="127">
        <f>'01 - Stavební část'!J35</f>
        <v>0</v>
      </c>
      <c r="AY95" s="127">
        <f>'01 - Stavební část'!J36</f>
        <v>0</v>
      </c>
      <c r="AZ95" s="127">
        <f>'01 - Stavební část'!F33</f>
        <v>0</v>
      </c>
      <c r="BA95" s="127">
        <f>'01 - Stavební část'!F34</f>
        <v>0</v>
      </c>
      <c r="BB95" s="127">
        <f>'01 - Stavební část'!F35</f>
        <v>0</v>
      </c>
      <c r="BC95" s="127">
        <f>'01 - Stavební část'!F36</f>
        <v>0</v>
      </c>
      <c r="BD95" s="129">
        <f>'01 -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4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ZTI'!J30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ZTI'!P124</f>
        <v>0</v>
      </c>
      <c r="AV96" s="127">
        <f>'02 - ZTI'!J33</f>
        <v>0</v>
      </c>
      <c r="AW96" s="127">
        <f>'02 - ZTI'!J34</f>
        <v>0</v>
      </c>
      <c r="AX96" s="127">
        <f>'02 - ZTI'!J35</f>
        <v>0</v>
      </c>
      <c r="AY96" s="127">
        <f>'02 - ZTI'!J36</f>
        <v>0</v>
      </c>
      <c r="AZ96" s="127">
        <f>'02 - ZTI'!F33</f>
        <v>0</v>
      </c>
      <c r="BA96" s="127">
        <f>'02 - ZTI'!F34</f>
        <v>0</v>
      </c>
      <c r="BB96" s="127">
        <f>'02 - ZTI'!F35</f>
        <v>0</v>
      </c>
      <c r="BC96" s="127">
        <f>'02 - ZTI'!F36</f>
        <v>0</v>
      </c>
      <c r="BD96" s="129">
        <f>'02 - ZTI'!F37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4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UT'!J30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UT'!P120</f>
        <v>0</v>
      </c>
      <c r="AV97" s="127">
        <f>'03 - UT'!J33</f>
        <v>0</v>
      </c>
      <c r="AW97" s="127">
        <f>'03 - UT'!J34</f>
        <v>0</v>
      </c>
      <c r="AX97" s="127">
        <f>'03 - UT'!J35</f>
        <v>0</v>
      </c>
      <c r="AY97" s="127">
        <f>'03 - UT'!J36</f>
        <v>0</v>
      </c>
      <c r="AZ97" s="127">
        <f>'03 - UT'!F33</f>
        <v>0</v>
      </c>
      <c r="BA97" s="127">
        <f>'03 - UT'!F34</f>
        <v>0</v>
      </c>
      <c r="BB97" s="127">
        <f>'03 - UT'!F35</f>
        <v>0</v>
      </c>
      <c r="BC97" s="127">
        <f>'03 - UT'!F36</f>
        <v>0</v>
      </c>
      <c r="BD97" s="129">
        <f>'03 - UT'!F37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4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VRN'!J30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'04 - VRN'!P120</f>
        <v>0</v>
      </c>
      <c r="AV98" s="132">
        <f>'04 - VRN'!J33</f>
        <v>0</v>
      </c>
      <c r="AW98" s="132">
        <f>'04 - VRN'!J34</f>
        <v>0</v>
      </c>
      <c r="AX98" s="132">
        <f>'04 - VRN'!J35</f>
        <v>0</v>
      </c>
      <c r="AY98" s="132">
        <f>'04 - VRN'!J36</f>
        <v>0</v>
      </c>
      <c r="AZ98" s="132">
        <f>'04 - VRN'!F33</f>
        <v>0</v>
      </c>
      <c r="BA98" s="132">
        <f>'04 - VRN'!F34</f>
        <v>0</v>
      </c>
      <c r="BB98" s="132">
        <f>'04 - VRN'!F35</f>
        <v>0</v>
      </c>
      <c r="BC98" s="132">
        <f>'04 - VRN'!F36</f>
        <v>0</v>
      </c>
      <c r="BD98" s="134">
        <f>'04 - VRN'!F37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ZTI'!C2" display="/"/>
    <hyperlink ref="A97" location="'03 - UT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2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ROUND(J143,2)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ROUND((SUM(BE143:BE621)),2)</f>
        <v>0</v>
      </c>
      <c r="G33" s="37"/>
      <c r="H33" s="37"/>
      <c r="I33" s="161">
        <v>0.21</v>
      </c>
      <c r="J33" s="160">
        <f>ROUND(((SUM(BE143:BE621))*I33),2)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ROUND((SUM(BF143:BF621)),2)</f>
        <v>0</v>
      </c>
      <c r="G34" s="37"/>
      <c r="H34" s="37"/>
      <c r="I34" s="161">
        <v>0.15</v>
      </c>
      <c r="J34" s="160">
        <f>ROUND(((SUM(BF143:BF621))*I34),2)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ROUND((SUM(BG143:BG621)),2)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ROUND((SUM(BH143:BH621)),2)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ROUND((SUM(BI143:BI621)),2)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01 - Stavební část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J143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J144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J145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106</v>
      </c>
      <c r="E99" s="202"/>
      <c r="F99" s="202"/>
      <c r="G99" s="202"/>
      <c r="H99" s="202"/>
      <c r="I99" s="203"/>
      <c r="J99" s="204">
        <f>J174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107</v>
      </c>
      <c r="E100" s="202"/>
      <c r="F100" s="202"/>
      <c r="G100" s="202"/>
      <c r="H100" s="202"/>
      <c r="I100" s="203"/>
      <c r="J100" s="204">
        <f>J202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108</v>
      </c>
      <c r="E101" s="202"/>
      <c r="F101" s="202"/>
      <c r="G101" s="202"/>
      <c r="H101" s="202"/>
      <c r="I101" s="203"/>
      <c r="J101" s="204">
        <f>J235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109</v>
      </c>
      <c r="E102" s="202"/>
      <c r="F102" s="202"/>
      <c r="G102" s="202"/>
      <c r="H102" s="202"/>
      <c r="I102" s="203"/>
      <c r="J102" s="204">
        <f>J253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110</v>
      </c>
      <c r="E103" s="202"/>
      <c r="F103" s="202"/>
      <c r="G103" s="202"/>
      <c r="H103" s="202"/>
      <c r="I103" s="203"/>
      <c r="J103" s="204">
        <f>J306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111</v>
      </c>
      <c r="E104" s="202"/>
      <c r="F104" s="202"/>
      <c r="G104" s="202"/>
      <c r="H104" s="202"/>
      <c r="I104" s="203"/>
      <c r="J104" s="204">
        <f>J315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112</v>
      </c>
      <c r="E105" s="202"/>
      <c r="F105" s="202"/>
      <c r="G105" s="202"/>
      <c r="H105" s="202"/>
      <c r="I105" s="203"/>
      <c r="J105" s="204">
        <f>J360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9"/>
      <c r="C106" s="200"/>
      <c r="D106" s="201" t="s">
        <v>113</v>
      </c>
      <c r="E106" s="202"/>
      <c r="F106" s="202"/>
      <c r="G106" s="202"/>
      <c r="H106" s="202"/>
      <c r="I106" s="203"/>
      <c r="J106" s="204">
        <f>J370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2"/>
      <c r="C107" s="193"/>
      <c r="D107" s="194" t="s">
        <v>114</v>
      </c>
      <c r="E107" s="195"/>
      <c r="F107" s="195"/>
      <c r="G107" s="195"/>
      <c r="H107" s="195"/>
      <c r="I107" s="196"/>
      <c r="J107" s="197">
        <f>J373</f>
        <v>0</v>
      </c>
      <c r="K107" s="193"/>
      <c r="L107" s="19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9"/>
      <c r="C108" s="200"/>
      <c r="D108" s="201" t="s">
        <v>115</v>
      </c>
      <c r="E108" s="202"/>
      <c r="F108" s="202"/>
      <c r="G108" s="202"/>
      <c r="H108" s="202"/>
      <c r="I108" s="203"/>
      <c r="J108" s="204">
        <f>J374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116</v>
      </c>
      <c r="E109" s="202"/>
      <c r="F109" s="202"/>
      <c r="G109" s="202"/>
      <c r="H109" s="202"/>
      <c r="I109" s="203"/>
      <c r="J109" s="204">
        <f>J388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117</v>
      </c>
      <c r="E110" s="202"/>
      <c r="F110" s="202"/>
      <c r="G110" s="202"/>
      <c r="H110" s="202"/>
      <c r="I110" s="203"/>
      <c r="J110" s="204">
        <f>J402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9"/>
      <c r="C111" s="200"/>
      <c r="D111" s="201" t="s">
        <v>118</v>
      </c>
      <c r="E111" s="202"/>
      <c r="F111" s="202"/>
      <c r="G111" s="202"/>
      <c r="H111" s="202"/>
      <c r="I111" s="203"/>
      <c r="J111" s="204">
        <f>J411</f>
        <v>0</v>
      </c>
      <c r="K111" s="200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9"/>
      <c r="C112" s="200"/>
      <c r="D112" s="201" t="s">
        <v>119</v>
      </c>
      <c r="E112" s="202"/>
      <c r="F112" s="202"/>
      <c r="G112" s="202"/>
      <c r="H112" s="202"/>
      <c r="I112" s="203"/>
      <c r="J112" s="204">
        <f>J422</f>
        <v>0</v>
      </c>
      <c r="K112" s="200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9"/>
      <c r="C113" s="200"/>
      <c r="D113" s="201" t="s">
        <v>120</v>
      </c>
      <c r="E113" s="202"/>
      <c r="F113" s="202"/>
      <c r="G113" s="202"/>
      <c r="H113" s="202"/>
      <c r="I113" s="203"/>
      <c r="J113" s="204">
        <f>J425</f>
        <v>0</v>
      </c>
      <c r="K113" s="200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9"/>
      <c r="C114" s="200"/>
      <c r="D114" s="201" t="s">
        <v>121</v>
      </c>
      <c r="E114" s="202"/>
      <c r="F114" s="202"/>
      <c r="G114" s="202"/>
      <c r="H114" s="202"/>
      <c r="I114" s="203"/>
      <c r="J114" s="204">
        <f>J428</f>
        <v>0</v>
      </c>
      <c r="K114" s="200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9"/>
      <c r="C115" s="200"/>
      <c r="D115" s="201" t="s">
        <v>122</v>
      </c>
      <c r="E115" s="202"/>
      <c r="F115" s="202"/>
      <c r="G115" s="202"/>
      <c r="H115" s="202"/>
      <c r="I115" s="203"/>
      <c r="J115" s="204">
        <f>J464</f>
        <v>0</v>
      </c>
      <c r="K115" s="200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9"/>
      <c r="C116" s="200"/>
      <c r="D116" s="201" t="s">
        <v>123</v>
      </c>
      <c r="E116" s="202"/>
      <c r="F116" s="202"/>
      <c r="G116" s="202"/>
      <c r="H116" s="202"/>
      <c r="I116" s="203"/>
      <c r="J116" s="204">
        <f>J479</f>
        <v>0</v>
      </c>
      <c r="K116" s="200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9"/>
      <c r="C117" s="200"/>
      <c r="D117" s="201" t="s">
        <v>124</v>
      </c>
      <c r="E117" s="202"/>
      <c r="F117" s="202"/>
      <c r="G117" s="202"/>
      <c r="H117" s="202"/>
      <c r="I117" s="203"/>
      <c r="J117" s="204">
        <f>J501</f>
        <v>0</v>
      </c>
      <c r="K117" s="200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9"/>
      <c r="C118" s="200"/>
      <c r="D118" s="201" t="s">
        <v>125</v>
      </c>
      <c r="E118" s="202"/>
      <c r="F118" s="202"/>
      <c r="G118" s="202"/>
      <c r="H118" s="202"/>
      <c r="I118" s="203"/>
      <c r="J118" s="204">
        <f>J508</f>
        <v>0</v>
      </c>
      <c r="K118" s="200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9"/>
      <c r="C119" s="200"/>
      <c r="D119" s="201" t="s">
        <v>126</v>
      </c>
      <c r="E119" s="202"/>
      <c r="F119" s="202"/>
      <c r="G119" s="202"/>
      <c r="H119" s="202"/>
      <c r="I119" s="203"/>
      <c r="J119" s="204">
        <f>J542</f>
        <v>0</v>
      </c>
      <c r="K119" s="200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9"/>
      <c r="C120" s="200"/>
      <c r="D120" s="201" t="s">
        <v>127</v>
      </c>
      <c r="E120" s="202"/>
      <c r="F120" s="202"/>
      <c r="G120" s="202"/>
      <c r="H120" s="202"/>
      <c r="I120" s="203"/>
      <c r="J120" s="204">
        <f>J570</f>
        <v>0</v>
      </c>
      <c r="K120" s="200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9"/>
      <c r="C121" s="200"/>
      <c r="D121" s="201" t="s">
        <v>128</v>
      </c>
      <c r="E121" s="202"/>
      <c r="F121" s="202"/>
      <c r="G121" s="202"/>
      <c r="H121" s="202"/>
      <c r="I121" s="203"/>
      <c r="J121" s="204">
        <f>J591</f>
        <v>0</v>
      </c>
      <c r="K121" s="200"/>
      <c r="L121" s="205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9"/>
      <c r="C122" s="200"/>
      <c r="D122" s="201" t="s">
        <v>129</v>
      </c>
      <c r="E122" s="202"/>
      <c r="F122" s="202"/>
      <c r="G122" s="202"/>
      <c r="H122" s="202"/>
      <c r="I122" s="203"/>
      <c r="J122" s="204">
        <f>J604</f>
        <v>0</v>
      </c>
      <c r="K122" s="200"/>
      <c r="L122" s="20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9"/>
      <c r="C123" s="200"/>
      <c r="D123" s="201" t="s">
        <v>130</v>
      </c>
      <c r="E123" s="202"/>
      <c r="F123" s="202"/>
      <c r="G123" s="202"/>
      <c r="H123" s="202"/>
      <c r="I123" s="203"/>
      <c r="J123" s="204">
        <f>J610</f>
        <v>0</v>
      </c>
      <c r="K123" s="200"/>
      <c r="L123" s="205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2" customFormat="1" ht="21.8" customHeight="1">
      <c r="A124" s="37"/>
      <c r="B124" s="38"/>
      <c r="C124" s="39"/>
      <c r="D124" s="39"/>
      <c r="E124" s="39"/>
      <c r="F124" s="39"/>
      <c r="G124" s="39"/>
      <c r="H124" s="39"/>
      <c r="I124" s="14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65"/>
      <c r="C125" s="66"/>
      <c r="D125" s="66"/>
      <c r="E125" s="66"/>
      <c r="F125" s="66"/>
      <c r="G125" s="66"/>
      <c r="H125" s="66"/>
      <c r="I125" s="182"/>
      <c r="J125" s="66"/>
      <c r="K125" s="66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9" spans="1:31" s="2" customFormat="1" ht="6.95" customHeight="1">
      <c r="A129" s="37"/>
      <c r="B129" s="67"/>
      <c r="C129" s="68"/>
      <c r="D129" s="68"/>
      <c r="E129" s="68"/>
      <c r="F129" s="68"/>
      <c r="G129" s="68"/>
      <c r="H129" s="68"/>
      <c r="I129" s="185"/>
      <c r="J129" s="68"/>
      <c r="K129" s="68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24.95" customHeight="1">
      <c r="A130" s="37"/>
      <c r="B130" s="38"/>
      <c r="C130" s="22" t="s">
        <v>131</v>
      </c>
      <c r="D130" s="39"/>
      <c r="E130" s="39"/>
      <c r="F130" s="39"/>
      <c r="G130" s="39"/>
      <c r="H130" s="39"/>
      <c r="I130" s="14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4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16</v>
      </c>
      <c r="D132" s="39"/>
      <c r="E132" s="39"/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4.5" customHeight="1">
      <c r="A133" s="37"/>
      <c r="B133" s="38"/>
      <c r="C133" s="39"/>
      <c r="D133" s="39"/>
      <c r="E133" s="186" t="str">
        <f>E7</f>
        <v>Přístavba skladu hadic Hasičská stanice Šluknov</v>
      </c>
      <c r="F133" s="31"/>
      <c r="G133" s="31"/>
      <c r="H133" s="31"/>
      <c r="I133" s="14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97</v>
      </c>
      <c r="D134" s="39"/>
      <c r="E134" s="39"/>
      <c r="F134" s="39"/>
      <c r="G134" s="39"/>
      <c r="H134" s="39"/>
      <c r="I134" s="14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4.5" customHeight="1">
      <c r="A135" s="37"/>
      <c r="B135" s="38"/>
      <c r="C135" s="39"/>
      <c r="D135" s="39"/>
      <c r="E135" s="75" t="str">
        <f>E9</f>
        <v>01 - Stavební část</v>
      </c>
      <c r="F135" s="39"/>
      <c r="G135" s="39"/>
      <c r="H135" s="39"/>
      <c r="I135" s="14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6.95" customHeight="1">
      <c r="A136" s="37"/>
      <c r="B136" s="38"/>
      <c r="C136" s="39"/>
      <c r="D136" s="39"/>
      <c r="E136" s="39"/>
      <c r="F136" s="39"/>
      <c r="G136" s="39"/>
      <c r="H136" s="39"/>
      <c r="I136" s="14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2" customHeight="1">
      <c r="A137" s="37"/>
      <c r="B137" s="38"/>
      <c r="C137" s="31" t="s">
        <v>20</v>
      </c>
      <c r="D137" s="39"/>
      <c r="E137" s="39"/>
      <c r="F137" s="26" t="str">
        <f>F12</f>
        <v>Šluknov</v>
      </c>
      <c r="G137" s="39"/>
      <c r="H137" s="39"/>
      <c r="I137" s="146" t="s">
        <v>22</v>
      </c>
      <c r="J137" s="78" t="str">
        <f>IF(J12="","",J12)</f>
        <v>4. 3. 2020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6.95" customHeight="1">
      <c r="A138" s="37"/>
      <c r="B138" s="38"/>
      <c r="C138" s="39"/>
      <c r="D138" s="39"/>
      <c r="E138" s="39"/>
      <c r="F138" s="39"/>
      <c r="G138" s="39"/>
      <c r="H138" s="39"/>
      <c r="I138" s="14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4.9" customHeight="1">
      <c r="A139" s="37"/>
      <c r="B139" s="38"/>
      <c r="C139" s="31" t="s">
        <v>24</v>
      </c>
      <c r="D139" s="39"/>
      <c r="E139" s="39"/>
      <c r="F139" s="26" t="str">
        <f>E15</f>
        <v>Město Šluknov</v>
      </c>
      <c r="G139" s="39"/>
      <c r="H139" s="39"/>
      <c r="I139" s="146" t="s">
        <v>30</v>
      </c>
      <c r="J139" s="35" t="str">
        <f>E21</f>
        <v>M. Richter</v>
      </c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4.9" customHeight="1">
      <c r="A140" s="37"/>
      <c r="B140" s="38"/>
      <c r="C140" s="31" t="s">
        <v>28</v>
      </c>
      <c r="D140" s="39"/>
      <c r="E140" s="39"/>
      <c r="F140" s="26" t="str">
        <f>IF(E18="","",E18)</f>
        <v>Vyplň údaj</v>
      </c>
      <c r="G140" s="39"/>
      <c r="H140" s="39"/>
      <c r="I140" s="146" t="s">
        <v>33</v>
      </c>
      <c r="J140" s="35" t="str">
        <f>E24</f>
        <v>J. Nešněra</v>
      </c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0.3" customHeight="1">
      <c r="A141" s="37"/>
      <c r="B141" s="38"/>
      <c r="C141" s="39"/>
      <c r="D141" s="39"/>
      <c r="E141" s="39"/>
      <c r="F141" s="39"/>
      <c r="G141" s="39"/>
      <c r="H141" s="39"/>
      <c r="I141" s="14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11" customFormat="1" ht="29.25" customHeight="1">
      <c r="A142" s="206"/>
      <c r="B142" s="207"/>
      <c r="C142" s="208" t="s">
        <v>132</v>
      </c>
      <c r="D142" s="209" t="s">
        <v>61</v>
      </c>
      <c r="E142" s="209" t="s">
        <v>57</v>
      </c>
      <c r="F142" s="209" t="s">
        <v>58</v>
      </c>
      <c r="G142" s="209" t="s">
        <v>133</v>
      </c>
      <c r="H142" s="209" t="s">
        <v>134</v>
      </c>
      <c r="I142" s="210" t="s">
        <v>135</v>
      </c>
      <c r="J142" s="209" t="s">
        <v>101</v>
      </c>
      <c r="K142" s="211" t="s">
        <v>136</v>
      </c>
      <c r="L142" s="212"/>
      <c r="M142" s="99" t="s">
        <v>1</v>
      </c>
      <c r="N142" s="100" t="s">
        <v>40</v>
      </c>
      <c r="O142" s="100" t="s">
        <v>137</v>
      </c>
      <c r="P142" s="100" t="s">
        <v>138</v>
      </c>
      <c r="Q142" s="100" t="s">
        <v>139</v>
      </c>
      <c r="R142" s="100" t="s">
        <v>140</v>
      </c>
      <c r="S142" s="100" t="s">
        <v>141</v>
      </c>
      <c r="T142" s="101" t="s">
        <v>142</v>
      </c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</row>
    <row r="143" spans="1:63" s="2" customFormat="1" ht="22.8" customHeight="1">
      <c r="A143" s="37"/>
      <c r="B143" s="38"/>
      <c r="C143" s="106" t="s">
        <v>143</v>
      </c>
      <c r="D143" s="39"/>
      <c r="E143" s="39"/>
      <c r="F143" s="39"/>
      <c r="G143" s="39"/>
      <c r="H143" s="39"/>
      <c r="I143" s="143"/>
      <c r="J143" s="213">
        <f>BK143</f>
        <v>0</v>
      </c>
      <c r="K143" s="39"/>
      <c r="L143" s="43"/>
      <c r="M143" s="102"/>
      <c r="N143" s="214"/>
      <c r="O143" s="103"/>
      <c r="P143" s="215">
        <f>P144+P373</f>
        <v>0</v>
      </c>
      <c r="Q143" s="103"/>
      <c r="R143" s="215">
        <f>R144+R373</f>
        <v>169.80313198000005</v>
      </c>
      <c r="S143" s="103"/>
      <c r="T143" s="216">
        <f>T144+T373</f>
        <v>33.943964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75</v>
      </c>
      <c r="AU143" s="16" t="s">
        <v>103</v>
      </c>
      <c r="BK143" s="217">
        <f>BK144+BK373</f>
        <v>0</v>
      </c>
    </row>
    <row r="144" spans="1:63" s="12" customFormat="1" ht="25.9" customHeight="1">
      <c r="A144" s="12"/>
      <c r="B144" s="218"/>
      <c r="C144" s="219"/>
      <c r="D144" s="220" t="s">
        <v>75</v>
      </c>
      <c r="E144" s="221" t="s">
        <v>144</v>
      </c>
      <c r="F144" s="221" t="s">
        <v>145</v>
      </c>
      <c r="G144" s="219"/>
      <c r="H144" s="219"/>
      <c r="I144" s="222"/>
      <c r="J144" s="223">
        <f>BK144</f>
        <v>0</v>
      </c>
      <c r="K144" s="219"/>
      <c r="L144" s="224"/>
      <c r="M144" s="225"/>
      <c r="N144" s="226"/>
      <c r="O144" s="226"/>
      <c r="P144" s="227">
        <f>P145+P174+P202+P235+P253+P306+P315+P360+P370</f>
        <v>0</v>
      </c>
      <c r="Q144" s="226"/>
      <c r="R144" s="227">
        <f>R145+R174+R202+R235+R253+R306+R315+R360+R370</f>
        <v>160.44581908000004</v>
      </c>
      <c r="S144" s="226"/>
      <c r="T144" s="228">
        <f>T145+T174+T202+T235+T253+T306+T315+T360+T370</f>
        <v>31.71256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84</v>
      </c>
      <c r="AT144" s="230" t="s">
        <v>75</v>
      </c>
      <c r="AU144" s="230" t="s">
        <v>76</v>
      </c>
      <c r="AY144" s="229" t="s">
        <v>146</v>
      </c>
      <c r="BK144" s="231">
        <f>BK145+BK174+BK202+BK235+BK253+BK306+BK315+BK360+BK370</f>
        <v>0</v>
      </c>
    </row>
    <row r="145" spans="1:63" s="12" customFormat="1" ht="22.8" customHeight="1">
      <c r="A145" s="12"/>
      <c r="B145" s="218"/>
      <c r="C145" s="219"/>
      <c r="D145" s="220" t="s">
        <v>75</v>
      </c>
      <c r="E145" s="232" t="s">
        <v>84</v>
      </c>
      <c r="F145" s="232" t="s">
        <v>147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SUM(P146:P173)</f>
        <v>0</v>
      </c>
      <c r="Q145" s="226"/>
      <c r="R145" s="227">
        <f>SUM(R146:R173)</f>
        <v>37.26</v>
      </c>
      <c r="S145" s="226"/>
      <c r="T145" s="228">
        <f>SUM(T146:T173)</f>
        <v>18.48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84</v>
      </c>
      <c r="AT145" s="230" t="s">
        <v>75</v>
      </c>
      <c r="AU145" s="230" t="s">
        <v>84</v>
      </c>
      <c r="AY145" s="229" t="s">
        <v>146</v>
      </c>
      <c r="BK145" s="231">
        <f>SUM(BK146:BK173)</f>
        <v>0</v>
      </c>
    </row>
    <row r="146" spans="1:65" s="2" customFormat="1" ht="31" customHeight="1">
      <c r="A146" s="37"/>
      <c r="B146" s="38"/>
      <c r="C146" s="234" t="s">
        <v>84</v>
      </c>
      <c r="D146" s="234" t="s">
        <v>148</v>
      </c>
      <c r="E146" s="235" t="s">
        <v>149</v>
      </c>
      <c r="F146" s="236" t="s">
        <v>150</v>
      </c>
      <c r="G146" s="237" t="s">
        <v>151</v>
      </c>
      <c r="H146" s="238">
        <v>68</v>
      </c>
      <c r="I146" s="239"/>
      <c r="J146" s="240">
        <f>ROUND(I146*H146,2)</f>
        <v>0</v>
      </c>
      <c r="K146" s="236" t="s">
        <v>152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0.26</v>
      </c>
      <c r="T146" s="244">
        <f>S146*H146</f>
        <v>17.68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153</v>
      </c>
      <c r="AT146" s="245" t="s">
        <v>148</v>
      </c>
      <c r="AU146" s="245" t="s">
        <v>86</v>
      </c>
      <c r="AY146" s="16" t="s">
        <v>146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153</v>
      </c>
      <c r="BM146" s="245" t="s">
        <v>154</v>
      </c>
    </row>
    <row r="147" spans="1:47" s="2" customFormat="1" ht="12">
      <c r="A147" s="37"/>
      <c r="B147" s="38"/>
      <c r="C147" s="39"/>
      <c r="D147" s="247" t="s">
        <v>155</v>
      </c>
      <c r="E147" s="39"/>
      <c r="F147" s="248" t="s">
        <v>156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155</v>
      </c>
      <c r="AU147" s="16" t="s">
        <v>86</v>
      </c>
    </row>
    <row r="148" spans="1:51" s="13" customFormat="1" ht="12">
      <c r="A148" s="13"/>
      <c r="B148" s="251"/>
      <c r="C148" s="252"/>
      <c r="D148" s="247" t="s">
        <v>157</v>
      </c>
      <c r="E148" s="253" t="s">
        <v>1</v>
      </c>
      <c r="F148" s="254" t="s">
        <v>158</v>
      </c>
      <c r="G148" s="252"/>
      <c r="H148" s="255">
        <v>68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157</v>
      </c>
      <c r="AU148" s="261" t="s">
        <v>86</v>
      </c>
      <c r="AV148" s="13" t="s">
        <v>86</v>
      </c>
      <c r="AW148" s="13" t="s">
        <v>32</v>
      </c>
      <c r="AX148" s="13" t="s">
        <v>84</v>
      </c>
      <c r="AY148" s="261" t="s">
        <v>146</v>
      </c>
    </row>
    <row r="149" spans="1:65" s="2" customFormat="1" ht="20.5" customHeight="1">
      <c r="A149" s="37"/>
      <c r="B149" s="38"/>
      <c r="C149" s="234" t="s">
        <v>86</v>
      </c>
      <c r="D149" s="234" t="s">
        <v>148</v>
      </c>
      <c r="E149" s="235" t="s">
        <v>159</v>
      </c>
      <c r="F149" s="236" t="s">
        <v>160</v>
      </c>
      <c r="G149" s="237" t="s">
        <v>161</v>
      </c>
      <c r="H149" s="238">
        <v>20</v>
      </c>
      <c r="I149" s="239"/>
      <c r="J149" s="240">
        <f>ROUND(I149*H149,2)</f>
        <v>0</v>
      </c>
      <c r="K149" s="236" t="s">
        <v>152</v>
      </c>
      <c r="L149" s="43"/>
      <c r="M149" s="241" t="s">
        <v>1</v>
      </c>
      <c r="N149" s="242" t="s">
        <v>41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0.04</v>
      </c>
      <c r="T149" s="244">
        <f>S149*H149</f>
        <v>0.8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153</v>
      </c>
      <c r="AT149" s="245" t="s">
        <v>148</v>
      </c>
      <c r="AU149" s="245" t="s">
        <v>86</v>
      </c>
      <c r="AY149" s="16" t="s">
        <v>146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84</v>
      </c>
      <c r="BK149" s="246">
        <f>ROUND(I149*H149,2)</f>
        <v>0</v>
      </c>
      <c r="BL149" s="16" t="s">
        <v>153</v>
      </c>
      <c r="BM149" s="245" t="s">
        <v>162</v>
      </c>
    </row>
    <row r="150" spans="1:47" s="2" customFormat="1" ht="12">
      <c r="A150" s="37"/>
      <c r="B150" s="38"/>
      <c r="C150" s="39"/>
      <c r="D150" s="247" t="s">
        <v>155</v>
      </c>
      <c r="E150" s="39"/>
      <c r="F150" s="248" t="s">
        <v>163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155</v>
      </c>
      <c r="AU150" s="16" t="s">
        <v>86</v>
      </c>
    </row>
    <row r="151" spans="1:65" s="2" customFormat="1" ht="31" customHeight="1">
      <c r="A151" s="37"/>
      <c r="B151" s="38"/>
      <c r="C151" s="234" t="s">
        <v>164</v>
      </c>
      <c r="D151" s="234" t="s">
        <v>148</v>
      </c>
      <c r="E151" s="235" t="s">
        <v>165</v>
      </c>
      <c r="F151" s="236" t="s">
        <v>166</v>
      </c>
      <c r="G151" s="237" t="s">
        <v>167</v>
      </c>
      <c r="H151" s="238">
        <v>36.27</v>
      </c>
      <c r="I151" s="239"/>
      <c r="J151" s="240">
        <f>ROUND(I151*H151,2)</f>
        <v>0</v>
      </c>
      <c r="K151" s="236" t="s">
        <v>152</v>
      </c>
      <c r="L151" s="43"/>
      <c r="M151" s="241" t="s">
        <v>1</v>
      </c>
      <c r="N151" s="242" t="s">
        <v>41</v>
      </c>
      <c r="O151" s="90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5" t="s">
        <v>153</v>
      </c>
      <c r="AT151" s="245" t="s">
        <v>148</v>
      </c>
      <c r="AU151" s="245" t="s">
        <v>86</v>
      </c>
      <c r="AY151" s="16" t="s">
        <v>146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6" t="s">
        <v>84</v>
      </c>
      <c r="BK151" s="246">
        <f>ROUND(I151*H151,2)</f>
        <v>0</v>
      </c>
      <c r="BL151" s="16" t="s">
        <v>153</v>
      </c>
      <c r="BM151" s="245" t="s">
        <v>168</v>
      </c>
    </row>
    <row r="152" spans="1:47" s="2" customFormat="1" ht="12">
      <c r="A152" s="37"/>
      <c r="B152" s="38"/>
      <c r="C152" s="39"/>
      <c r="D152" s="247" t="s">
        <v>155</v>
      </c>
      <c r="E152" s="39"/>
      <c r="F152" s="248" t="s">
        <v>169</v>
      </c>
      <c r="G152" s="39"/>
      <c r="H152" s="39"/>
      <c r="I152" s="143"/>
      <c r="J152" s="39"/>
      <c r="K152" s="39"/>
      <c r="L152" s="43"/>
      <c r="M152" s="249"/>
      <c r="N152" s="250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155</v>
      </c>
      <c r="AU152" s="16" t="s">
        <v>86</v>
      </c>
    </row>
    <row r="153" spans="1:51" s="13" customFormat="1" ht="12">
      <c r="A153" s="13"/>
      <c r="B153" s="251"/>
      <c r="C153" s="252"/>
      <c r="D153" s="247" t="s">
        <v>157</v>
      </c>
      <c r="E153" s="253" t="s">
        <v>1</v>
      </c>
      <c r="F153" s="254" t="s">
        <v>170</v>
      </c>
      <c r="G153" s="252"/>
      <c r="H153" s="255">
        <v>24.75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157</v>
      </c>
      <c r="AU153" s="261" t="s">
        <v>86</v>
      </c>
      <c r="AV153" s="13" t="s">
        <v>86</v>
      </c>
      <c r="AW153" s="13" t="s">
        <v>32</v>
      </c>
      <c r="AX153" s="13" t="s">
        <v>76</v>
      </c>
      <c r="AY153" s="261" t="s">
        <v>146</v>
      </c>
    </row>
    <row r="154" spans="1:51" s="13" customFormat="1" ht="12">
      <c r="A154" s="13"/>
      <c r="B154" s="251"/>
      <c r="C154" s="252"/>
      <c r="D154" s="247" t="s">
        <v>157</v>
      </c>
      <c r="E154" s="253" t="s">
        <v>1</v>
      </c>
      <c r="F154" s="254" t="s">
        <v>171</v>
      </c>
      <c r="G154" s="252"/>
      <c r="H154" s="255">
        <v>11.52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157</v>
      </c>
      <c r="AU154" s="261" t="s">
        <v>86</v>
      </c>
      <c r="AV154" s="13" t="s">
        <v>86</v>
      </c>
      <c r="AW154" s="13" t="s">
        <v>32</v>
      </c>
      <c r="AX154" s="13" t="s">
        <v>76</v>
      </c>
      <c r="AY154" s="261" t="s">
        <v>146</v>
      </c>
    </row>
    <row r="155" spans="1:51" s="14" customFormat="1" ht="12">
      <c r="A155" s="14"/>
      <c r="B155" s="262"/>
      <c r="C155" s="263"/>
      <c r="D155" s="247" t="s">
        <v>157</v>
      </c>
      <c r="E155" s="264" t="s">
        <v>1</v>
      </c>
      <c r="F155" s="265" t="s">
        <v>172</v>
      </c>
      <c r="G155" s="263"/>
      <c r="H155" s="266">
        <v>36.269999999999996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2" t="s">
        <v>157</v>
      </c>
      <c r="AU155" s="272" t="s">
        <v>86</v>
      </c>
      <c r="AV155" s="14" t="s">
        <v>153</v>
      </c>
      <c r="AW155" s="14" t="s">
        <v>32</v>
      </c>
      <c r="AX155" s="14" t="s">
        <v>84</v>
      </c>
      <c r="AY155" s="272" t="s">
        <v>146</v>
      </c>
    </row>
    <row r="156" spans="1:65" s="2" customFormat="1" ht="20.5" customHeight="1">
      <c r="A156" s="37"/>
      <c r="B156" s="38"/>
      <c r="C156" s="234" t="s">
        <v>153</v>
      </c>
      <c r="D156" s="234" t="s">
        <v>148</v>
      </c>
      <c r="E156" s="235" t="s">
        <v>173</v>
      </c>
      <c r="F156" s="236" t="s">
        <v>174</v>
      </c>
      <c r="G156" s="237" t="s">
        <v>167</v>
      </c>
      <c r="H156" s="238">
        <v>12.32</v>
      </c>
      <c r="I156" s="239"/>
      <c r="J156" s="240">
        <f>ROUND(I156*H156,2)</f>
        <v>0</v>
      </c>
      <c r="K156" s="236" t="s">
        <v>152</v>
      </c>
      <c r="L156" s="43"/>
      <c r="M156" s="241" t="s">
        <v>1</v>
      </c>
      <c r="N156" s="242" t="s">
        <v>41</v>
      </c>
      <c r="O156" s="90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153</v>
      </c>
      <c r="AT156" s="245" t="s">
        <v>148</v>
      </c>
      <c r="AU156" s="245" t="s">
        <v>86</v>
      </c>
      <c r="AY156" s="16" t="s">
        <v>146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84</v>
      </c>
      <c r="BK156" s="246">
        <f>ROUND(I156*H156,2)</f>
        <v>0</v>
      </c>
      <c r="BL156" s="16" t="s">
        <v>153</v>
      </c>
      <c r="BM156" s="245" t="s">
        <v>175</v>
      </c>
    </row>
    <row r="157" spans="1:47" s="2" customFormat="1" ht="12">
      <c r="A157" s="37"/>
      <c r="B157" s="38"/>
      <c r="C157" s="39"/>
      <c r="D157" s="247" t="s">
        <v>155</v>
      </c>
      <c r="E157" s="39"/>
      <c r="F157" s="248" t="s">
        <v>176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155</v>
      </c>
      <c r="AU157" s="16" t="s">
        <v>86</v>
      </c>
    </row>
    <row r="158" spans="1:51" s="13" customFormat="1" ht="12">
      <c r="A158" s="13"/>
      <c r="B158" s="251"/>
      <c r="C158" s="252"/>
      <c r="D158" s="247" t="s">
        <v>157</v>
      </c>
      <c r="E158" s="253" t="s">
        <v>1</v>
      </c>
      <c r="F158" s="254" t="s">
        <v>177</v>
      </c>
      <c r="G158" s="252"/>
      <c r="H158" s="255">
        <v>12.32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157</v>
      </c>
      <c r="AU158" s="261" t="s">
        <v>86</v>
      </c>
      <c r="AV158" s="13" t="s">
        <v>86</v>
      </c>
      <c r="AW158" s="13" t="s">
        <v>32</v>
      </c>
      <c r="AX158" s="13" t="s">
        <v>84</v>
      </c>
      <c r="AY158" s="261" t="s">
        <v>146</v>
      </c>
    </row>
    <row r="159" spans="1:65" s="2" customFormat="1" ht="20.5" customHeight="1">
      <c r="A159" s="37"/>
      <c r="B159" s="38"/>
      <c r="C159" s="234" t="s">
        <v>178</v>
      </c>
      <c r="D159" s="234" t="s">
        <v>148</v>
      </c>
      <c r="E159" s="235" t="s">
        <v>179</v>
      </c>
      <c r="F159" s="236" t="s">
        <v>180</v>
      </c>
      <c r="G159" s="237" t="s">
        <v>167</v>
      </c>
      <c r="H159" s="238">
        <v>34.896</v>
      </c>
      <c r="I159" s="239"/>
      <c r="J159" s="240">
        <f>ROUND(I159*H159,2)</f>
        <v>0</v>
      </c>
      <c r="K159" s="236" t="s">
        <v>152</v>
      </c>
      <c r="L159" s="43"/>
      <c r="M159" s="241" t="s">
        <v>1</v>
      </c>
      <c r="N159" s="242" t="s">
        <v>41</v>
      </c>
      <c r="O159" s="90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5" t="s">
        <v>153</v>
      </c>
      <c r="AT159" s="245" t="s">
        <v>148</v>
      </c>
      <c r="AU159" s="245" t="s">
        <v>86</v>
      </c>
      <c r="AY159" s="16" t="s">
        <v>146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6" t="s">
        <v>84</v>
      </c>
      <c r="BK159" s="246">
        <f>ROUND(I159*H159,2)</f>
        <v>0</v>
      </c>
      <c r="BL159" s="16" t="s">
        <v>153</v>
      </c>
      <c r="BM159" s="245" t="s">
        <v>181</v>
      </c>
    </row>
    <row r="160" spans="1:47" s="2" customFormat="1" ht="12">
      <c r="A160" s="37"/>
      <c r="B160" s="38"/>
      <c r="C160" s="39"/>
      <c r="D160" s="247" t="s">
        <v>155</v>
      </c>
      <c r="E160" s="39"/>
      <c r="F160" s="248" t="s">
        <v>182</v>
      </c>
      <c r="G160" s="39"/>
      <c r="H160" s="39"/>
      <c r="I160" s="143"/>
      <c r="J160" s="39"/>
      <c r="K160" s="39"/>
      <c r="L160" s="43"/>
      <c r="M160" s="249"/>
      <c r="N160" s="250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155</v>
      </c>
      <c r="AU160" s="16" t="s">
        <v>86</v>
      </c>
    </row>
    <row r="161" spans="1:51" s="13" customFormat="1" ht="12">
      <c r="A161" s="13"/>
      <c r="B161" s="251"/>
      <c r="C161" s="252"/>
      <c r="D161" s="247" t="s">
        <v>157</v>
      </c>
      <c r="E161" s="253" t="s">
        <v>1</v>
      </c>
      <c r="F161" s="254" t="s">
        <v>183</v>
      </c>
      <c r="G161" s="252"/>
      <c r="H161" s="255">
        <v>26.696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157</v>
      </c>
      <c r="AU161" s="261" t="s">
        <v>86</v>
      </c>
      <c r="AV161" s="13" t="s">
        <v>86</v>
      </c>
      <c r="AW161" s="13" t="s">
        <v>32</v>
      </c>
      <c r="AX161" s="13" t="s">
        <v>76</v>
      </c>
      <c r="AY161" s="261" t="s">
        <v>146</v>
      </c>
    </row>
    <row r="162" spans="1:51" s="13" customFormat="1" ht="12">
      <c r="A162" s="13"/>
      <c r="B162" s="251"/>
      <c r="C162" s="252"/>
      <c r="D162" s="247" t="s">
        <v>157</v>
      </c>
      <c r="E162" s="253" t="s">
        <v>1</v>
      </c>
      <c r="F162" s="254" t="s">
        <v>184</v>
      </c>
      <c r="G162" s="252"/>
      <c r="H162" s="255">
        <v>8.2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157</v>
      </c>
      <c r="AU162" s="261" t="s">
        <v>86</v>
      </c>
      <c r="AV162" s="13" t="s">
        <v>86</v>
      </c>
      <c r="AW162" s="13" t="s">
        <v>32</v>
      </c>
      <c r="AX162" s="13" t="s">
        <v>76</v>
      </c>
      <c r="AY162" s="261" t="s">
        <v>146</v>
      </c>
    </row>
    <row r="163" spans="1:51" s="14" customFormat="1" ht="12">
      <c r="A163" s="14"/>
      <c r="B163" s="262"/>
      <c r="C163" s="263"/>
      <c r="D163" s="247" t="s">
        <v>157</v>
      </c>
      <c r="E163" s="264" t="s">
        <v>1</v>
      </c>
      <c r="F163" s="265" t="s">
        <v>172</v>
      </c>
      <c r="G163" s="263"/>
      <c r="H163" s="266">
        <v>34.896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2" t="s">
        <v>157</v>
      </c>
      <c r="AU163" s="272" t="s">
        <v>86</v>
      </c>
      <c r="AV163" s="14" t="s">
        <v>153</v>
      </c>
      <c r="AW163" s="14" t="s">
        <v>32</v>
      </c>
      <c r="AX163" s="14" t="s">
        <v>84</v>
      </c>
      <c r="AY163" s="272" t="s">
        <v>146</v>
      </c>
    </row>
    <row r="164" spans="1:65" s="2" customFormat="1" ht="20.5" customHeight="1">
      <c r="A164" s="37"/>
      <c r="B164" s="38"/>
      <c r="C164" s="273" t="s">
        <v>185</v>
      </c>
      <c r="D164" s="273" t="s">
        <v>186</v>
      </c>
      <c r="E164" s="274" t="s">
        <v>187</v>
      </c>
      <c r="F164" s="275" t="s">
        <v>188</v>
      </c>
      <c r="G164" s="276" t="s">
        <v>189</v>
      </c>
      <c r="H164" s="277">
        <v>25.74</v>
      </c>
      <c r="I164" s="278"/>
      <c r="J164" s="279">
        <f>ROUND(I164*H164,2)</f>
        <v>0</v>
      </c>
      <c r="K164" s="275" t="s">
        <v>152</v>
      </c>
      <c r="L164" s="280"/>
      <c r="M164" s="281" t="s">
        <v>1</v>
      </c>
      <c r="N164" s="282" t="s">
        <v>41</v>
      </c>
      <c r="O164" s="90"/>
      <c r="P164" s="243">
        <f>O164*H164</f>
        <v>0</v>
      </c>
      <c r="Q164" s="243">
        <v>1</v>
      </c>
      <c r="R164" s="243">
        <f>Q164*H164</f>
        <v>25.74</v>
      </c>
      <c r="S164" s="243">
        <v>0</v>
      </c>
      <c r="T164" s="24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5" t="s">
        <v>190</v>
      </c>
      <c r="AT164" s="245" t="s">
        <v>186</v>
      </c>
      <c r="AU164" s="245" t="s">
        <v>86</v>
      </c>
      <c r="AY164" s="16" t="s">
        <v>146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6" t="s">
        <v>84</v>
      </c>
      <c r="BK164" s="246">
        <f>ROUND(I164*H164,2)</f>
        <v>0</v>
      </c>
      <c r="BL164" s="16" t="s">
        <v>153</v>
      </c>
      <c r="BM164" s="245" t="s">
        <v>191</v>
      </c>
    </row>
    <row r="165" spans="1:47" s="2" customFormat="1" ht="12">
      <c r="A165" s="37"/>
      <c r="B165" s="38"/>
      <c r="C165" s="39"/>
      <c r="D165" s="247" t="s">
        <v>155</v>
      </c>
      <c r="E165" s="39"/>
      <c r="F165" s="248" t="s">
        <v>188</v>
      </c>
      <c r="G165" s="39"/>
      <c r="H165" s="39"/>
      <c r="I165" s="143"/>
      <c r="J165" s="39"/>
      <c r="K165" s="39"/>
      <c r="L165" s="43"/>
      <c r="M165" s="249"/>
      <c r="N165" s="250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155</v>
      </c>
      <c r="AU165" s="16" t="s">
        <v>86</v>
      </c>
    </row>
    <row r="166" spans="1:51" s="13" customFormat="1" ht="12">
      <c r="A166" s="13"/>
      <c r="B166" s="251"/>
      <c r="C166" s="252"/>
      <c r="D166" s="247" t="s">
        <v>157</v>
      </c>
      <c r="E166" s="253" t="s">
        <v>1</v>
      </c>
      <c r="F166" s="254" t="s">
        <v>192</v>
      </c>
      <c r="G166" s="252"/>
      <c r="H166" s="255">
        <v>14.3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157</v>
      </c>
      <c r="AU166" s="261" t="s">
        <v>86</v>
      </c>
      <c r="AV166" s="13" t="s">
        <v>86</v>
      </c>
      <c r="AW166" s="13" t="s">
        <v>32</v>
      </c>
      <c r="AX166" s="13" t="s">
        <v>84</v>
      </c>
      <c r="AY166" s="261" t="s">
        <v>146</v>
      </c>
    </row>
    <row r="167" spans="1:51" s="13" customFormat="1" ht="12">
      <c r="A167" s="13"/>
      <c r="B167" s="251"/>
      <c r="C167" s="252"/>
      <c r="D167" s="247" t="s">
        <v>157</v>
      </c>
      <c r="E167" s="252"/>
      <c r="F167" s="254" t="s">
        <v>193</v>
      </c>
      <c r="G167" s="252"/>
      <c r="H167" s="255">
        <v>25.74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157</v>
      </c>
      <c r="AU167" s="261" t="s">
        <v>86</v>
      </c>
      <c r="AV167" s="13" t="s">
        <v>86</v>
      </c>
      <c r="AW167" s="13" t="s">
        <v>4</v>
      </c>
      <c r="AX167" s="13" t="s">
        <v>84</v>
      </c>
      <c r="AY167" s="261" t="s">
        <v>146</v>
      </c>
    </row>
    <row r="168" spans="1:65" s="2" customFormat="1" ht="20.5" customHeight="1">
      <c r="A168" s="37"/>
      <c r="B168" s="38"/>
      <c r="C168" s="234" t="s">
        <v>194</v>
      </c>
      <c r="D168" s="234" t="s">
        <v>148</v>
      </c>
      <c r="E168" s="235" t="s">
        <v>195</v>
      </c>
      <c r="F168" s="236" t="s">
        <v>196</v>
      </c>
      <c r="G168" s="237" t="s">
        <v>167</v>
      </c>
      <c r="H168" s="238">
        <v>5.76</v>
      </c>
      <c r="I168" s="239"/>
      <c r="J168" s="240">
        <f>ROUND(I168*H168,2)</f>
        <v>0</v>
      </c>
      <c r="K168" s="236" t="s">
        <v>152</v>
      </c>
      <c r="L168" s="43"/>
      <c r="M168" s="241" t="s">
        <v>1</v>
      </c>
      <c r="N168" s="242" t="s">
        <v>41</v>
      </c>
      <c r="O168" s="90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153</v>
      </c>
      <c r="AT168" s="245" t="s">
        <v>148</v>
      </c>
      <c r="AU168" s="245" t="s">
        <v>86</v>
      </c>
      <c r="AY168" s="16" t="s">
        <v>146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84</v>
      </c>
      <c r="BK168" s="246">
        <f>ROUND(I168*H168,2)</f>
        <v>0</v>
      </c>
      <c r="BL168" s="16" t="s">
        <v>153</v>
      </c>
      <c r="BM168" s="245" t="s">
        <v>197</v>
      </c>
    </row>
    <row r="169" spans="1:47" s="2" customFormat="1" ht="12">
      <c r="A169" s="37"/>
      <c r="B169" s="38"/>
      <c r="C169" s="39"/>
      <c r="D169" s="247" t="s">
        <v>155</v>
      </c>
      <c r="E169" s="39"/>
      <c r="F169" s="248" t="s">
        <v>198</v>
      </c>
      <c r="G169" s="39"/>
      <c r="H169" s="39"/>
      <c r="I169" s="143"/>
      <c r="J169" s="39"/>
      <c r="K169" s="39"/>
      <c r="L169" s="43"/>
      <c r="M169" s="249"/>
      <c r="N169" s="250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155</v>
      </c>
      <c r="AU169" s="16" t="s">
        <v>86</v>
      </c>
    </row>
    <row r="170" spans="1:51" s="13" customFormat="1" ht="12">
      <c r="A170" s="13"/>
      <c r="B170" s="251"/>
      <c r="C170" s="252"/>
      <c r="D170" s="247" t="s">
        <v>157</v>
      </c>
      <c r="E170" s="253" t="s">
        <v>1</v>
      </c>
      <c r="F170" s="254" t="s">
        <v>199</v>
      </c>
      <c r="G170" s="252"/>
      <c r="H170" s="255">
        <v>5.76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157</v>
      </c>
      <c r="AU170" s="261" t="s">
        <v>86</v>
      </c>
      <c r="AV170" s="13" t="s">
        <v>86</v>
      </c>
      <c r="AW170" s="13" t="s">
        <v>32</v>
      </c>
      <c r="AX170" s="13" t="s">
        <v>84</v>
      </c>
      <c r="AY170" s="261" t="s">
        <v>146</v>
      </c>
    </row>
    <row r="171" spans="1:65" s="2" customFormat="1" ht="20.5" customHeight="1">
      <c r="A171" s="37"/>
      <c r="B171" s="38"/>
      <c r="C171" s="273" t="s">
        <v>190</v>
      </c>
      <c r="D171" s="273" t="s">
        <v>186</v>
      </c>
      <c r="E171" s="274" t="s">
        <v>187</v>
      </c>
      <c r="F171" s="275" t="s">
        <v>188</v>
      </c>
      <c r="G171" s="276" t="s">
        <v>189</v>
      </c>
      <c r="H171" s="277">
        <v>11.52</v>
      </c>
      <c r="I171" s="278"/>
      <c r="J171" s="279">
        <f>ROUND(I171*H171,2)</f>
        <v>0</v>
      </c>
      <c r="K171" s="275" t="s">
        <v>152</v>
      </c>
      <c r="L171" s="280"/>
      <c r="M171" s="281" t="s">
        <v>1</v>
      </c>
      <c r="N171" s="282" t="s">
        <v>41</v>
      </c>
      <c r="O171" s="90"/>
      <c r="P171" s="243">
        <f>O171*H171</f>
        <v>0</v>
      </c>
      <c r="Q171" s="243">
        <v>1</v>
      </c>
      <c r="R171" s="243">
        <f>Q171*H171</f>
        <v>11.52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190</v>
      </c>
      <c r="AT171" s="245" t="s">
        <v>186</v>
      </c>
      <c r="AU171" s="245" t="s">
        <v>86</v>
      </c>
      <c r="AY171" s="16" t="s">
        <v>146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84</v>
      </c>
      <c r="BK171" s="246">
        <f>ROUND(I171*H171,2)</f>
        <v>0</v>
      </c>
      <c r="BL171" s="16" t="s">
        <v>153</v>
      </c>
      <c r="BM171" s="245" t="s">
        <v>200</v>
      </c>
    </row>
    <row r="172" spans="1:47" s="2" customFormat="1" ht="12">
      <c r="A172" s="37"/>
      <c r="B172" s="38"/>
      <c r="C172" s="39"/>
      <c r="D172" s="247" t="s">
        <v>155</v>
      </c>
      <c r="E172" s="39"/>
      <c r="F172" s="248" t="s">
        <v>188</v>
      </c>
      <c r="G172" s="39"/>
      <c r="H172" s="39"/>
      <c r="I172" s="143"/>
      <c r="J172" s="39"/>
      <c r="K172" s="39"/>
      <c r="L172" s="43"/>
      <c r="M172" s="249"/>
      <c r="N172" s="25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155</v>
      </c>
      <c r="AU172" s="16" t="s">
        <v>86</v>
      </c>
    </row>
    <row r="173" spans="1:51" s="13" customFormat="1" ht="12">
      <c r="A173" s="13"/>
      <c r="B173" s="251"/>
      <c r="C173" s="252"/>
      <c r="D173" s="247" t="s">
        <v>157</v>
      </c>
      <c r="E173" s="252"/>
      <c r="F173" s="254" t="s">
        <v>201</v>
      </c>
      <c r="G173" s="252"/>
      <c r="H173" s="255">
        <v>11.52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157</v>
      </c>
      <c r="AU173" s="261" t="s">
        <v>86</v>
      </c>
      <c r="AV173" s="13" t="s">
        <v>86</v>
      </c>
      <c r="AW173" s="13" t="s">
        <v>4</v>
      </c>
      <c r="AX173" s="13" t="s">
        <v>84</v>
      </c>
      <c r="AY173" s="261" t="s">
        <v>146</v>
      </c>
    </row>
    <row r="174" spans="1:63" s="12" customFormat="1" ht="22.8" customHeight="1">
      <c r="A174" s="12"/>
      <c r="B174" s="218"/>
      <c r="C174" s="219"/>
      <c r="D174" s="220" t="s">
        <v>75</v>
      </c>
      <c r="E174" s="232" t="s">
        <v>86</v>
      </c>
      <c r="F174" s="232" t="s">
        <v>202</v>
      </c>
      <c r="G174" s="219"/>
      <c r="H174" s="219"/>
      <c r="I174" s="222"/>
      <c r="J174" s="233">
        <f>BK174</f>
        <v>0</v>
      </c>
      <c r="K174" s="219"/>
      <c r="L174" s="224"/>
      <c r="M174" s="225"/>
      <c r="N174" s="226"/>
      <c r="O174" s="226"/>
      <c r="P174" s="227">
        <f>SUM(P175:P201)</f>
        <v>0</v>
      </c>
      <c r="Q174" s="226"/>
      <c r="R174" s="227">
        <f>SUM(R175:R201)</f>
        <v>74.22123123</v>
      </c>
      <c r="S174" s="226"/>
      <c r="T174" s="228">
        <f>SUM(T175:T201)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9" t="s">
        <v>84</v>
      </c>
      <c r="AT174" s="230" t="s">
        <v>75</v>
      </c>
      <c r="AU174" s="230" t="s">
        <v>84</v>
      </c>
      <c r="AY174" s="229" t="s">
        <v>146</v>
      </c>
      <c r="BK174" s="231">
        <f>SUM(BK175:BK201)</f>
        <v>0</v>
      </c>
    </row>
    <row r="175" spans="1:65" s="2" customFormat="1" ht="31" customHeight="1">
      <c r="A175" s="37"/>
      <c r="B175" s="38"/>
      <c r="C175" s="234" t="s">
        <v>203</v>
      </c>
      <c r="D175" s="234" t="s">
        <v>148</v>
      </c>
      <c r="E175" s="235" t="s">
        <v>204</v>
      </c>
      <c r="F175" s="236" t="s">
        <v>205</v>
      </c>
      <c r="G175" s="237" t="s">
        <v>167</v>
      </c>
      <c r="H175" s="238">
        <v>7.286</v>
      </c>
      <c r="I175" s="239"/>
      <c r="J175" s="240">
        <f>ROUND(I175*H175,2)</f>
        <v>0</v>
      </c>
      <c r="K175" s="236" t="s">
        <v>152</v>
      </c>
      <c r="L175" s="43"/>
      <c r="M175" s="241" t="s">
        <v>1</v>
      </c>
      <c r="N175" s="242" t="s">
        <v>41</v>
      </c>
      <c r="O175" s="90"/>
      <c r="P175" s="243">
        <f>O175*H175</f>
        <v>0</v>
      </c>
      <c r="Q175" s="243">
        <v>1.98</v>
      </c>
      <c r="R175" s="243">
        <f>Q175*H175</f>
        <v>14.426279999999998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153</v>
      </c>
      <c r="AT175" s="245" t="s">
        <v>148</v>
      </c>
      <c r="AU175" s="245" t="s">
        <v>86</v>
      </c>
      <c r="AY175" s="16" t="s">
        <v>146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84</v>
      </c>
      <c r="BK175" s="246">
        <f>ROUND(I175*H175,2)</f>
        <v>0</v>
      </c>
      <c r="BL175" s="16" t="s">
        <v>153</v>
      </c>
      <c r="BM175" s="245" t="s">
        <v>206</v>
      </c>
    </row>
    <row r="176" spans="1:47" s="2" customFormat="1" ht="12">
      <c r="A176" s="37"/>
      <c r="B176" s="38"/>
      <c r="C176" s="39"/>
      <c r="D176" s="247" t="s">
        <v>155</v>
      </c>
      <c r="E176" s="39"/>
      <c r="F176" s="248" t="s">
        <v>207</v>
      </c>
      <c r="G176" s="39"/>
      <c r="H176" s="39"/>
      <c r="I176" s="143"/>
      <c r="J176" s="39"/>
      <c r="K176" s="39"/>
      <c r="L176" s="43"/>
      <c r="M176" s="249"/>
      <c r="N176" s="25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155</v>
      </c>
      <c r="AU176" s="16" t="s">
        <v>86</v>
      </c>
    </row>
    <row r="177" spans="1:51" s="13" customFormat="1" ht="12">
      <c r="A177" s="13"/>
      <c r="B177" s="251"/>
      <c r="C177" s="252"/>
      <c r="D177" s="247" t="s">
        <v>157</v>
      </c>
      <c r="E177" s="253" t="s">
        <v>1</v>
      </c>
      <c r="F177" s="254" t="s">
        <v>208</v>
      </c>
      <c r="G177" s="252"/>
      <c r="H177" s="255">
        <v>1.125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157</v>
      </c>
      <c r="AU177" s="261" t="s">
        <v>86</v>
      </c>
      <c r="AV177" s="13" t="s">
        <v>86</v>
      </c>
      <c r="AW177" s="13" t="s">
        <v>32</v>
      </c>
      <c r="AX177" s="13" t="s">
        <v>76</v>
      </c>
      <c r="AY177" s="261" t="s">
        <v>146</v>
      </c>
    </row>
    <row r="178" spans="1:51" s="13" customFormat="1" ht="12">
      <c r="A178" s="13"/>
      <c r="B178" s="251"/>
      <c r="C178" s="252"/>
      <c r="D178" s="247" t="s">
        <v>157</v>
      </c>
      <c r="E178" s="253" t="s">
        <v>1</v>
      </c>
      <c r="F178" s="254" t="s">
        <v>209</v>
      </c>
      <c r="G178" s="252"/>
      <c r="H178" s="255">
        <v>6.161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157</v>
      </c>
      <c r="AU178" s="261" t="s">
        <v>86</v>
      </c>
      <c r="AV178" s="13" t="s">
        <v>86</v>
      </c>
      <c r="AW178" s="13" t="s">
        <v>32</v>
      </c>
      <c r="AX178" s="13" t="s">
        <v>76</v>
      </c>
      <c r="AY178" s="261" t="s">
        <v>146</v>
      </c>
    </row>
    <row r="179" spans="1:51" s="14" customFormat="1" ht="12">
      <c r="A179" s="14"/>
      <c r="B179" s="262"/>
      <c r="C179" s="263"/>
      <c r="D179" s="247" t="s">
        <v>157</v>
      </c>
      <c r="E179" s="264" t="s">
        <v>1</v>
      </c>
      <c r="F179" s="265" t="s">
        <v>172</v>
      </c>
      <c r="G179" s="263"/>
      <c r="H179" s="266">
        <v>7.286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2" t="s">
        <v>157</v>
      </c>
      <c r="AU179" s="272" t="s">
        <v>86</v>
      </c>
      <c r="AV179" s="14" t="s">
        <v>153</v>
      </c>
      <c r="AW179" s="14" t="s">
        <v>32</v>
      </c>
      <c r="AX179" s="14" t="s">
        <v>84</v>
      </c>
      <c r="AY179" s="272" t="s">
        <v>146</v>
      </c>
    </row>
    <row r="180" spans="1:65" s="2" customFormat="1" ht="20.5" customHeight="1">
      <c r="A180" s="37"/>
      <c r="B180" s="38"/>
      <c r="C180" s="234" t="s">
        <v>210</v>
      </c>
      <c r="D180" s="234" t="s">
        <v>148</v>
      </c>
      <c r="E180" s="235" t="s">
        <v>211</v>
      </c>
      <c r="F180" s="236" t="s">
        <v>212</v>
      </c>
      <c r="G180" s="237" t="s">
        <v>189</v>
      </c>
      <c r="H180" s="238">
        <v>0.307</v>
      </c>
      <c r="I180" s="239"/>
      <c r="J180" s="240">
        <f>ROUND(I180*H180,2)</f>
        <v>0</v>
      </c>
      <c r="K180" s="236" t="s">
        <v>152</v>
      </c>
      <c r="L180" s="43"/>
      <c r="M180" s="241" t="s">
        <v>1</v>
      </c>
      <c r="N180" s="242" t="s">
        <v>41</v>
      </c>
      <c r="O180" s="90"/>
      <c r="P180" s="243">
        <f>O180*H180</f>
        <v>0</v>
      </c>
      <c r="Q180" s="243">
        <v>1.06277</v>
      </c>
      <c r="R180" s="243">
        <f>Q180*H180</f>
        <v>0.32627038999999997</v>
      </c>
      <c r="S180" s="243">
        <v>0</v>
      </c>
      <c r="T180" s="24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153</v>
      </c>
      <c r="AT180" s="245" t="s">
        <v>148</v>
      </c>
      <c r="AU180" s="245" t="s">
        <v>86</v>
      </c>
      <c r="AY180" s="16" t="s">
        <v>146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84</v>
      </c>
      <c r="BK180" s="246">
        <f>ROUND(I180*H180,2)</f>
        <v>0</v>
      </c>
      <c r="BL180" s="16" t="s">
        <v>153</v>
      </c>
      <c r="BM180" s="245" t="s">
        <v>213</v>
      </c>
    </row>
    <row r="181" spans="1:47" s="2" customFormat="1" ht="12">
      <c r="A181" s="37"/>
      <c r="B181" s="38"/>
      <c r="C181" s="39"/>
      <c r="D181" s="247" t="s">
        <v>155</v>
      </c>
      <c r="E181" s="39"/>
      <c r="F181" s="248" t="s">
        <v>214</v>
      </c>
      <c r="G181" s="39"/>
      <c r="H181" s="39"/>
      <c r="I181" s="143"/>
      <c r="J181" s="39"/>
      <c r="K181" s="39"/>
      <c r="L181" s="43"/>
      <c r="M181" s="249"/>
      <c r="N181" s="25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155</v>
      </c>
      <c r="AU181" s="16" t="s">
        <v>86</v>
      </c>
    </row>
    <row r="182" spans="1:51" s="13" customFormat="1" ht="12">
      <c r="A182" s="13"/>
      <c r="B182" s="251"/>
      <c r="C182" s="252"/>
      <c r="D182" s="247" t="s">
        <v>157</v>
      </c>
      <c r="E182" s="253" t="s">
        <v>1</v>
      </c>
      <c r="F182" s="254" t="s">
        <v>215</v>
      </c>
      <c r="G182" s="252"/>
      <c r="H182" s="255">
        <v>0.307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157</v>
      </c>
      <c r="AU182" s="261" t="s">
        <v>86</v>
      </c>
      <c r="AV182" s="13" t="s">
        <v>86</v>
      </c>
      <c r="AW182" s="13" t="s">
        <v>32</v>
      </c>
      <c r="AX182" s="13" t="s">
        <v>84</v>
      </c>
      <c r="AY182" s="261" t="s">
        <v>146</v>
      </c>
    </row>
    <row r="183" spans="1:65" s="2" customFormat="1" ht="31" customHeight="1">
      <c r="A183" s="37"/>
      <c r="B183" s="38"/>
      <c r="C183" s="234" t="s">
        <v>216</v>
      </c>
      <c r="D183" s="234" t="s">
        <v>148</v>
      </c>
      <c r="E183" s="235" t="s">
        <v>217</v>
      </c>
      <c r="F183" s="236" t="s">
        <v>218</v>
      </c>
      <c r="G183" s="237" t="s">
        <v>167</v>
      </c>
      <c r="H183" s="238">
        <v>7.645</v>
      </c>
      <c r="I183" s="239"/>
      <c r="J183" s="240">
        <f>ROUND(I183*H183,2)</f>
        <v>0</v>
      </c>
      <c r="K183" s="236" t="s">
        <v>152</v>
      </c>
      <c r="L183" s="43"/>
      <c r="M183" s="241" t="s">
        <v>1</v>
      </c>
      <c r="N183" s="242" t="s">
        <v>41</v>
      </c>
      <c r="O183" s="90"/>
      <c r="P183" s="243">
        <f>O183*H183</f>
        <v>0</v>
      </c>
      <c r="Q183" s="243">
        <v>2.25634</v>
      </c>
      <c r="R183" s="243">
        <f>Q183*H183</f>
        <v>17.2497193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153</v>
      </c>
      <c r="AT183" s="245" t="s">
        <v>148</v>
      </c>
      <c r="AU183" s="245" t="s">
        <v>86</v>
      </c>
      <c r="AY183" s="16" t="s">
        <v>146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84</v>
      </c>
      <c r="BK183" s="246">
        <f>ROUND(I183*H183,2)</f>
        <v>0</v>
      </c>
      <c r="BL183" s="16" t="s">
        <v>153</v>
      </c>
      <c r="BM183" s="245" t="s">
        <v>219</v>
      </c>
    </row>
    <row r="184" spans="1:47" s="2" customFormat="1" ht="12">
      <c r="A184" s="37"/>
      <c r="B184" s="38"/>
      <c r="C184" s="39"/>
      <c r="D184" s="247" t="s">
        <v>155</v>
      </c>
      <c r="E184" s="39"/>
      <c r="F184" s="248" t="s">
        <v>220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155</v>
      </c>
      <c r="AU184" s="16" t="s">
        <v>86</v>
      </c>
    </row>
    <row r="185" spans="1:51" s="13" customFormat="1" ht="12">
      <c r="A185" s="13"/>
      <c r="B185" s="251"/>
      <c r="C185" s="252"/>
      <c r="D185" s="247" t="s">
        <v>157</v>
      </c>
      <c r="E185" s="253" t="s">
        <v>1</v>
      </c>
      <c r="F185" s="254" t="s">
        <v>221</v>
      </c>
      <c r="G185" s="252"/>
      <c r="H185" s="255">
        <v>7.645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157</v>
      </c>
      <c r="AU185" s="261" t="s">
        <v>86</v>
      </c>
      <c r="AV185" s="13" t="s">
        <v>86</v>
      </c>
      <c r="AW185" s="13" t="s">
        <v>32</v>
      </c>
      <c r="AX185" s="13" t="s">
        <v>84</v>
      </c>
      <c r="AY185" s="261" t="s">
        <v>146</v>
      </c>
    </row>
    <row r="186" spans="1:65" s="2" customFormat="1" ht="20.5" customHeight="1">
      <c r="A186" s="37"/>
      <c r="B186" s="38"/>
      <c r="C186" s="234" t="s">
        <v>222</v>
      </c>
      <c r="D186" s="234" t="s">
        <v>148</v>
      </c>
      <c r="E186" s="235" t="s">
        <v>223</v>
      </c>
      <c r="F186" s="236" t="s">
        <v>224</v>
      </c>
      <c r="G186" s="237" t="s">
        <v>151</v>
      </c>
      <c r="H186" s="238">
        <v>8.666</v>
      </c>
      <c r="I186" s="239"/>
      <c r="J186" s="240">
        <f>ROUND(I186*H186,2)</f>
        <v>0</v>
      </c>
      <c r="K186" s="236" t="s">
        <v>152</v>
      </c>
      <c r="L186" s="43"/>
      <c r="M186" s="241" t="s">
        <v>1</v>
      </c>
      <c r="N186" s="242" t="s">
        <v>41</v>
      </c>
      <c r="O186" s="90"/>
      <c r="P186" s="243">
        <f>O186*H186</f>
        <v>0</v>
      </c>
      <c r="Q186" s="243">
        <v>0.00247</v>
      </c>
      <c r="R186" s="243">
        <f>Q186*H186</f>
        <v>0.02140502</v>
      </c>
      <c r="S186" s="243">
        <v>0</v>
      </c>
      <c r="T186" s="24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45" t="s">
        <v>153</v>
      </c>
      <c r="AT186" s="245" t="s">
        <v>148</v>
      </c>
      <c r="AU186" s="245" t="s">
        <v>86</v>
      </c>
      <c r="AY186" s="16" t="s">
        <v>146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6" t="s">
        <v>84</v>
      </c>
      <c r="BK186" s="246">
        <f>ROUND(I186*H186,2)</f>
        <v>0</v>
      </c>
      <c r="BL186" s="16" t="s">
        <v>153</v>
      </c>
      <c r="BM186" s="245" t="s">
        <v>225</v>
      </c>
    </row>
    <row r="187" spans="1:47" s="2" customFormat="1" ht="12">
      <c r="A187" s="37"/>
      <c r="B187" s="38"/>
      <c r="C187" s="39"/>
      <c r="D187" s="247" t="s">
        <v>155</v>
      </c>
      <c r="E187" s="39"/>
      <c r="F187" s="248" t="s">
        <v>226</v>
      </c>
      <c r="G187" s="39"/>
      <c r="H187" s="39"/>
      <c r="I187" s="143"/>
      <c r="J187" s="39"/>
      <c r="K187" s="39"/>
      <c r="L187" s="43"/>
      <c r="M187" s="249"/>
      <c r="N187" s="250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155</v>
      </c>
      <c r="AU187" s="16" t="s">
        <v>86</v>
      </c>
    </row>
    <row r="188" spans="1:51" s="13" customFormat="1" ht="12">
      <c r="A188" s="13"/>
      <c r="B188" s="251"/>
      <c r="C188" s="252"/>
      <c r="D188" s="247" t="s">
        <v>157</v>
      </c>
      <c r="E188" s="253" t="s">
        <v>1</v>
      </c>
      <c r="F188" s="254" t="s">
        <v>227</v>
      </c>
      <c r="G188" s="252"/>
      <c r="H188" s="255">
        <v>8.666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157</v>
      </c>
      <c r="AU188" s="261" t="s">
        <v>86</v>
      </c>
      <c r="AV188" s="13" t="s">
        <v>86</v>
      </c>
      <c r="AW188" s="13" t="s">
        <v>32</v>
      </c>
      <c r="AX188" s="13" t="s">
        <v>84</v>
      </c>
      <c r="AY188" s="261" t="s">
        <v>146</v>
      </c>
    </row>
    <row r="189" spans="1:65" s="2" customFormat="1" ht="20.5" customHeight="1">
      <c r="A189" s="37"/>
      <c r="B189" s="38"/>
      <c r="C189" s="234" t="s">
        <v>228</v>
      </c>
      <c r="D189" s="234" t="s">
        <v>148</v>
      </c>
      <c r="E189" s="235" t="s">
        <v>229</v>
      </c>
      <c r="F189" s="236" t="s">
        <v>230</v>
      </c>
      <c r="G189" s="237" t="s">
        <v>151</v>
      </c>
      <c r="H189" s="238">
        <v>8.666</v>
      </c>
      <c r="I189" s="239"/>
      <c r="J189" s="240">
        <f>ROUND(I189*H189,2)</f>
        <v>0</v>
      </c>
      <c r="K189" s="236" t="s">
        <v>152</v>
      </c>
      <c r="L189" s="43"/>
      <c r="M189" s="241" t="s">
        <v>1</v>
      </c>
      <c r="N189" s="242" t="s">
        <v>41</v>
      </c>
      <c r="O189" s="90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153</v>
      </c>
      <c r="AT189" s="245" t="s">
        <v>148</v>
      </c>
      <c r="AU189" s="245" t="s">
        <v>86</v>
      </c>
      <c r="AY189" s="16" t="s">
        <v>146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84</v>
      </c>
      <c r="BK189" s="246">
        <f>ROUND(I189*H189,2)</f>
        <v>0</v>
      </c>
      <c r="BL189" s="16" t="s">
        <v>153</v>
      </c>
      <c r="BM189" s="245" t="s">
        <v>231</v>
      </c>
    </row>
    <row r="190" spans="1:47" s="2" customFormat="1" ht="12">
      <c r="A190" s="37"/>
      <c r="B190" s="38"/>
      <c r="C190" s="39"/>
      <c r="D190" s="247" t="s">
        <v>155</v>
      </c>
      <c r="E190" s="39"/>
      <c r="F190" s="248" t="s">
        <v>232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155</v>
      </c>
      <c r="AU190" s="16" t="s">
        <v>86</v>
      </c>
    </row>
    <row r="191" spans="1:65" s="2" customFormat="1" ht="20.5" customHeight="1">
      <c r="A191" s="37"/>
      <c r="B191" s="38"/>
      <c r="C191" s="234" t="s">
        <v>233</v>
      </c>
      <c r="D191" s="234" t="s">
        <v>148</v>
      </c>
      <c r="E191" s="235" t="s">
        <v>234</v>
      </c>
      <c r="F191" s="236" t="s">
        <v>235</v>
      </c>
      <c r="G191" s="237" t="s">
        <v>167</v>
      </c>
      <c r="H191" s="238">
        <v>11.309</v>
      </c>
      <c r="I191" s="239"/>
      <c r="J191" s="240">
        <f>ROUND(I191*H191,2)</f>
        <v>0</v>
      </c>
      <c r="K191" s="236" t="s">
        <v>152</v>
      </c>
      <c r="L191" s="43"/>
      <c r="M191" s="241" t="s">
        <v>1</v>
      </c>
      <c r="N191" s="242" t="s">
        <v>41</v>
      </c>
      <c r="O191" s="90"/>
      <c r="P191" s="243">
        <f>O191*H191</f>
        <v>0</v>
      </c>
      <c r="Q191" s="243">
        <v>2.25634</v>
      </c>
      <c r="R191" s="243">
        <f>Q191*H191</f>
        <v>25.516949059999995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153</v>
      </c>
      <c r="AT191" s="245" t="s">
        <v>148</v>
      </c>
      <c r="AU191" s="245" t="s">
        <v>86</v>
      </c>
      <c r="AY191" s="16" t="s">
        <v>146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84</v>
      </c>
      <c r="BK191" s="246">
        <f>ROUND(I191*H191,2)</f>
        <v>0</v>
      </c>
      <c r="BL191" s="16" t="s">
        <v>153</v>
      </c>
      <c r="BM191" s="245" t="s">
        <v>236</v>
      </c>
    </row>
    <row r="192" spans="1:47" s="2" customFormat="1" ht="12">
      <c r="A192" s="37"/>
      <c r="B192" s="38"/>
      <c r="C192" s="39"/>
      <c r="D192" s="247" t="s">
        <v>155</v>
      </c>
      <c r="E192" s="39"/>
      <c r="F192" s="248" t="s">
        <v>237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155</v>
      </c>
      <c r="AU192" s="16" t="s">
        <v>86</v>
      </c>
    </row>
    <row r="193" spans="1:51" s="13" customFormat="1" ht="12">
      <c r="A193" s="13"/>
      <c r="B193" s="251"/>
      <c r="C193" s="252"/>
      <c r="D193" s="247" t="s">
        <v>157</v>
      </c>
      <c r="E193" s="253" t="s">
        <v>1</v>
      </c>
      <c r="F193" s="254" t="s">
        <v>238</v>
      </c>
      <c r="G193" s="252"/>
      <c r="H193" s="255">
        <v>11.309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157</v>
      </c>
      <c r="AU193" s="261" t="s">
        <v>86</v>
      </c>
      <c r="AV193" s="13" t="s">
        <v>86</v>
      </c>
      <c r="AW193" s="13" t="s">
        <v>32</v>
      </c>
      <c r="AX193" s="13" t="s">
        <v>84</v>
      </c>
      <c r="AY193" s="261" t="s">
        <v>146</v>
      </c>
    </row>
    <row r="194" spans="1:65" s="2" customFormat="1" ht="20.5" customHeight="1">
      <c r="A194" s="37"/>
      <c r="B194" s="38"/>
      <c r="C194" s="234" t="s">
        <v>8</v>
      </c>
      <c r="D194" s="234" t="s">
        <v>148</v>
      </c>
      <c r="E194" s="235" t="s">
        <v>239</v>
      </c>
      <c r="F194" s="236" t="s">
        <v>240</v>
      </c>
      <c r="G194" s="237" t="s">
        <v>151</v>
      </c>
      <c r="H194" s="238">
        <v>45.234</v>
      </c>
      <c r="I194" s="239"/>
      <c r="J194" s="240">
        <f>ROUND(I194*H194,2)</f>
        <v>0</v>
      </c>
      <c r="K194" s="236" t="s">
        <v>152</v>
      </c>
      <c r="L194" s="43"/>
      <c r="M194" s="241" t="s">
        <v>1</v>
      </c>
      <c r="N194" s="242" t="s">
        <v>41</v>
      </c>
      <c r="O194" s="90"/>
      <c r="P194" s="243">
        <f>O194*H194</f>
        <v>0</v>
      </c>
      <c r="Q194" s="243">
        <v>0.00269</v>
      </c>
      <c r="R194" s="243">
        <f>Q194*H194</f>
        <v>0.12167946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153</v>
      </c>
      <c r="AT194" s="245" t="s">
        <v>148</v>
      </c>
      <c r="AU194" s="245" t="s">
        <v>86</v>
      </c>
      <c r="AY194" s="16" t="s">
        <v>146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84</v>
      </c>
      <c r="BK194" s="246">
        <f>ROUND(I194*H194,2)</f>
        <v>0</v>
      </c>
      <c r="BL194" s="16" t="s">
        <v>153</v>
      </c>
      <c r="BM194" s="245" t="s">
        <v>241</v>
      </c>
    </row>
    <row r="195" spans="1:47" s="2" customFormat="1" ht="12">
      <c r="A195" s="37"/>
      <c r="B195" s="38"/>
      <c r="C195" s="39"/>
      <c r="D195" s="247" t="s">
        <v>155</v>
      </c>
      <c r="E195" s="39"/>
      <c r="F195" s="248" t="s">
        <v>242</v>
      </c>
      <c r="G195" s="39"/>
      <c r="H195" s="39"/>
      <c r="I195" s="143"/>
      <c r="J195" s="39"/>
      <c r="K195" s="39"/>
      <c r="L195" s="43"/>
      <c r="M195" s="249"/>
      <c r="N195" s="250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155</v>
      </c>
      <c r="AU195" s="16" t="s">
        <v>86</v>
      </c>
    </row>
    <row r="196" spans="1:51" s="13" customFormat="1" ht="12">
      <c r="A196" s="13"/>
      <c r="B196" s="251"/>
      <c r="C196" s="252"/>
      <c r="D196" s="247" t="s">
        <v>157</v>
      </c>
      <c r="E196" s="253" t="s">
        <v>1</v>
      </c>
      <c r="F196" s="254" t="s">
        <v>243</v>
      </c>
      <c r="G196" s="252"/>
      <c r="H196" s="255">
        <v>45.234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157</v>
      </c>
      <c r="AU196" s="261" t="s">
        <v>86</v>
      </c>
      <c r="AV196" s="13" t="s">
        <v>86</v>
      </c>
      <c r="AW196" s="13" t="s">
        <v>32</v>
      </c>
      <c r="AX196" s="13" t="s">
        <v>84</v>
      </c>
      <c r="AY196" s="261" t="s">
        <v>146</v>
      </c>
    </row>
    <row r="197" spans="1:65" s="2" customFormat="1" ht="20.5" customHeight="1">
      <c r="A197" s="37"/>
      <c r="B197" s="38"/>
      <c r="C197" s="234" t="s">
        <v>244</v>
      </c>
      <c r="D197" s="234" t="s">
        <v>148</v>
      </c>
      <c r="E197" s="235" t="s">
        <v>245</v>
      </c>
      <c r="F197" s="236" t="s">
        <v>246</v>
      </c>
      <c r="G197" s="237" t="s">
        <v>151</v>
      </c>
      <c r="H197" s="238">
        <v>45.234</v>
      </c>
      <c r="I197" s="239"/>
      <c r="J197" s="240">
        <f>ROUND(I197*H197,2)</f>
        <v>0</v>
      </c>
      <c r="K197" s="236" t="s">
        <v>152</v>
      </c>
      <c r="L197" s="43"/>
      <c r="M197" s="241" t="s">
        <v>1</v>
      </c>
      <c r="N197" s="242" t="s">
        <v>41</v>
      </c>
      <c r="O197" s="90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153</v>
      </c>
      <c r="AT197" s="245" t="s">
        <v>148</v>
      </c>
      <c r="AU197" s="245" t="s">
        <v>86</v>
      </c>
      <c r="AY197" s="16" t="s">
        <v>146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153</v>
      </c>
      <c r="BM197" s="245" t="s">
        <v>247</v>
      </c>
    </row>
    <row r="198" spans="1:47" s="2" customFormat="1" ht="12">
      <c r="A198" s="37"/>
      <c r="B198" s="38"/>
      <c r="C198" s="39"/>
      <c r="D198" s="247" t="s">
        <v>155</v>
      </c>
      <c r="E198" s="39"/>
      <c r="F198" s="248" t="s">
        <v>248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155</v>
      </c>
      <c r="AU198" s="16" t="s">
        <v>86</v>
      </c>
    </row>
    <row r="199" spans="1:65" s="2" customFormat="1" ht="31" customHeight="1">
      <c r="A199" s="37"/>
      <c r="B199" s="38"/>
      <c r="C199" s="234" t="s">
        <v>249</v>
      </c>
      <c r="D199" s="234" t="s">
        <v>148</v>
      </c>
      <c r="E199" s="235" t="s">
        <v>250</v>
      </c>
      <c r="F199" s="236" t="s">
        <v>251</v>
      </c>
      <c r="G199" s="237" t="s">
        <v>151</v>
      </c>
      <c r="H199" s="238">
        <v>17.312</v>
      </c>
      <c r="I199" s="239"/>
      <c r="J199" s="240">
        <f>ROUND(I199*H199,2)</f>
        <v>0</v>
      </c>
      <c r="K199" s="236" t="s">
        <v>152</v>
      </c>
      <c r="L199" s="43"/>
      <c r="M199" s="241" t="s">
        <v>1</v>
      </c>
      <c r="N199" s="242" t="s">
        <v>41</v>
      </c>
      <c r="O199" s="90"/>
      <c r="P199" s="243">
        <f>O199*H199</f>
        <v>0</v>
      </c>
      <c r="Q199" s="243">
        <v>0.9565</v>
      </c>
      <c r="R199" s="243">
        <f>Q199*H199</f>
        <v>16.558928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153</v>
      </c>
      <c r="AT199" s="245" t="s">
        <v>148</v>
      </c>
      <c r="AU199" s="245" t="s">
        <v>86</v>
      </c>
      <c r="AY199" s="16" t="s">
        <v>146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84</v>
      </c>
      <c r="BK199" s="246">
        <f>ROUND(I199*H199,2)</f>
        <v>0</v>
      </c>
      <c r="BL199" s="16" t="s">
        <v>153</v>
      </c>
      <c r="BM199" s="245" t="s">
        <v>252</v>
      </c>
    </row>
    <row r="200" spans="1:47" s="2" customFormat="1" ht="12">
      <c r="A200" s="37"/>
      <c r="B200" s="38"/>
      <c r="C200" s="39"/>
      <c r="D200" s="247" t="s">
        <v>155</v>
      </c>
      <c r="E200" s="39"/>
      <c r="F200" s="248" t="s">
        <v>253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155</v>
      </c>
      <c r="AU200" s="16" t="s">
        <v>86</v>
      </c>
    </row>
    <row r="201" spans="1:51" s="13" customFormat="1" ht="12">
      <c r="A201" s="13"/>
      <c r="B201" s="251"/>
      <c r="C201" s="252"/>
      <c r="D201" s="247" t="s">
        <v>157</v>
      </c>
      <c r="E201" s="253" t="s">
        <v>1</v>
      </c>
      <c r="F201" s="254" t="s">
        <v>254</v>
      </c>
      <c r="G201" s="252"/>
      <c r="H201" s="255">
        <v>17.312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157</v>
      </c>
      <c r="AU201" s="261" t="s">
        <v>86</v>
      </c>
      <c r="AV201" s="13" t="s">
        <v>86</v>
      </c>
      <c r="AW201" s="13" t="s">
        <v>32</v>
      </c>
      <c r="AX201" s="13" t="s">
        <v>84</v>
      </c>
      <c r="AY201" s="261" t="s">
        <v>146</v>
      </c>
    </row>
    <row r="202" spans="1:63" s="12" customFormat="1" ht="22.8" customHeight="1">
      <c r="A202" s="12"/>
      <c r="B202" s="218"/>
      <c r="C202" s="219"/>
      <c r="D202" s="220" t="s">
        <v>75</v>
      </c>
      <c r="E202" s="232" t="s">
        <v>164</v>
      </c>
      <c r="F202" s="232" t="s">
        <v>255</v>
      </c>
      <c r="G202" s="219"/>
      <c r="H202" s="219"/>
      <c r="I202" s="222"/>
      <c r="J202" s="233">
        <f>BK202</f>
        <v>0</v>
      </c>
      <c r="K202" s="219"/>
      <c r="L202" s="224"/>
      <c r="M202" s="225"/>
      <c r="N202" s="226"/>
      <c r="O202" s="226"/>
      <c r="P202" s="227">
        <f>SUM(P203:P234)</f>
        <v>0</v>
      </c>
      <c r="Q202" s="226"/>
      <c r="R202" s="227">
        <f>SUM(R203:R234)</f>
        <v>23.38413467</v>
      </c>
      <c r="S202" s="226"/>
      <c r="T202" s="228">
        <f>SUM(T203:T234)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9" t="s">
        <v>84</v>
      </c>
      <c r="AT202" s="230" t="s">
        <v>75</v>
      </c>
      <c r="AU202" s="230" t="s">
        <v>84</v>
      </c>
      <c r="AY202" s="229" t="s">
        <v>146</v>
      </c>
      <c r="BK202" s="231">
        <f>SUM(BK203:BK234)</f>
        <v>0</v>
      </c>
    </row>
    <row r="203" spans="1:65" s="2" customFormat="1" ht="31" customHeight="1">
      <c r="A203" s="37"/>
      <c r="B203" s="38"/>
      <c r="C203" s="234" t="s">
        <v>256</v>
      </c>
      <c r="D203" s="234" t="s">
        <v>148</v>
      </c>
      <c r="E203" s="235" t="s">
        <v>257</v>
      </c>
      <c r="F203" s="236" t="s">
        <v>258</v>
      </c>
      <c r="G203" s="237" t="s">
        <v>167</v>
      </c>
      <c r="H203" s="238">
        <v>1.8</v>
      </c>
      <c r="I203" s="239"/>
      <c r="J203" s="240">
        <f>ROUND(I203*H203,2)</f>
        <v>0</v>
      </c>
      <c r="K203" s="236" t="s">
        <v>152</v>
      </c>
      <c r="L203" s="43"/>
      <c r="M203" s="241" t="s">
        <v>1</v>
      </c>
      <c r="N203" s="242" t="s">
        <v>41</v>
      </c>
      <c r="O203" s="90"/>
      <c r="P203" s="243">
        <f>O203*H203</f>
        <v>0</v>
      </c>
      <c r="Q203" s="243">
        <v>1.8775</v>
      </c>
      <c r="R203" s="243">
        <f>Q203*H203</f>
        <v>3.3795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153</v>
      </c>
      <c r="AT203" s="245" t="s">
        <v>148</v>
      </c>
      <c r="AU203" s="245" t="s">
        <v>86</v>
      </c>
      <c r="AY203" s="16" t="s">
        <v>146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84</v>
      </c>
      <c r="BK203" s="246">
        <f>ROUND(I203*H203,2)</f>
        <v>0</v>
      </c>
      <c r="BL203" s="16" t="s">
        <v>153</v>
      </c>
      <c r="BM203" s="245" t="s">
        <v>259</v>
      </c>
    </row>
    <row r="204" spans="1:47" s="2" customFormat="1" ht="12">
      <c r="A204" s="37"/>
      <c r="B204" s="38"/>
      <c r="C204" s="39"/>
      <c r="D204" s="247" t="s">
        <v>155</v>
      </c>
      <c r="E204" s="39"/>
      <c r="F204" s="248" t="s">
        <v>260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155</v>
      </c>
      <c r="AU204" s="16" t="s">
        <v>86</v>
      </c>
    </row>
    <row r="205" spans="1:51" s="13" customFormat="1" ht="12">
      <c r="A205" s="13"/>
      <c r="B205" s="251"/>
      <c r="C205" s="252"/>
      <c r="D205" s="247" t="s">
        <v>157</v>
      </c>
      <c r="E205" s="253" t="s">
        <v>1</v>
      </c>
      <c r="F205" s="254" t="s">
        <v>261</v>
      </c>
      <c r="G205" s="252"/>
      <c r="H205" s="255">
        <v>1.8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157</v>
      </c>
      <c r="AU205" s="261" t="s">
        <v>86</v>
      </c>
      <c r="AV205" s="13" t="s">
        <v>86</v>
      </c>
      <c r="AW205" s="13" t="s">
        <v>32</v>
      </c>
      <c r="AX205" s="13" t="s">
        <v>84</v>
      </c>
      <c r="AY205" s="261" t="s">
        <v>146</v>
      </c>
    </row>
    <row r="206" spans="1:65" s="2" customFormat="1" ht="41.5" customHeight="1">
      <c r="A206" s="37"/>
      <c r="B206" s="38"/>
      <c r="C206" s="234" t="s">
        <v>262</v>
      </c>
      <c r="D206" s="234" t="s">
        <v>148</v>
      </c>
      <c r="E206" s="235" t="s">
        <v>263</v>
      </c>
      <c r="F206" s="236" t="s">
        <v>264</v>
      </c>
      <c r="G206" s="237" t="s">
        <v>151</v>
      </c>
      <c r="H206" s="238">
        <v>62.67</v>
      </c>
      <c r="I206" s="239"/>
      <c r="J206" s="240">
        <f>ROUND(I206*H206,2)</f>
        <v>0</v>
      </c>
      <c r="K206" s="236" t="s">
        <v>152</v>
      </c>
      <c r="L206" s="43"/>
      <c r="M206" s="241" t="s">
        <v>1</v>
      </c>
      <c r="N206" s="242" t="s">
        <v>41</v>
      </c>
      <c r="O206" s="90"/>
      <c r="P206" s="243">
        <f>O206*H206</f>
        <v>0</v>
      </c>
      <c r="Q206" s="243">
        <v>0.25076</v>
      </c>
      <c r="R206" s="243">
        <f>Q206*H206</f>
        <v>15.7151292</v>
      </c>
      <c r="S206" s="243">
        <v>0</v>
      </c>
      <c r="T206" s="24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5" t="s">
        <v>153</v>
      </c>
      <c r="AT206" s="245" t="s">
        <v>148</v>
      </c>
      <c r="AU206" s="245" t="s">
        <v>86</v>
      </c>
      <c r="AY206" s="16" t="s">
        <v>146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6" t="s">
        <v>84</v>
      </c>
      <c r="BK206" s="246">
        <f>ROUND(I206*H206,2)</f>
        <v>0</v>
      </c>
      <c r="BL206" s="16" t="s">
        <v>153</v>
      </c>
      <c r="BM206" s="245" t="s">
        <v>265</v>
      </c>
    </row>
    <row r="207" spans="1:47" s="2" customFormat="1" ht="12">
      <c r="A207" s="37"/>
      <c r="B207" s="38"/>
      <c r="C207" s="39"/>
      <c r="D207" s="247" t="s">
        <v>155</v>
      </c>
      <c r="E207" s="39"/>
      <c r="F207" s="248" t="s">
        <v>266</v>
      </c>
      <c r="G207" s="39"/>
      <c r="H207" s="39"/>
      <c r="I207" s="143"/>
      <c r="J207" s="39"/>
      <c r="K207" s="39"/>
      <c r="L207" s="43"/>
      <c r="M207" s="249"/>
      <c r="N207" s="250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155</v>
      </c>
      <c r="AU207" s="16" t="s">
        <v>86</v>
      </c>
    </row>
    <row r="208" spans="1:51" s="13" customFormat="1" ht="12">
      <c r="A208" s="13"/>
      <c r="B208" s="251"/>
      <c r="C208" s="252"/>
      <c r="D208" s="247" t="s">
        <v>157</v>
      </c>
      <c r="E208" s="253" t="s">
        <v>1</v>
      </c>
      <c r="F208" s="254" t="s">
        <v>267</v>
      </c>
      <c r="G208" s="252"/>
      <c r="H208" s="255">
        <v>65.19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157</v>
      </c>
      <c r="AU208" s="261" t="s">
        <v>86</v>
      </c>
      <c r="AV208" s="13" t="s">
        <v>86</v>
      </c>
      <c r="AW208" s="13" t="s">
        <v>32</v>
      </c>
      <c r="AX208" s="13" t="s">
        <v>76</v>
      </c>
      <c r="AY208" s="261" t="s">
        <v>146</v>
      </c>
    </row>
    <row r="209" spans="1:51" s="13" customFormat="1" ht="12">
      <c r="A209" s="13"/>
      <c r="B209" s="251"/>
      <c r="C209" s="252"/>
      <c r="D209" s="247" t="s">
        <v>157</v>
      </c>
      <c r="E209" s="253" t="s">
        <v>1</v>
      </c>
      <c r="F209" s="254" t="s">
        <v>268</v>
      </c>
      <c r="G209" s="252"/>
      <c r="H209" s="255">
        <v>-5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157</v>
      </c>
      <c r="AU209" s="261" t="s">
        <v>86</v>
      </c>
      <c r="AV209" s="13" t="s">
        <v>86</v>
      </c>
      <c r="AW209" s="13" t="s">
        <v>32</v>
      </c>
      <c r="AX209" s="13" t="s">
        <v>76</v>
      </c>
      <c r="AY209" s="261" t="s">
        <v>146</v>
      </c>
    </row>
    <row r="210" spans="1:51" s="13" customFormat="1" ht="12">
      <c r="A210" s="13"/>
      <c r="B210" s="251"/>
      <c r="C210" s="252"/>
      <c r="D210" s="247" t="s">
        <v>157</v>
      </c>
      <c r="E210" s="253" t="s">
        <v>1</v>
      </c>
      <c r="F210" s="254" t="s">
        <v>269</v>
      </c>
      <c r="G210" s="252"/>
      <c r="H210" s="255">
        <v>2.48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157</v>
      </c>
      <c r="AU210" s="261" t="s">
        <v>86</v>
      </c>
      <c r="AV210" s="13" t="s">
        <v>86</v>
      </c>
      <c r="AW210" s="13" t="s">
        <v>32</v>
      </c>
      <c r="AX210" s="13" t="s">
        <v>76</v>
      </c>
      <c r="AY210" s="261" t="s">
        <v>146</v>
      </c>
    </row>
    <row r="211" spans="1:51" s="14" customFormat="1" ht="12">
      <c r="A211" s="14"/>
      <c r="B211" s="262"/>
      <c r="C211" s="263"/>
      <c r="D211" s="247" t="s">
        <v>157</v>
      </c>
      <c r="E211" s="264" t="s">
        <v>1</v>
      </c>
      <c r="F211" s="265" t="s">
        <v>172</v>
      </c>
      <c r="G211" s="263"/>
      <c r="H211" s="266">
        <v>62.669999999999995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2" t="s">
        <v>157</v>
      </c>
      <c r="AU211" s="272" t="s">
        <v>86</v>
      </c>
      <c r="AV211" s="14" t="s">
        <v>153</v>
      </c>
      <c r="AW211" s="14" t="s">
        <v>32</v>
      </c>
      <c r="AX211" s="14" t="s">
        <v>84</v>
      </c>
      <c r="AY211" s="272" t="s">
        <v>146</v>
      </c>
    </row>
    <row r="212" spans="1:65" s="2" customFormat="1" ht="20.5" customHeight="1">
      <c r="A212" s="37"/>
      <c r="B212" s="38"/>
      <c r="C212" s="234" t="s">
        <v>270</v>
      </c>
      <c r="D212" s="234" t="s">
        <v>148</v>
      </c>
      <c r="E212" s="235" t="s">
        <v>271</v>
      </c>
      <c r="F212" s="236" t="s">
        <v>272</v>
      </c>
      <c r="G212" s="237" t="s">
        <v>273</v>
      </c>
      <c r="H212" s="238">
        <v>16</v>
      </c>
      <c r="I212" s="239"/>
      <c r="J212" s="240">
        <f>ROUND(I212*H212,2)</f>
        <v>0</v>
      </c>
      <c r="K212" s="236" t="s">
        <v>152</v>
      </c>
      <c r="L212" s="43"/>
      <c r="M212" s="241" t="s">
        <v>1</v>
      </c>
      <c r="N212" s="242" t="s">
        <v>41</v>
      </c>
      <c r="O212" s="90"/>
      <c r="P212" s="243">
        <f>O212*H212</f>
        <v>0</v>
      </c>
      <c r="Q212" s="243">
        <v>0.05455</v>
      </c>
      <c r="R212" s="243">
        <f>Q212*H212</f>
        <v>0.8728</v>
      </c>
      <c r="S212" s="243">
        <v>0</v>
      </c>
      <c r="T212" s="24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5" t="s">
        <v>153</v>
      </c>
      <c r="AT212" s="245" t="s">
        <v>148</v>
      </c>
      <c r="AU212" s="245" t="s">
        <v>86</v>
      </c>
      <c r="AY212" s="16" t="s">
        <v>146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6" t="s">
        <v>84</v>
      </c>
      <c r="BK212" s="246">
        <f>ROUND(I212*H212,2)</f>
        <v>0</v>
      </c>
      <c r="BL212" s="16" t="s">
        <v>153</v>
      </c>
      <c r="BM212" s="245" t="s">
        <v>274</v>
      </c>
    </row>
    <row r="213" spans="1:47" s="2" customFormat="1" ht="12">
      <c r="A213" s="37"/>
      <c r="B213" s="38"/>
      <c r="C213" s="39"/>
      <c r="D213" s="247" t="s">
        <v>155</v>
      </c>
      <c r="E213" s="39"/>
      <c r="F213" s="248" t="s">
        <v>275</v>
      </c>
      <c r="G213" s="39"/>
      <c r="H213" s="39"/>
      <c r="I213" s="143"/>
      <c r="J213" s="39"/>
      <c r="K213" s="39"/>
      <c r="L213" s="43"/>
      <c r="M213" s="249"/>
      <c r="N213" s="250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155</v>
      </c>
      <c r="AU213" s="16" t="s">
        <v>86</v>
      </c>
    </row>
    <row r="214" spans="1:51" s="13" customFormat="1" ht="12">
      <c r="A214" s="13"/>
      <c r="B214" s="251"/>
      <c r="C214" s="252"/>
      <c r="D214" s="247" t="s">
        <v>157</v>
      </c>
      <c r="E214" s="253" t="s">
        <v>1</v>
      </c>
      <c r="F214" s="254" t="s">
        <v>276</v>
      </c>
      <c r="G214" s="252"/>
      <c r="H214" s="255">
        <v>16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1" t="s">
        <v>157</v>
      </c>
      <c r="AU214" s="261" t="s">
        <v>86</v>
      </c>
      <c r="AV214" s="13" t="s">
        <v>86</v>
      </c>
      <c r="AW214" s="13" t="s">
        <v>32</v>
      </c>
      <c r="AX214" s="13" t="s">
        <v>84</v>
      </c>
      <c r="AY214" s="261" t="s">
        <v>146</v>
      </c>
    </row>
    <row r="215" spans="1:65" s="2" customFormat="1" ht="31" customHeight="1">
      <c r="A215" s="37"/>
      <c r="B215" s="38"/>
      <c r="C215" s="234" t="s">
        <v>7</v>
      </c>
      <c r="D215" s="234" t="s">
        <v>148</v>
      </c>
      <c r="E215" s="235" t="s">
        <v>277</v>
      </c>
      <c r="F215" s="236" t="s">
        <v>278</v>
      </c>
      <c r="G215" s="237" t="s">
        <v>189</v>
      </c>
      <c r="H215" s="238">
        <v>0.218</v>
      </c>
      <c r="I215" s="239"/>
      <c r="J215" s="240">
        <f>ROUND(I215*H215,2)</f>
        <v>0</v>
      </c>
      <c r="K215" s="236" t="s">
        <v>152</v>
      </c>
      <c r="L215" s="43"/>
      <c r="M215" s="241" t="s">
        <v>1</v>
      </c>
      <c r="N215" s="242" t="s">
        <v>41</v>
      </c>
      <c r="O215" s="90"/>
      <c r="P215" s="243">
        <f>O215*H215</f>
        <v>0</v>
      </c>
      <c r="Q215" s="243">
        <v>1.09</v>
      </c>
      <c r="R215" s="243">
        <f>Q215*H215</f>
        <v>0.23762000000000003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153</v>
      </c>
      <c r="AT215" s="245" t="s">
        <v>148</v>
      </c>
      <c r="AU215" s="245" t="s">
        <v>86</v>
      </c>
      <c r="AY215" s="16" t="s">
        <v>146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84</v>
      </c>
      <c r="BK215" s="246">
        <f>ROUND(I215*H215,2)</f>
        <v>0</v>
      </c>
      <c r="BL215" s="16" t="s">
        <v>153</v>
      </c>
      <c r="BM215" s="245" t="s">
        <v>279</v>
      </c>
    </row>
    <row r="216" spans="1:47" s="2" customFormat="1" ht="12">
      <c r="A216" s="37"/>
      <c r="B216" s="38"/>
      <c r="C216" s="39"/>
      <c r="D216" s="247" t="s">
        <v>155</v>
      </c>
      <c r="E216" s="39"/>
      <c r="F216" s="248" t="s">
        <v>280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155</v>
      </c>
      <c r="AU216" s="16" t="s">
        <v>86</v>
      </c>
    </row>
    <row r="217" spans="1:51" s="13" customFormat="1" ht="12">
      <c r="A217" s="13"/>
      <c r="B217" s="251"/>
      <c r="C217" s="252"/>
      <c r="D217" s="247" t="s">
        <v>157</v>
      </c>
      <c r="E217" s="253" t="s">
        <v>1</v>
      </c>
      <c r="F217" s="254" t="s">
        <v>281</v>
      </c>
      <c r="G217" s="252"/>
      <c r="H217" s="255">
        <v>0.218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157</v>
      </c>
      <c r="AU217" s="261" t="s">
        <v>86</v>
      </c>
      <c r="AV217" s="13" t="s">
        <v>86</v>
      </c>
      <c r="AW217" s="13" t="s">
        <v>32</v>
      </c>
      <c r="AX217" s="13" t="s">
        <v>84</v>
      </c>
      <c r="AY217" s="261" t="s">
        <v>146</v>
      </c>
    </row>
    <row r="218" spans="1:65" s="2" customFormat="1" ht="20.5" customHeight="1">
      <c r="A218" s="37"/>
      <c r="B218" s="38"/>
      <c r="C218" s="234" t="s">
        <v>282</v>
      </c>
      <c r="D218" s="234" t="s">
        <v>148</v>
      </c>
      <c r="E218" s="235" t="s">
        <v>283</v>
      </c>
      <c r="F218" s="236" t="s">
        <v>284</v>
      </c>
      <c r="G218" s="237" t="s">
        <v>161</v>
      </c>
      <c r="H218" s="238">
        <v>6</v>
      </c>
      <c r="I218" s="239"/>
      <c r="J218" s="240">
        <f>ROUND(I218*H218,2)</f>
        <v>0</v>
      </c>
      <c r="K218" s="236" t="s">
        <v>152</v>
      </c>
      <c r="L218" s="43"/>
      <c r="M218" s="241" t="s">
        <v>1</v>
      </c>
      <c r="N218" s="242" t="s">
        <v>41</v>
      </c>
      <c r="O218" s="90"/>
      <c r="P218" s="243">
        <f>O218*H218</f>
        <v>0</v>
      </c>
      <c r="Q218" s="243">
        <v>0.00038</v>
      </c>
      <c r="R218" s="243">
        <f>Q218*H218</f>
        <v>0.00228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153</v>
      </c>
      <c r="AT218" s="245" t="s">
        <v>148</v>
      </c>
      <c r="AU218" s="245" t="s">
        <v>86</v>
      </c>
      <c r="AY218" s="16" t="s">
        <v>146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84</v>
      </c>
      <c r="BK218" s="246">
        <f>ROUND(I218*H218,2)</f>
        <v>0</v>
      </c>
      <c r="BL218" s="16" t="s">
        <v>153</v>
      </c>
      <c r="BM218" s="245" t="s">
        <v>285</v>
      </c>
    </row>
    <row r="219" spans="1:47" s="2" customFormat="1" ht="12">
      <c r="A219" s="37"/>
      <c r="B219" s="38"/>
      <c r="C219" s="39"/>
      <c r="D219" s="247" t="s">
        <v>155</v>
      </c>
      <c r="E219" s="39"/>
      <c r="F219" s="248" t="s">
        <v>286</v>
      </c>
      <c r="G219" s="39"/>
      <c r="H219" s="39"/>
      <c r="I219" s="143"/>
      <c r="J219" s="39"/>
      <c r="K219" s="39"/>
      <c r="L219" s="43"/>
      <c r="M219" s="249"/>
      <c r="N219" s="250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155</v>
      </c>
      <c r="AU219" s="16" t="s">
        <v>86</v>
      </c>
    </row>
    <row r="220" spans="1:51" s="13" customFormat="1" ht="12">
      <c r="A220" s="13"/>
      <c r="B220" s="251"/>
      <c r="C220" s="252"/>
      <c r="D220" s="247" t="s">
        <v>157</v>
      </c>
      <c r="E220" s="253" t="s">
        <v>1</v>
      </c>
      <c r="F220" s="254" t="s">
        <v>287</v>
      </c>
      <c r="G220" s="252"/>
      <c r="H220" s="255">
        <v>6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157</v>
      </c>
      <c r="AU220" s="261" t="s">
        <v>86</v>
      </c>
      <c r="AV220" s="13" t="s">
        <v>86</v>
      </c>
      <c r="AW220" s="13" t="s">
        <v>32</v>
      </c>
      <c r="AX220" s="13" t="s">
        <v>84</v>
      </c>
      <c r="AY220" s="261" t="s">
        <v>146</v>
      </c>
    </row>
    <row r="221" spans="1:65" s="2" customFormat="1" ht="20.5" customHeight="1">
      <c r="A221" s="37"/>
      <c r="B221" s="38"/>
      <c r="C221" s="234" t="s">
        <v>288</v>
      </c>
      <c r="D221" s="234" t="s">
        <v>148</v>
      </c>
      <c r="E221" s="235" t="s">
        <v>289</v>
      </c>
      <c r="F221" s="236" t="s">
        <v>290</v>
      </c>
      <c r="G221" s="237" t="s">
        <v>151</v>
      </c>
      <c r="H221" s="238">
        <v>7.725</v>
      </c>
      <c r="I221" s="239"/>
      <c r="J221" s="240">
        <f>ROUND(I221*H221,2)</f>
        <v>0</v>
      </c>
      <c r="K221" s="236" t="s">
        <v>152</v>
      </c>
      <c r="L221" s="43"/>
      <c r="M221" s="241" t="s">
        <v>1</v>
      </c>
      <c r="N221" s="242" t="s">
        <v>41</v>
      </c>
      <c r="O221" s="90"/>
      <c r="P221" s="243">
        <f>O221*H221</f>
        <v>0</v>
      </c>
      <c r="Q221" s="243">
        <v>0.06843</v>
      </c>
      <c r="R221" s="243">
        <f>Q221*H221</f>
        <v>0.52862175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153</v>
      </c>
      <c r="AT221" s="245" t="s">
        <v>148</v>
      </c>
      <c r="AU221" s="245" t="s">
        <v>86</v>
      </c>
      <c r="AY221" s="16" t="s">
        <v>146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84</v>
      </c>
      <c r="BK221" s="246">
        <f>ROUND(I221*H221,2)</f>
        <v>0</v>
      </c>
      <c r="BL221" s="16" t="s">
        <v>153</v>
      </c>
      <c r="BM221" s="245" t="s">
        <v>291</v>
      </c>
    </row>
    <row r="222" spans="1:47" s="2" customFormat="1" ht="12">
      <c r="A222" s="37"/>
      <c r="B222" s="38"/>
      <c r="C222" s="39"/>
      <c r="D222" s="247" t="s">
        <v>155</v>
      </c>
      <c r="E222" s="39"/>
      <c r="F222" s="248" t="s">
        <v>292</v>
      </c>
      <c r="G222" s="39"/>
      <c r="H222" s="39"/>
      <c r="I222" s="143"/>
      <c r="J222" s="39"/>
      <c r="K222" s="39"/>
      <c r="L222" s="43"/>
      <c r="M222" s="249"/>
      <c r="N222" s="250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155</v>
      </c>
      <c r="AU222" s="16" t="s">
        <v>86</v>
      </c>
    </row>
    <row r="223" spans="1:51" s="13" customFormat="1" ht="12">
      <c r="A223" s="13"/>
      <c r="B223" s="251"/>
      <c r="C223" s="252"/>
      <c r="D223" s="247" t="s">
        <v>157</v>
      </c>
      <c r="E223" s="253" t="s">
        <v>1</v>
      </c>
      <c r="F223" s="254" t="s">
        <v>293</v>
      </c>
      <c r="G223" s="252"/>
      <c r="H223" s="255">
        <v>10.125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157</v>
      </c>
      <c r="AU223" s="261" t="s">
        <v>86</v>
      </c>
      <c r="AV223" s="13" t="s">
        <v>86</v>
      </c>
      <c r="AW223" s="13" t="s">
        <v>32</v>
      </c>
      <c r="AX223" s="13" t="s">
        <v>76</v>
      </c>
      <c r="AY223" s="261" t="s">
        <v>146</v>
      </c>
    </row>
    <row r="224" spans="1:51" s="13" customFormat="1" ht="12">
      <c r="A224" s="13"/>
      <c r="B224" s="251"/>
      <c r="C224" s="252"/>
      <c r="D224" s="247" t="s">
        <v>157</v>
      </c>
      <c r="E224" s="253" t="s">
        <v>1</v>
      </c>
      <c r="F224" s="254" t="s">
        <v>294</v>
      </c>
      <c r="G224" s="252"/>
      <c r="H224" s="255">
        <v>-2.4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1" t="s">
        <v>157</v>
      </c>
      <c r="AU224" s="261" t="s">
        <v>86</v>
      </c>
      <c r="AV224" s="13" t="s">
        <v>86</v>
      </c>
      <c r="AW224" s="13" t="s">
        <v>32</v>
      </c>
      <c r="AX224" s="13" t="s">
        <v>76</v>
      </c>
      <c r="AY224" s="261" t="s">
        <v>146</v>
      </c>
    </row>
    <row r="225" spans="1:51" s="14" customFormat="1" ht="12">
      <c r="A225" s="14"/>
      <c r="B225" s="262"/>
      <c r="C225" s="263"/>
      <c r="D225" s="247" t="s">
        <v>157</v>
      </c>
      <c r="E225" s="264" t="s">
        <v>1</v>
      </c>
      <c r="F225" s="265" t="s">
        <v>172</v>
      </c>
      <c r="G225" s="263"/>
      <c r="H225" s="266">
        <v>7.725</v>
      </c>
      <c r="I225" s="267"/>
      <c r="J225" s="263"/>
      <c r="K225" s="263"/>
      <c r="L225" s="268"/>
      <c r="M225" s="269"/>
      <c r="N225" s="270"/>
      <c r="O225" s="270"/>
      <c r="P225" s="270"/>
      <c r="Q225" s="270"/>
      <c r="R225" s="270"/>
      <c r="S225" s="270"/>
      <c r="T225" s="27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2" t="s">
        <v>157</v>
      </c>
      <c r="AU225" s="272" t="s">
        <v>86</v>
      </c>
      <c r="AV225" s="14" t="s">
        <v>153</v>
      </c>
      <c r="AW225" s="14" t="s">
        <v>32</v>
      </c>
      <c r="AX225" s="14" t="s">
        <v>84</v>
      </c>
      <c r="AY225" s="272" t="s">
        <v>146</v>
      </c>
    </row>
    <row r="226" spans="1:65" s="2" customFormat="1" ht="20.5" customHeight="1">
      <c r="A226" s="37"/>
      <c r="B226" s="38"/>
      <c r="C226" s="234" t="s">
        <v>295</v>
      </c>
      <c r="D226" s="234" t="s">
        <v>148</v>
      </c>
      <c r="E226" s="235" t="s">
        <v>296</v>
      </c>
      <c r="F226" s="236" t="s">
        <v>297</v>
      </c>
      <c r="G226" s="237" t="s">
        <v>151</v>
      </c>
      <c r="H226" s="238">
        <v>25.74</v>
      </c>
      <c r="I226" s="239"/>
      <c r="J226" s="240">
        <f>ROUND(I226*H226,2)</f>
        <v>0</v>
      </c>
      <c r="K226" s="236" t="s">
        <v>152</v>
      </c>
      <c r="L226" s="43"/>
      <c r="M226" s="241" t="s">
        <v>1</v>
      </c>
      <c r="N226" s="242" t="s">
        <v>41</v>
      </c>
      <c r="O226" s="90"/>
      <c r="P226" s="243">
        <f>O226*H226</f>
        <v>0</v>
      </c>
      <c r="Q226" s="243">
        <v>0.08731</v>
      </c>
      <c r="R226" s="243">
        <f>Q226*H226</f>
        <v>2.2473593999999997</v>
      </c>
      <c r="S226" s="243">
        <v>0</v>
      </c>
      <c r="T226" s="24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5" t="s">
        <v>153</v>
      </c>
      <c r="AT226" s="245" t="s">
        <v>148</v>
      </c>
      <c r="AU226" s="245" t="s">
        <v>86</v>
      </c>
      <c r="AY226" s="16" t="s">
        <v>146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6" t="s">
        <v>84</v>
      </c>
      <c r="BK226" s="246">
        <f>ROUND(I226*H226,2)</f>
        <v>0</v>
      </c>
      <c r="BL226" s="16" t="s">
        <v>153</v>
      </c>
      <c r="BM226" s="245" t="s">
        <v>298</v>
      </c>
    </row>
    <row r="227" spans="1:47" s="2" customFormat="1" ht="12">
      <c r="A227" s="37"/>
      <c r="B227" s="38"/>
      <c r="C227" s="39"/>
      <c r="D227" s="247" t="s">
        <v>155</v>
      </c>
      <c r="E227" s="39"/>
      <c r="F227" s="248" t="s">
        <v>299</v>
      </c>
      <c r="G227" s="39"/>
      <c r="H227" s="39"/>
      <c r="I227" s="143"/>
      <c r="J227" s="39"/>
      <c r="K227" s="39"/>
      <c r="L227" s="43"/>
      <c r="M227" s="249"/>
      <c r="N227" s="250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155</v>
      </c>
      <c r="AU227" s="16" t="s">
        <v>86</v>
      </c>
    </row>
    <row r="228" spans="1:51" s="13" customFormat="1" ht="12">
      <c r="A228" s="13"/>
      <c r="B228" s="251"/>
      <c r="C228" s="252"/>
      <c r="D228" s="247" t="s">
        <v>157</v>
      </c>
      <c r="E228" s="253" t="s">
        <v>1</v>
      </c>
      <c r="F228" s="254" t="s">
        <v>300</v>
      </c>
      <c r="G228" s="252"/>
      <c r="H228" s="255">
        <v>25.74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157</v>
      </c>
      <c r="AU228" s="261" t="s">
        <v>86</v>
      </c>
      <c r="AV228" s="13" t="s">
        <v>86</v>
      </c>
      <c r="AW228" s="13" t="s">
        <v>32</v>
      </c>
      <c r="AX228" s="13" t="s">
        <v>84</v>
      </c>
      <c r="AY228" s="261" t="s">
        <v>146</v>
      </c>
    </row>
    <row r="229" spans="1:65" s="2" customFormat="1" ht="31" customHeight="1">
      <c r="A229" s="37"/>
      <c r="B229" s="38"/>
      <c r="C229" s="234" t="s">
        <v>301</v>
      </c>
      <c r="D229" s="234" t="s">
        <v>148</v>
      </c>
      <c r="E229" s="235" t="s">
        <v>302</v>
      </c>
      <c r="F229" s="236" t="s">
        <v>303</v>
      </c>
      <c r="G229" s="237" t="s">
        <v>151</v>
      </c>
      <c r="H229" s="238">
        <v>1.56</v>
      </c>
      <c r="I229" s="239"/>
      <c r="J229" s="240">
        <f>ROUND(I229*H229,2)</f>
        <v>0</v>
      </c>
      <c r="K229" s="236" t="s">
        <v>152</v>
      </c>
      <c r="L229" s="43"/>
      <c r="M229" s="241" t="s">
        <v>1</v>
      </c>
      <c r="N229" s="242" t="s">
        <v>41</v>
      </c>
      <c r="O229" s="90"/>
      <c r="P229" s="243">
        <f>O229*H229</f>
        <v>0</v>
      </c>
      <c r="Q229" s="243">
        <v>0.06688</v>
      </c>
      <c r="R229" s="243">
        <f>Q229*H229</f>
        <v>0.10433279999999999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153</v>
      </c>
      <c r="AT229" s="245" t="s">
        <v>148</v>
      </c>
      <c r="AU229" s="245" t="s">
        <v>86</v>
      </c>
      <c r="AY229" s="16" t="s">
        <v>146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84</v>
      </c>
      <c r="BK229" s="246">
        <f>ROUND(I229*H229,2)</f>
        <v>0</v>
      </c>
      <c r="BL229" s="16" t="s">
        <v>153</v>
      </c>
      <c r="BM229" s="245" t="s">
        <v>304</v>
      </c>
    </row>
    <row r="230" spans="1:47" s="2" customFormat="1" ht="12">
      <c r="A230" s="37"/>
      <c r="B230" s="38"/>
      <c r="C230" s="39"/>
      <c r="D230" s="247" t="s">
        <v>155</v>
      </c>
      <c r="E230" s="39"/>
      <c r="F230" s="248" t="s">
        <v>305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155</v>
      </c>
      <c r="AU230" s="16" t="s">
        <v>86</v>
      </c>
    </row>
    <row r="231" spans="1:51" s="13" customFormat="1" ht="12">
      <c r="A231" s="13"/>
      <c r="B231" s="251"/>
      <c r="C231" s="252"/>
      <c r="D231" s="247" t="s">
        <v>157</v>
      </c>
      <c r="E231" s="253" t="s">
        <v>1</v>
      </c>
      <c r="F231" s="254" t="s">
        <v>306</v>
      </c>
      <c r="G231" s="252"/>
      <c r="H231" s="255">
        <v>1.56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157</v>
      </c>
      <c r="AU231" s="261" t="s">
        <v>86</v>
      </c>
      <c r="AV231" s="13" t="s">
        <v>86</v>
      </c>
      <c r="AW231" s="13" t="s">
        <v>32</v>
      </c>
      <c r="AX231" s="13" t="s">
        <v>84</v>
      </c>
      <c r="AY231" s="261" t="s">
        <v>146</v>
      </c>
    </row>
    <row r="232" spans="1:65" s="2" customFormat="1" ht="20.5" customHeight="1">
      <c r="A232" s="37"/>
      <c r="B232" s="38"/>
      <c r="C232" s="234" t="s">
        <v>307</v>
      </c>
      <c r="D232" s="234" t="s">
        <v>148</v>
      </c>
      <c r="E232" s="235" t="s">
        <v>308</v>
      </c>
      <c r="F232" s="236" t="s">
        <v>309</v>
      </c>
      <c r="G232" s="237" t="s">
        <v>151</v>
      </c>
      <c r="H232" s="238">
        <v>1.664</v>
      </c>
      <c r="I232" s="239"/>
      <c r="J232" s="240">
        <f>ROUND(I232*H232,2)</f>
        <v>0</v>
      </c>
      <c r="K232" s="236" t="s">
        <v>152</v>
      </c>
      <c r="L232" s="43"/>
      <c r="M232" s="241" t="s">
        <v>1</v>
      </c>
      <c r="N232" s="242" t="s">
        <v>41</v>
      </c>
      <c r="O232" s="90"/>
      <c r="P232" s="243">
        <f>O232*H232</f>
        <v>0</v>
      </c>
      <c r="Q232" s="243">
        <v>0.17818</v>
      </c>
      <c r="R232" s="243">
        <f>Q232*H232</f>
        <v>0.29649152</v>
      </c>
      <c r="S232" s="243">
        <v>0</v>
      </c>
      <c r="T232" s="24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5" t="s">
        <v>153</v>
      </c>
      <c r="AT232" s="245" t="s">
        <v>148</v>
      </c>
      <c r="AU232" s="245" t="s">
        <v>86</v>
      </c>
      <c r="AY232" s="16" t="s">
        <v>146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6" t="s">
        <v>84</v>
      </c>
      <c r="BK232" s="246">
        <f>ROUND(I232*H232,2)</f>
        <v>0</v>
      </c>
      <c r="BL232" s="16" t="s">
        <v>153</v>
      </c>
      <c r="BM232" s="245" t="s">
        <v>310</v>
      </c>
    </row>
    <row r="233" spans="1:47" s="2" customFormat="1" ht="12">
      <c r="A233" s="37"/>
      <c r="B233" s="38"/>
      <c r="C233" s="39"/>
      <c r="D233" s="247" t="s">
        <v>155</v>
      </c>
      <c r="E233" s="39"/>
      <c r="F233" s="248" t="s">
        <v>311</v>
      </c>
      <c r="G233" s="39"/>
      <c r="H233" s="39"/>
      <c r="I233" s="143"/>
      <c r="J233" s="39"/>
      <c r="K233" s="39"/>
      <c r="L233" s="43"/>
      <c r="M233" s="249"/>
      <c r="N233" s="250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155</v>
      </c>
      <c r="AU233" s="16" t="s">
        <v>86</v>
      </c>
    </row>
    <row r="234" spans="1:51" s="13" customFormat="1" ht="12">
      <c r="A234" s="13"/>
      <c r="B234" s="251"/>
      <c r="C234" s="252"/>
      <c r="D234" s="247" t="s">
        <v>157</v>
      </c>
      <c r="E234" s="253" t="s">
        <v>1</v>
      </c>
      <c r="F234" s="254" t="s">
        <v>312</v>
      </c>
      <c r="G234" s="252"/>
      <c r="H234" s="255">
        <v>1.664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157</v>
      </c>
      <c r="AU234" s="261" t="s">
        <v>86</v>
      </c>
      <c r="AV234" s="13" t="s">
        <v>86</v>
      </c>
      <c r="AW234" s="13" t="s">
        <v>32</v>
      </c>
      <c r="AX234" s="13" t="s">
        <v>84</v>
      </c>
      <c r="AY234" s="261" t="s">
        <v>146</v>
      </c>
    </row>
    <row r="235" spans="1:63" s="12" customFormat="1" ht="22.8" customHeight="1">
      <c r="A235" s="12"/>
      <c r="B235" s="218"/>
      <c r="C235" s="219"/>
      <c r="D235" s="220" t="s">
        <v>75</v>
      </c>
      <c r="E235" s="232" t="s">
        <v>153</v>
      </c>
      <c r="F235" s="232" t="s">
        <v>313</v>
      </c>
      <c r="G235" s="219"/>
      <c r="H235" s="219"/>
      <c r="I235" s="222"/>
      <c r="J235" s="233">
        <f>BK235</f>
        <v>0</v>
      </c>
      <c r="K235" s="219"/>
      <c r="L235" s="224"/>
      <c r="M235" s="225"/>
      <c r="N235" s="226"/>
      <c r="O235" s="226"/>
      <c r="P235" s="227">
        <f>SUM(P236:P252)</f>
        <v>0</v>
      </c>
      <c r="Q235" s="226"/>
      <c r="R235" s="227">
        <f>SUM(R236:R252)</f>
        <v>5.091060430000001</v>
      </c>
      <c r="S235" s="226"/>
      <c r="T235" s="228">
        <f>SUM(T236:T252)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9" t="s">
        <v>84</v>
      </c>
      <c r="AT235" s="230" t="s">
        <v>75</v>
      </c>
      <c r="AU235" s="230" t="s">
        <v>84</v>
      </c>
      <c r="AY235" s="229" t="s">
        <v>146</v>
      </c>
      <c r="BK235" s="231">
        <f>SUM(BK236:BK252)</f>
        <v>0</v>
      </c>
    </row>
    <row r="236" spans="1:65" s="2" customFormat="1" ht="41.5" customHeight="1">
      <c r="A236" s="37"/>
      <c r="B236" s="38"/>
      <c r="C236" s="234" t="s">
        <v>314</v>
      </c>
      <c r="D236" s="234" t="s">
        <v>148</v>
      </c>
      <c r="E236" s="235" t="s">
        <v>315</v>
      </c>
      <c r="F236" s="236" t="s">
        <v>316</v>
      </c>
      <c r="G236" s="237" t="s">
        <v>161</v>
      </c>
      <c r="H236" s="238">
        <v>45.2</v>
      </c>
      <c r="I236" s="239"/>
      <c r="J236" s="240">
        <f>ROUND(I236*H236,2)</f>
        <v>0</v>
      </c>
      <c r="K236" s="236" t="s">
        <v>152</v>
      </c>
      <c r="L236" s="43"/>
      <c r="M236" s="241" t="s">
        <v>1</v>
      </c>
      <c r="N236" s="242" t="s">
        <v>41</v>
      </c>
      <c r="O236" s="90"/>
      <c r="P236" s="243">
        <f>O236*H236</f>
        <v>0</v>
      </c>
      <c r="Q236" s="243">
        <v>0.02257</v>
      </c>
      <c r="R236" s="243">
        <f>Q236*H236</f>
        <v>1.020164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153</v>
      </c>
      <c r="AT236" s="245" t="s">
        <v>148</v>
      </c>
      <c r="AU236" s="245" t="s">
        <v>86</v>
      </c>
      <c r="AY236" s="16" t="s">
        <v>146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84</v>
      </c>
      <c r="BK236" s="246">
        <f>ROUND(I236*H236,2)</f>
        <v>0</v>
      </c>
      <c r="BL236" s="16" t="s">
        <v>153</v>
      </c>
      <c r="BM236" s="245" t="s">
        <v>317</v>
      </c>
    </row>
    <row r="237" spans="1:47" s="2" customFormat="1" ht="12">
      <c r="A237" s="37"/>
      <c r="B237" s="38"/>
      <c r="C237" s="39"/>
      <c r="D237" s="247" t="s">
        <v>155</v>
      </c>
      <c r="E237" s="39"/>
      <c r="F237" s="248" t="s">
        <v>318</v>
      </c>
      <c r="G237" s="39"/>
      <c r="H237" s="39"/>
      <c r="I237" s="143"/>
      <c r="J237" s="39"/>
      <c r="K237" s="39"/>
      <c r="L237" s="43"/>
      <c r="M237" s="249"/>
      <c r="N237" s="250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155</v>
      </c>
      <c r="AU237" s="16" t="s">
        <v>86</v>
      </c>
    </row>
    <row r="238" spans="1:51" s="13" customFormat="1" ht="12">
      <c r="A238" s="13"/>
      <c r="B238" s="251"/>
      <c r="C238" s="252"/>
      <c r="D238" s="247" t="s">
        <v>157</v>
      </c>
      <c r="E238" s="253" t="s">
        <v>1</v>
      </c>
      <c r="F238" s="254" t="s">
        <v>319</v>
      </c>
      <c r="G238" s="252"/>
      <c r="H238" s="255">
        <v>45.2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157</v>
      </c>
      <c r="AU238" s="261" t="s">
        <v>86</v>
      </c>
      <c r="AV238" s="13" t="s">
        <v>86</v>
      </c>
      <c r="AW238" s="13" t="s">
        <v>32</v>
      </c>
      <c r="AX238" s="13" t="s">
        <v>84</v>
      </c>
      <c r="AY238" s="261" t="s">
        <v>146</v>
      </c>
    </row>
    <row r="239" spans="1:65" s="2" customFormat="1" ht="20.5" customHeight="1">
      <c r="A239" s="37"/>
      <c r="B239" s="38"/>
      <c r="C239" s="234" t="s">
        <v>320</v>
      </c>
      <c r="D239" s="234" t="s">
        <v>148</v>
      </c>
      <c r="E239" s="235" t="s">
        <v>321</v>
      </c>
      <c r="F239" s="236" t="s">
        <v>322</v>
      </c>
      <c r="G239" s="237" t="s">
        <v>167</v>
      </c>
      <c r="H239" s="238">
        <v>1.695</v>
      </c>
      <c r="I239" s="239"/>
      <c r="J239" s="240">
        <f>ROUND(I239*H239,2)</f>
        <v>0</v>
      </c>
      <c r="K239" s="236" t="s">
        <v>152</v>
      </c>
      <c r="L239" s="43"/>
      <c r="M239" s="241" t="s">
        <v>1</v>
      </c>
      <c r="N239" s="242" t="s">
        <v>41</v>
      </c>
      <c r="O239" s="90"/>
      <c r="P239" s="243">
        <f>O239*H239</f>
        <v>0</v>
      </c>
      <c r="Q239" s="243">
        <v>2.25645</v>
      </c>
      <c r="R239" s="243">
        <f>Q239*H239</f>
        <v>3.8246827500000005</v>
      </c>
      <c r="S239" s="243">
        <v>0</v>
      </c>
      <c r="T239" s="24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45" t="s">
        <v>153</v>
      </c>
      <c r="AT239" s="245" t="s">
        <v>148</v>
      </c>
      <c r="AU239" s="245" t="s">
        <v>86</v>
      </c>
      <c r="AY239" s="16" t="s">
        <v>146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16" t="s">
        <v>84</v>
      </c>
      <c r="BK239" s="246">
        <f>ROUND(I239*H239,2)</f>
        <v>0</v>
      </c>
      <c r="BL239" s="16" t="s">
        <v>153</v>
      </c>
      <c r="BM239" s="245" t="s">
        <v>323</v>
      </c>
    </row>
    <row r="240" spans="1:47" s="2" customFormat="1" ht="12">
      <c r="A240" s="37"/>
      <c r="B240" s="38"/>
      <c r="C240" s="39"/>
      <c r="D240" s="247" t="s">
        <v>155</v>
      </c>
      <c r="E240" s="39"/>
      <c r="F240" s="248" t="s">
        <v>324</v>
      </c>
      <c r="G240" s="39"/>
      <c r="H240" s="39"/>
      <c r="I240" s="143"/>
      <c r="J240" s="39"/>
      <c r="K240" s="39"/>
      <c r="L240" s="43"/>
      <c r="M240" s="249"/>
      <c r="N240" s="250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155</v>
      </c>
      <c r="AU240" s="16" t="s">
        <v>86</v>
      </c>
    </row>
    <row r="241" spans="1:51" s="13" customFormat="1" ht="12">
      <c r="A241" s="13"/>
      <c r="B241" s="251"/>
      <c r="C241" s="252"/>
      <c r="D241" s="247" t="s">
        <v>157</v>
      </c>
      <c r="E241" s="253" t="s">
        <v>1</v>
      </c>
      <c r="F241" s="254" t="s">
        <v>325</v>
      </c>
      <c r="G241" s="252"/>
      <c r="H241" s="255">
        <v>1.695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157</v>
      </c>
      <c r="AU241" s="261" t="s">
        <v>86</v>
      </c>
      <c r="AV241" s="13" t="s">
        <v>86</v>
      </c>
      <c r="AW241" s="13" t="s">
        <v>32</v>
      </c>
      <c r="AX241" s="13" t="s">
        <v>84</v>
      </c>
      <c r="AY241" s="261" t="s">
        <v>146</v>
      </c>
    </row>
    <row r="242" spans="1:65" s="2" customFormat="1" ht="20.5" customHeight="1">
      <c r="A242" s="37"/>
      <c r="B242" s="38"/>
      <c r="C242" s="234" t="s">
        <v>326</v>
      </c>
      <c r="D242" s="234" t="s">
        <v>148</v>
      </c>
      <c r="E242" s="235" t="s">
        <v>327</v>
      </c>
      <c r="F242" s="236" t="s">
        <v>328</v>
      </c>
      <c r="G242" s="237" t="s">
        <v>151</v>
      </c>
      <c r="H242" s="238">
        <v>5.65</v>
      </c>
      <c r="I242" s="239"/>
      <c r="J242" s="240">
        <f>ROUND(I242*H242,2)</f>
        <v>0</v>
      </c>
      <c r="K242" s="236" t="s">
        <v>152</v>
      </c>
      <c r="L242" s="43"/>
      <c r="M242" s="241" t="s">
        <v>1</v>
      </c>
      <c r="N242" s="242" t="s">
        <v>41</v>
      </c>
      <c r="O242" s="90"/>
      <c r="P242" s="243">
        <f>O242*H242</f>
        <v>0</v>
      </c>
      <c r="Q242" s="243">
        <v>0.00576</v>
      </c>
      <c r="R242" s="243">
        <f>Q242*H242</f>
        <v>0.032544000000000003</v>
      </c>
      <c r="S242" s="243">
        <v>0</v>
      </c>
      <c r="T242" s="24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5" t="s">
        <v>153</v>
      </c>
      <c r="AT242" s="245" t="s">
        <v>148</v>
      </c>
      <c r="AU242" s="245" t="s">
        <v>86</v>
      </c>
      <c r="AY242" s="16" t="s">
        <v>146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6" t="s">
        <v>84</v>
      </c>
      <c r="BK242" s="246">
        <f>ROUND(I242*H242,2)</f>
        <v>0</v>
      </c>
      <c r="BL242" s="16" t="s">
        <v>153</v>
      </c>
      <c r="BM242" s="245" t="s">
        <v>329</v>
      </c>
    </row>
    <row r="243" spans="1:47" s="2" customFormat="1" ht="12">
      <c r="A243" s="37"/>
      <c r="B243" s="38"/>
      <c r="C243" s="39"/>
      <c r="D243" s="247" t="s">
        <v>155</v>
      </c>
      <c r="E243" s="39"/>
      <c r="F243" s="248" t="s">
        <v>330</v>
      </c>
      <c r="G243" s="39"/>
      <c r="H243" s="39"/>
      <c r="I243" s="143"/>
      <c r="J243" s="39"/>
      <c r="K243" s="39"/>
      <c r="L243" s="43"/>
      <c r="M243" s="249"/>
      <c r="N243" s="250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155</v>
      </c>
      <c r="AU243" s="16" t="s">
        <v>86</v>
      </c>
    </row>
    <row r="244" spans="1:51" s="13" customFormat="1" ht="12">
      <c r="A244" s="13"/>
      <c r="B244" s="251"/>
      <c r="C244" s="252"/>
      <c r="D244" s="247" t="s">
        <v>157</v>
      </c>
      <c r="E244" s="253" t="s">
        <v>1</v>
      </c>
      <c r="F244" s="254" t="s">
        <v>331</v>
      </c>
      <c r="G244" s="252"/>
      <c r="H244" s="255">
        <v>5.65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157</v>
      </c>
      <c r="AU244" s="261" t="s">
        <v>86</v>
      </c>
      <c r="AV244" s="13" t="s">
        <v>86</v>
      </c>
      <c r="AW244" s="13" t="s">
        <v>32</v>
      </c>
      <c r="AX244" s="13" t="s">
        <v>84</v>
      </c>
      <c r="AY244" s="261" t="s">
        <v>146</v>
      </c>
    </row>
    <row r="245" spans="1:65" s="2" customFormat="1" ht="20.5" customHeight="1">
      <c r="A245" s="37"/>
      <c r="B245" s="38"/>
      <c r="C245" s="234" t="s">
        <v>332</v>
      </c>
      <c r="D245" s="234" t="s">
        <v>148</v>
      </c>
      <c r="E245" s="235" t="s">
        <v>333</v>
      </c>
      <c r="F245" s="236" t="s">
        <v>334</v>
      </c>
      <c r="G245" s="237" t="s">
        <v>151</v>
      </c>
      <c r="H245" s="238">
        <v>5.65</v>
      </c>
      <c r="I245" s="239"/>
      <c r="J245" s="240">
        <f>ROUND(I245*H245,2)</f>
        <v>0</v>
      </c>
      <c r="K245" s="236" t="s">
        <v>152</v>
      </c>
      <c r="L245" s="43"/>
      <c r="M245" s="241" t="s">
        <v>1</v>
      </c>
      <c r="N245" s="242" t="s">
        <v>41</v>
      </c>
      <c r="O245" s="90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45" t="s">
        <v>153</v>
      </c>
      <c r="AT245" s="245" t="s">
        <v>148</v>
      </c>
      <c r="AU245" s="245" t="s">
        <v>86</v>
      </c>
      <c r="AY245" s="16" t="s">
        <v>146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16" t="s">
        <v>84</v>
      </c>
      <c r="BK245" s="246">
        <f>ROUND(I245*H245,2)</f>
        <v>0</v>
      </c>
      <c r="BL245" s="16" t="s">
        <v>153</v>
      </c>
      <c r="BM245" s="245" t="s">
        <v>335</v>
      </c>
    </row>
    <row r="246" spans="1:47" s="2" customFormat="1" ht="12">
      <c r="A246" s="37"/>
      <c r="B246" s="38"/>
      <c r="C246" s="39"/>
      <c r="D246" s="247" t="s">
        <v>155</v>
      </c>
      <c r="E246" s="39"/>
      <c r="F246" s="248" t="s">
        <v>336</v>
      </c>
      <c r="G246" s="39"/>
      <c r="H246" s="39"/>
      <c r="I246" s="143"/>
      <c r="J246" s="39"/>
      <c r="K246" s="39"/>
      <c r="L246" s="43"/>
      <c r="M246" s="249"/>
      <c r="N246" s="250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155</v>
      </c>
      <c r="AU246" s="16" t="s">
        <v>86</v>
      </c>
    </row>
    <row r="247" spans="1:65" s="2" customFormat="1" ht="20.5" customHeight="1">
      <c r="A247" s="37"/>
      <c r="B247" s="38"/>
      <c r="C247" s="234" t="s">
        <v>337</v>
      </c>
      <c r="D247" s="234" t="s">
        <v>148</v>
      </c>
      <c r="E247" s="235" t="s">
        <v>338</v>
      </c>
      <c r="F247" s="236" t="s">
        <v>339</v>
      </c>
      <c r="G247" s="237" t="s">
        <v>189</v>
      </c>
      <c r="H247" s="238">
        <v>0.203</v>
      </c>
      <c r="I247" s="239"/>
      <c r="J247" s="240">
        <f>ROUND(I247*H247,2)</f>
        <v>0</v>
      </c>
      <c r="K247" s="236" t="s">
        <v>152</v>
      </c>
      <c r="L247" s="43"/>
      <c r="M247" s="241" t="s">
        <v>1</v>
      </c>
      <c r="N247" s="242" t="s">
        <v>41</v>
      </c>
      <c r="O247" s="90"/>
      <c r="P247" s="243">
        <f>O247*H247</f>
        <v>0</v>
      </c>
      <c r="Q247" s="243">
        <v>1.05256</v>
      </c>
      <c r="R247" s="243">
        <f>Q247*H247</f>
        <v>0.21366968</v>
      </c>
      <c r="S247" s="243">
        <v>0</v>
      </c>
      <c r="T247" s="24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5" t="s">
        <v>153</v>
      </c>
      <c r="AT247" s="245" t="s">
        <v>148</v>
      </c>
      <c r="AU247" s="245" t="s">
        <v>86</v>
      </c>
      <c r="AY247" s="16" t="s">
        <v>146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6" t="s">
        <v>84</v>
      </c>
      <c r="BK247" s="246">
        <f>ROUND(I247*H247,2)</f>
        <v>0</v>
      </c>
      <c r="BL247" s="16" t="s">
        <v>153</v>
      </c>
      <c r="BM247" s="245" t="s">
        <v>340</v>
      </c>
    </row>
    <row r="248" spans="1:47" s="2" customFormat="1" ht="12">
      <c r="A248" s="37"/>
      <c r="B248" s="38"/>
      <c r="C248" s="39"/>
      <c r="D248" s="247" t="s">
        <v>155</v>
      </c>
      <c r="E248" s="39"/>
      <c r="F248" s="248" t="s">
        <v>341</v>
      </c>
      <c r="G248" s="39"/>
      <c r="H248" s="39"/>
      <c r="I248" s="143"/>
      <c r="J248" s="39"/>
      <c r="K248" s="39"/>
      <c r="L248" s="43"/>
      <c r="M248" s="249"/>
      <c r="N248" s="250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155</v>
      </c>
      <c r="AU248" s="16" t="s">
        <v>86</v>
      </c>
    </row>
    <row r="249" spans="1:51" s="13" customFormat="1" ht="12">
      <c r="A249" s="13"/>
      <c r="B249" s="251"/>
      <c r="C249" s="252"/>
      <c r="D249" s="247" t="s">
        <v>157</v>
      </c>
      <c r="E249" s="253" t="s">
        <v>1</v>
      </c>
      <c r="F249" s="254" t="s">
        <v>342</v>
      </c>
      <c r="G249" s="252"/>
      <c r="H249" s="255">
        <v>0.203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157</v>
      </c>
      <c r="AU249" s="261" t="s">
        <v>86</v>
      </c>
      <c r="AV249" s="13" t="s">
        <v>86</v>
      </c>
      <c r="AW249" s="13" t="s">
        <v>32</v>
      </c>
      <c r="AX249" s="13" t="s">
        <v>84</v>
      </c>
      <c r="AY249" s="261" t="s">
        <v>146</v>
      </c>
    </row>
    <row r="250" spans="1:65" s="2" customFormat="1" ht="20.5" customHeight="1">
      <c r="A250" s="37"/>
      <c r="B250" s="38"/>
      <c r="C250" s="234" t="s">
        <v>343</v>
      </c>
      <c r="D250" s="234" t="s">
        <v>148</v>
      </c>
      <c r="E250" s="235" t="s">
        <v>344</v>
      </c>
      <c r="F250" s="236" t="s">
        <v>345</v>
      </c>
      <c r="G250" s="237" t="s">
        <v>167</v>
      </c>
      <c r="H250" s="238">
        <v>1.44</v>
      </c>
      <c r="I250" s="239"/>
      <c r="J250" s="240">
        <f>ROUND(I250*H250,2)</f>
        <v>0</v>
      </c>
      <c r="K250" s="236" t="s">
        <v>152</v>
      </c>
      <c r="L250" s="43"/>
      <c r="M250" s="241" t="s">
        <v>1</v>
      </c>
      <c r="N250" s="242" t="s">
        <v>41</v>
      </c>
      <c r="O250" s="90"/>
      <c r="P250" s="243">
        <f>O250*H250</f>
        <v>0</v>
      </c>
      <c r="Q250" s="243">
        <v>0</v>
      </c>
      <c r="R250" s="243">
        <f>Q250*H250</f>
        <v>0</v>
      </c>
      <c r="S250" s="243">
        <v>0</v>
      </c>
      <c r="T250" s="24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5" t="s">
        <v>153</v>
      </c>
      <c r="AT250" s="245" t="s">
        <v>148</v>
      </c>
      <c r="AU250" s="245" t="s">
        <v>86</v>
      </c>
      <c r="AY250" s="16" t="s">
        <v>146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6" t="s">
        <v>84</v>
      </c>
      <c r="BK250" s="246">
        <f>ROUND(I250*H250,2)</f>
        <v>0</v>
      </c>
      <c r="BL250" s="16" t="s">
        <v>153</v>
      </c>
      <c r="BM250" s="245" t="s">
        <v>346</v>
      </c>
    </row>
    <row r="251" spans="1:47" s="2" customFormat="1" ht="12">
      <c r="A251" s="37"/>
      <c r="B251" s="38"/>
      <c r="C251" s="39"/>
      <c r="D251" s="247" t="s">
        <v>155</v>
      </c>
      <c r="E251" s="39"/>
      <c r="F251" s="248" t="s">
        <v>347</v>
      </c>
      <c r="G251" s="39"/>
      <c r="H251" s="39"/>
      <c r="I251" s="143"/>
      <c r="J251" s="39"/>
      <c r="K251" s="39"/>
      <c r="L251" s="43"/>
      <c r="M251" s="249"/>
      <c r="N251" s="250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155</v>
      </c>
      <c r="AU251" s="16" t="s">
        <v>86</v>
      </c>
    </row>
    <row r="252" spans="1:51" s="13" customFormat="1" ht="12">
      <c r="A252" s="13"/>
      <c r="B252" s="251"/>
      <c r="C252" s="252"/>
      <c r="D252" s="247" t="s">
        <v>157</v>
      </c>
      <c r="E252" s="253" t="s">
        <v>1</v>
      </c>
      <c r="F252" s="254" t="s">
        <v>348</v>
      </c>
      <c r="G252" s="252"/>
      <c r="H252" s="255">
        <v>1.44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1" t="s">
        <v>157</v>
      </c>
      <c r="AU252" s="261" t="s">
        <v>86</v>
      </c>
      <c r="AV252" s="13" t="s">
        <v>86</v>
      </c>
      <c r="AW252" s="13" t="s">
        <v>32</v>
      </c>
      <c r="AX252" s="13" t="s">
        <v>84</v>
      </c>
      <c r="AY252" s="261" t="s">
        <v>146</v>
      </c>
    </row>
    <row r="253" spans="1:63" s="12" customFormat="1" ht="22.8" customHeight="1">
      <c r="A253" s="12"/>
      <c r="B253" s="218"/>
      <c r="C253" s="219"/>
      <c r="D253" s="220" t="s">
        <v>75</v>
      </c>
      <c r="E253" s="232" t="s">
        <v>185</v>
      </c>
      <c r="F253" s="232" t="s">
        <v>349</v>
      </c>
      <c r="G253" s="219"/>
      <c r="H253" s="219"/>
      <c r="I253" s="222"/>
      <c r="J253" s="233">
        <f>BK253</f>
        <v>0</v>
      </c>
      <c r="K253" s="219"/>
      <c r="L253" s="224"/>
      <c r="M253" s="225"/>
      <c r="N253" s="226"/>
      <c r="O253" s="226"/>
      <c r="P253" s="227">
        <f>SUM(P254:P305)</f>
        <v>0</v>
      </c>
      <c r="Q253" s="226"/>
      <c r="R253" s="227">
        <f>SUM(R254:R305)</f>
        <v>20.34283275</v>
      </c>
      <c r="S253" s="226"/>
      <c r="T253" s="228">
        <f>SUM(T254:T305)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9" t="s">
        <v>84</v>
      </c>
      <c r="AT253" s="230" t="s">
        <v>75</v>
      </c>
      <c r="AU253" s="230" t="s">
        <v>84</v>
      </c>
      <c r="AY253" s="229" t="s">
        <v>146</v>
      </c>
      <c r="BK253" s="231">
        <f>SUM(BK254:BK305)</f>
        <v>0</v>
      </c>
    </row>
    <row r="254" spans="1:65" s="2" customFormat="1" ht="14.5" customHeight="1">
      <c r="A254" s="37"/>
      <c r="B254" s="38"/>
      <c r="C254" s="234" t="s">
        <v>350</v>
      </c>
      <c r="D254" s="234" t="s">
        <v>148</v>
      </c>
      <c r="E254" s="235" t="s">
        <v>351</v>
      </c>
      <c r="F254" s="236" t="s">
        <v>352</v>
      </c>
      <c r="G254" s="237" t="s">
        <v>353</v>
      </c>
      <c r="H254" s="238">
        <v>1</v>
      </c>
      <c r="I254" s="239"/>
      <c r="J254" s="240">
        <f>ROUND(I254*H254,2)</f>
        <v>0</v>
      </c>
      <c r="K254" s="236" t="s">
        <v>1</v>
      </c>
      <c r="L254" s="43"/>
      <c r="M254" s="241" t="s">
        <v>1</v>
      </c>
      <c r="N254" s="242" t="s">
        <v>41</v>
      </c>
      <c r="O254" s="90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5" t="s">
        <v>153</v>
      </c>
      <c r="AT254" s="245" t="s">
        <v>148</v>
      </c>
      <c r="AU254" s="245" t="s">
        <v>86</v>
      </c>
      <c r="AY254" s="16" t="s">
        <v>146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6" t="s">
        <v>84</v>
      </c>
      <c r="BK254" s="246">
        <f>ROUND(I254*H254,2)</f>
        <v>0</v>
      </c>
      <c r="BL254" s="16" t="s">
        <v>153</v>
      </c>
      <c r="BM254" s="245" t="s">
        <v>354</v>
      </c>
    </row>
    <row r="255" spans="1:47" s="2" customFormat="1" ht="12">
      <c r="A255" s="37"/>
      <c r="B255" s="38"/>
      <c r="C255" s="39"/>
      <c r="D255" s="247" t="s">
        <v>155</v>
      </c>
      <c r="E255" s="39"/>
      <c r="F255" s="248" t="s">
        <v>352</v>
      </c>
      <c r="G255" s="39"/>
      <c r="H255" s="39"/>
      <c r="I255" s="143"/>
      <c r="J255" s="39"/>
      <c r="K255" s="39"/>
      <c r="L255" s="43"/>
      <c r="M255" s="249"/>
      <c r="N255" s="250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155</v>
      </c>
      <c r="AU255" s="16" t="s">
        <v>86</v>
      </c>
    </row>
    <row r="256" spans="1:65" s="2" customFormat="1" ht="20.5" customHeight="1">
      <c r="A256" s="37"/>
      <c r="B256" s="38"/>
      <c r="C256" s="234" t="s">
        <v>355</v>
      </c>
      <c r="D256" s="234" t="s">
        <v>148</v>
      </c>
      <c r="E256" s="235" t="s">
        <v>356</v>
      </c>
      <c r="F256" s="236" t="s">
        <v>357</v>
      </c>
      <c r="G256" s="237" t="s">
        <v>273</v>
      </c>
      <c r="H256" s="238">
        <v>4</v>
      </c>
      <c r="I256" s="239"/>
      <c r="J256" s="240">
        <f>ROUND(I256*H256,2)</f>
        <v>0</v>
      </c>
      <c r="K256" s="236" t="s">
        <v>152</v>
      </c>
      <c r="L256" s="43"/>
      <c r="M256" s="241" t="s">
        <v>1</v>
      </c>
      <c r="N256" s="242" t="s">
        <v>41</v>
      </c>
      <c r="O256" s="90"/>
      <c r="P256" s="243">
        <f>O256*H256</f>
        <v>0</v>
      </c>
      <c r="Q256" s="243">
        <v>0.0511</v>
      </c>
      <c r="R256" s="243">
        <f>Q256*H256</f>
        <v>0.2044</v>
      </c>
      <c r="S256" s="243">
        <v>0</v>
      </c>
      <c r="T256" s="24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45" t="s">
        <v>153</v>
      </c>
      <c r="AT256" s="245" t="s">
        <v>148</v>
      </c>
      <c r="AU256" s="245" t="s">
        <v>86</v>
      </c>
      <c r="AY256" s="16" t="s">
        <v>146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16" t="s">
        <v>84</v>
      </c>
      <c r="BK256" s="246">
        <f>ROUND(I256*H256,2)</f>
        <v>0</v>
      </c>
      <c r="BL256" s="16" t="s">
        <v>153</v>
      </c>
      <c r="BM256" s="245" t="s">
        <v>358</v>
      </c>
    </row>
    <row r="257" spans="1:47" s="2" customFormat="1" ht="12">
      <c r="A257" s="37"/>
      <c r="B257" s="38"/>
      <c r="C257" s="39"/>
      <c r="D257" s="247" t="s">
        <v>155</v>
      </c>
      <c r="E257" s="39"/>
      <c r="F257" s="248" t="s">
        <v>359</v>
      </c>
      <c r="G257" s="39"/>
      <c r="H257" s="39"/>
      <c r="I257" s="143"/>
      <c r="J257" s="39"/>
      <c r="K257" s="39"/>
      <c r="L257" s="43"/>
      <c r="M257" s="249"/>
      <c r="N257" s="250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155</v>
      </c>
      <c r="AU257" s="16" t="s">
        <v>86</v>
      </c>
    </row>
    <row r="258" spans="1:65" s="2" customFormat="1" ht="31" customHeight="1">
      <c r="A258" s="37"/>
      <c r="B258" s="38"/>
      <c r="C258" s="234" t="s">
        <v>360</v>
      </c>
      <c r="D258" s="234" t="s">
        <v>148</v>
      </c>
      <c r="E258" s="235" t="s">
        <v>361</v>
      </c>
      <c r="F258" s="236" t="s">
        <v>362</v>
      </c>
      <c r="G258" s="237" t="s">
        <v>151</v>
      </c>
      <c r="H258" s="238">
        <v>40.24</v>
      </c>
      <c r="I258" s="239"/>
      <c r="J258" s="240">
        <f>ROUND(I258*H258,2)</f>
        <v>0</v>
      </c>
      <c r="K258" s="236" t="s">
        <v>152</v>
      </c>
      <c r="L258" s="43"/>
      <c r="M258" s="241" t="s">
        <v>1</v>
      </c>
      <c r="N258" s="242" t="s">
        <v>41</v>
      </c>
      <c r="O258" s="90"/>
      <c r="P258" s="243">
        <f>O258*H258</f>
        <v>0</v>
      </c>
      <c r="Q258" s="243">
        <v>0.0154</v>
      </c>
      <c r="R258" s="243">
        <f>Q258*H258</f>
        <v>0.619696</v>
      </c>
      <c r="S258" s="243">
        <v>0</v>
      </c>
      <c r="T258" s="24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45" t="s">
        <v>153</v>
      </c>
      <c r="AT258" s="245" t="s">
        <v>148</v>
      </c>
      <c r="AU258" s="245" t="s">
        <v>86</v>
      </c>
      <c r="AY258" s="16" t="s">
        <v>146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16" t="s">
        <v>84</v>
      </c>
      <c r="BK258" s="246">
        <f>ROUND(I258*H258,2)</f>
        <v>0</v>
      </c>
      <c r="BL258" s="16" t="s">
        <v>153</v>
      </c>
      <c r="BM258" s="245" t="s">
        <v>363</v>
      </c>
    </row>
    <row r="259" spans="1:47" s="2" customFormat="1" ht="12">
      <c r="A259" s="37"/>
      <c r="B259" s="38"/>
      <c r="C259" s="39"/>
      <c r="D259" s="247" t="s">
        <v>155</v>
      </c>
      <c r="E259" s="39"/>
      <c r="F259" s="248" t="s">
        <v>364</v>
      </c>
      <c r="G259" s="39"/>
      <c r="H259" s="39"/>
      <c r="I259" s="143"/>
      <c r="J259" s="39"/>
      <c r="K259" s="39"/>
      <c r="L259" s="43"/>
      <c r="M259" s="249"/>
      <c r="N259" s="250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155</v>
      </c>
      <c r="AU259" s="16" t="s">
        <v>86</v>
      </c>
    </row>
    <row r="260" spans="1:65" s="2" customFormat="1" ht="31" customHeight="1">
      <c r="A260" s="37"/>
      <c r="B260" s="38"/>
      <c r="C260" s="234" t="s">
        <v>365</v>
      </c>
      <c r="D260" s="234" t="s">
        <v>148</v>
      </c>
      <c r="E260" s="235" t="s">
        <v>366</v>
      </c>
      <c r="F260" s="236" t="s">
        <v>367</v>
      </c>
      <c r="G260" s="237" t="s">
        <v>151</v>
      </c>
      <c r="H260" s="238">
        <v>136.95</v>
      </c>
      <c r="I260" s="239"/>
      <c r="J260" s="240">
        <f>ROUND(I260*H260,2)</f>
        <v>0</v>
      </c>
      <c r="K260" s="236" t="s">
        <v>152</v>
      </c>
      <c r="L260" s="43"/>
      <c r="M260" s="241" t="s">
        <v>1</v>
      </c>
      <c r="N260" s="242" t="s">
        <v>41</v>
      </c>
      <c r="O260" s="90"/>
      <c r="P260" s="243">
        <f>O260*H260</f>
        <v>0</v>
      </c>
      <c r="Q260" s="243">
        <v>0.01838</v>
      </c>
      <c r="R260" s="243">
        <f>Q260*H260</f>
        <v>2.517141</v>
      </c>
      <c r="S260" s="243">
        <v>0</v>
      </c>
      <c r="T260" s="24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45" t="s">
        <v>153</v>
      </c>
      <c r="AT260" s="245" t="s">
        <v>148</v>
      </c>
      <c r="AU260" s="245" t="s">
        <v>86</v>
      </c>
      <c r="AY260" s="16" t="s">
        <v>146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16" t="s">
        <v>84</v>
      </c>
      <c r="BK260" s="246">
        <f>ROUND(I260*H260,2)</f>
        <v>0</v>
      </c>
      <c r="BL260" s="16" t="s">
        <v>153</v>
      </c>
      <c r="BM260" s="245" t="s">
        <v>368</v>
      </c>
    </row>
    <row r="261" spans="1:47" s="2" customFormat="1" ht="12">
      <c r="A261" s="37"/>
      <c r="B261" s="38"/>
      <c r="C261" s="39"/>
      <c r="D261" s="247" t="s">
        <v>155</v>
      </c>
      <c r="E261" s="39"/>
      <c r="F261" s="248" t="s">
        <v>369</v>
      </c>
      <c r="G261" s="39"/>
      <c r="H261" s="39"/>
      <c r="I261" s="143"/>
      <c r="J261" s="39"/>
      <c r="K261" s="39"/>
      <c r="L261" s="43"/>
      <c r="M261" s="249"/>
      <c r="N261" s="250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155</v>
      </c>
      <c r="AU261" s="16" t="s">
        <v>86</v>
      </c>
    </row>
    <row r="262" spans="1:51" s="13" customFormat="1" ht="12">
      <c r="A262" s="13"/>
      <c r="B262" s="251"/>
      <c r="C262" s="252"/>
      <c r="D262" s="247" t="s">
        <v>157</v>
      </c>
      <c r="E262" s="253" t="s">
        <v>1</v>
      </c>
      <c r="F262" s="254" t="s">
        <v>370</v>
      </c>
      <c r="G262" s="252"/>
      <c r="H262" s="255">
        <v>62.97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157</v>
      </c>
      <c r="AU262" s="261" t="s">
        <v>86</v>
      </c>
      <c r="AV262" s="13" t="s">
        <v>86</v>
      </c>
      <c r="AW262" s="13" t="s">
        <v>32</v>
      </c>
      <c r="AX262" s="13" t="s">
        <v>76</v>
      </c>
      <c r="AY262" s="261" t="s">
        <v>146</v>
      </c>
    </row>
    <row r="263" spans="1:51" s="13" customFormat="1" ht="12">
      <c r="A263" s="13"/>
      <c r="B263" s="251"/>
      <c r="C263" s="252"/>
      <c r="D263" s="247" t="s">
        <v>157</v>
      </c>
      <c r="E263" s="253" t="s">
        <v>1</v>
      </c>
      <c r="F263" s="254" t="s">
        <v>371</v>
      </c>
      <c r="G263" s="252"/>
      <c r="H263" s="255">
        <v>23.4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1" t="s">
        <v>157</v>
      </c>
      <c r="AU263" s="261" t="s">
        <v>86</v>
      </c>
      <c r="AV263" s="13" t="s">
        <v>86</v>
      </c>
      <c r="AW263" s="13" t="s">
        <v>32</v>
      </c>
      <c r="AX263" s="13" t="s">
        <v>76</v>
      </c>
      <c r="AY263" s="261" t="s">
        <v>146</v>
      </c>
    </row>
    <row r="264" spans="1:51" s="13" customFormat="1" ht="12">
      <c r="A264" s="13"/>
      <c r="B264" s="251"/>
      <c r="C264" s="252"/>
      <c r="D264" s="247" t="s">
        <v>157</v>
      </c>
      <c r="E264" s="253" t="s">
        <v>1</v>
      </c>
      <c r="F264" s="254" t="s">
        <v>372</v>
      </c>
      <c r="G264" s="252"/>
      <c r="H264" s="255">
        <v>10.06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1" t="s">
        <v>157</v>
      </c>
      <c r="AU264" s="261" t="s">
        <v>86</v>
      </c>
      <c r="AV264" s="13" t="s">
        <v>86</v>
      </c>
      <c r="AW264" s="13" t="s">
        <v>32</v>
      </c>
      <c r="AX264" s="13" t="s">
        <v>76</v>
      </c>
      <c r="AY264" s="261" t="s">
        <v>146</v>
      </c>
    </row>
    <row r="265" spans="1:51" s="13" customFormat="1" ht="12">
      <c r="A265" s="13"/>
      <c r="B265" s="251"/>
      <c r="C265" s="252"/>
      <c r="D265" s="247" t="s">
        <v>157</v>
      </c>
      <c r="E265" s="253" t="s">
        <v>1</v>
      </c>
      <c r="F265" s="254" t="s">
        <v>373</v>
      </c>
      <c r="G265" s="252"/>
      <c r="H265" s="255">
        <v>40.52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1" t="s">
        <v>157</v>
      </c>
      <c r="AU265" s="261" t="s">
        <v>86</v>
      </c>
      <c r="AV265" s="13" t="s">
        <v>86</v>
      </c>
      <c r="AW265" s="13" t="s">
        <v>32</v>
      </c>
      <c r="AX265" s="13" t="s">
        <v>76</v>
      </c>
      <c r="AY265" s="261" t="s">
        <v>146</v>
      </c>
    </row>
    <row r="266" spans="1:51" s="14" customFormat="1" ht="12">
      <c r="A266" s="14"/>
      <c r="B266" s="262"/>
      <c r="C266" s="263"/>
      <c r="D266" s="247" t="s">
        <v>157</v>
      </c>
      <c r="E266" s="264" t="s">
        <v>1</v>
      </c>
      <c r="F266" s="265" t="s">
        <v>172</v>
      </c>
      <c r="G266" s="263"/>
      <c r="H266" s="266">
        <v>136.95000000000002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2" t="s">
        <v>157</v>
      </c>
      <c r="AU266" s="272" t="s">
        <v>86</v>
      </c>
      <c r="AV266" s="14" t="s">
        <v>153</v>
      </c>
      <c r="AW266" s="14" t="s">
        <v>32</v>
      </c>
      <c r="AX266" s="14" t="s">
        <v>84</v>
      </c>
      <c r="AY266" s="272" t="s">
        <v>146</v>
      </c>
    </row>
    <row r="267" spans="1:65" s="2" customFormat="1" ht="20.5" customHeight="1">
      <c r="A267" s="37"/>
      <c r="B267" s="38"/>
      <c r="C267" s="234" t="s">
        <v>374</v>
      </c>
      <c r="D267" s="234" t="s">
        <v>148</v>
      </c>
      <c r="E267" s="235" t="s">
        <v>375</v>
      </c>
      <c r="F267" s="236" t="s">
        <v>376</v>
      </c>
      <c r="G267" s="237" t="s">
        <v>151</v>
      </c>
      <c r="H267" s="238">
        <v>7.38</v>
      </c>
      <c r="I267" s="239"/>
      <c r="J267" s="240">
        <f>ROUND(I267*H267,2)</f>
        <v>0</v>
      </c>
      <c r="K267" s="236" t="s">
        <v>152</v>
      </c>
      <c r="L267" s="43"/>
      <c r="M267" s="241" t="s">
        <v>1</v>
      </c>
      <c r="N267" s="242" t="s">
        <v>41</v>
      </c>
      <c r="O267" s="90"/>
      <c r="P267" s="243">
        <f>O267*H267</f>
        <v>0</v>
      </c>
      <c r="Q267" s="243">
        <v>0.03358</v>
      </c>
      <c r="R267" s="243">
        <f>Q267*H267</f>
        <v>0.2478204</v>
      </c>
      <c r="S267" s="243">
        <v>0</v>
      </c>
      <c r="T267" s="24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5" t="s">
        <v>153</v>
      </c>
      <c r="AT267" s="245" t="s">
        <v>148</v>
      </c>
      <c r="AU267" s="245" t="s">
        <v>86</v>
      </c>
      <c r="AY267" s="16" t="s">
        <v>146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6" t="s">
        <v>84</v>
      </c>
      <c r="BK267" s="246">
        <f>ROUND(I267*H267,2)</f>
        <v>0</v>
      </c>
      <c r="BL267" s="16" t="s">
        <v>153</v>
      </c>
      <c r="BM267" s="245" t="s">
        <v>377</v>
      </c>
    </row>
    <row r="268" spans="1:47" s="2" customFormat="1" ht="12">
      <c r="A268" s="37"/>
      <c r="B268" s="38"/>
      <c r="C268" s="39"/>
      <c r="D268" s="247" t="s">
        <v>155</v>
      </c>
      <c r="E268" s="39"/>
      <c r="F268" s="248" t="s">
        <v>378</v>
      </c>
      <c r="G268" s="39"/>
      <c r="H268" s="39"/>
      <c r="I268" s="143"/>
      <c r="J268" s="39"/>
      <c r="K268" s="39"/>
      <c r="L268" s="43"/>
      <c r="M268" s="249"/>
      <c r="N268" s="250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155</v>
      </c>
      <c r="AU268" s="16" t="s">
        <v>86</v>
      </c>
    </row>
    <row r="269" spans="1:51" s="13" customFormat="1" ht="12">
      <c r="A269" s="13"/>
      <c r="B269" s="251"/>
      <c r="C269" s="252"/>
      <c r="D269" s="247" t="s">
        <v>157</v>
      </c>
      <c r="E269" s="253" t="s">
        <v>1</v>
      </c>
      <c r="F269" s="254" t="s">
        <v>379</v>
      </c>
      <c r="G269" s="252"/>
      <c r="H269" s="255">
        <v>7.38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157</v>
      </c>
      <c r="AU269" s="261" t="s">
        <v>86</v>
      </c>
      <c r="AV269" s="13" t="s">
        <v>86</v>
      </c>
      <c r="AW269" s="13" t="s">
        <v>32</v>
      </c>
      <c r="AX269" s="13" t="s">
        <v>84</v>
      </c>
      <c r="AY269" s="261" t="s">
        <v>146</v>
      </c>
    </row>
    <row r="270" spans="1:65" s="2" customFormat="1" ht="20.5" customHeight="1">
      <c r="A270" s="37"/>
      <c r="B270" s="38"/>
      <c r="C270" s="234" t="s">
        <v>380</v>
      </c>
      <c r="D270" s="234" t="s">
        <v>148</v>
      </c>
      <c r="E270" s="235" t="s">
        <v>381</v>
      </c>
      <c r="F270" s="236" t="s">
        <v>382</v>
      </c>
      <c r="G270" s="237" t="s">
        <v>273</v>
      </c>
      <c r="H270" s="238">
        <v>16</v>
      </c>
      <c r="I270" s="239"/>
      <c r="J270" s="240">
        <f>ROUND(I270*H270,2)</f>
        <v>0</v>
      </c>
      <c r="K270" s="236" t="s">
        <v>152</v>
      </c>
      <c r="L270" s="43"/>
      <c r="M270" s="241" t="s">
        <v>1</v>
      </c>
      <c r="N270" s="242" t="s">
        <v>41</v>
      </c>
      <c r="O270" s="90"/>
      <c r="P270" s="243">
        <f>O270*H270</f>
        <v>0</v>
      </c>
      <c r="Q270" s="243">
        <v>0.0511</v>
      </c>
      <c r="R270" s="243">
        <f>Q270*H270</f>
        <v>0.8176</v>
      </c>
      <c r="S270" s="243">
        <v>0</v>
      </c>
      <c r="T270" s="24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5" t="s">
        <v>153</v>
      </c>
      <c r="AT270" s="245" t="s">
        <v>148</v>
      </c>
      <c r="AU270" s="245" t="s">
        <v>86</v>
      </c>
      <c r="AY270" s="16" t="s">
        <v>146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6" t="s">
        <v>84</v>
      </c>
      <c r="BK270" s="246">
        <f>ROUND(I270*H270,2)</f>
        <v>0</v>
      </c>
      <c r="BL270" s="16" t="s">
        <v>153</v>
      </c>
      <c r="BM270" s="245" t="s">
        <v>383</v>
      </c>
    </row>
    <row r="271" spans="1:47" s="2" customFormat="1" ht="12">
      <c r="A271" s="37"/>
      <c r="B271" s="38"/>
      <c r="C271" s="39"/>
      <c r="D271" s="247" t="s">
        <v>155</v>
      </c>
      <c r="E271" s="39"/>
      <c r="F271" s="248" t="s">
        <v>384</v>
      </c>
      <c r="G271" s="39"/>
      <c r="H271" s="39"/>
      <c r="I271" s="143"/>
      <c r="J271" s="39"/>
      <c r="K271" s="39"/>
      <c r="L271" s="43"/>
      <c r="M271" s="249"/>
      <c r="N271" s="250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155</v>
      </c>
      <c r="AU271" s="16" t="s">
        <v>86</v>
      </c>
    </row>
    <row r="272" spans="1:51" s="13" customFormat="1" ht="12">
      <c r="A272" s="13"/>
      <c r="B272" s="251"/>
      <c r="C272" s="252"/>
      <c r="D272" s="247" t="s">
        <v>157</v>
      </c>
      <c r="E272" s="253" t="s">
        <v>1</v>
      </c>
      <c r="F272" s="254" t="s">
        <v>385</v>
      </c>
      <c r="G272" s="252"/>
      <c r="H272" s="255">
        <v>4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157</v>
      </c>
      <c r="AU272" s="261" t="s">
        <v>86</v>
      </c>
      <c r="AV272" s="13" t="s">
        <v>86</v>
      </c>
      <c r="AW272" s="13" t="s">
        <v>32</v>
      </c>
      <c r="AX272" s="13" t="s">
        <v>76</v>
      </c>
      <c r="AY272" s="261" t="s">
        <v>146</v>
      </c>
    </row>
    <row r="273" spans="1:51" s="13" customFormat="1" ht="12">
      <c r="A273" s="13"/>
      <c r="B273" s="251"/>
      <c r="C273" s="252"/>
      <c r="D273" s="247" t="s">
        <v>157</v>
      </c>
      <c r="E273" s="253" t="s">
        <v>1</v>
      </c>
      <c r="F273" s="254" t="s">
        <v>386</v>
      </c>
      <c r="G273" s="252"/>
      <c r="H273" s="255">
        <v>12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1" t="s">
        <v>157</v>
      </c>
      <c r="AU273" s="261" t="s">
        <v>86</v>
      </c>
      <c r="AV273" s="13" t="s">
        <v>86</v>
      </c>
      <c r="AW273" s="13" t="s">
        <v>32</v>
      </c>
      <c r="AX273" s="13" t="s">
        <v>76</v>
      </c>
      <c r="AY273" s="261" t="s">
        <v>146</v>
      </c>
    </row>
    <row r="274" spans="1:51" s="14" customFormat="1" ht="12">
      <c r="A274" s="14"/>
      <c r="B274" s="262"/>
      <c r="C274" s="263"/>
      <c r="D274" s="247" t="s">
        <v>157</v>
      </c>
      <c r="E274" s="264" t="s">
        <v>1</v>
      </c>
      <c r="F274" s="265" t="s">
        <v>172</v>
      </c>
      <c r="G274" s="263"/>
      <c r="H274" s="266">
        <v>16</v>
      </c>
      <c r="I274" s="267"/>
      <c r="J274" s="263"/>
      <c r="K274" s="263"/>
      <c r="L274" s="268"/>
      <c r="M274" s="269"/>
      <c r="N274" s="270"/>
      <c r="O274" s="270"/>
      <c r="P274" s="270"/>
      <c r="Q274" s="270"/>
      <c r="R274" s="270"/>
      <c r="S274" s="270"/>
      <c r="T274" s="27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2" t="s">
        <v>157</v>
      </c>
      <c r="AU274" s="272" t="s">
        <v>86</v>
      </c>
      <c r="AV274" s="14" t="s">
        <v>153</v>
      </c>
      <c r="AW274" s="14" t="s">
        <v>32</v>
      </c>
      <c r="AX274" s="14" t="s">
        <v>84</v>
      </c>
      <c r="AY274" s="272" t="s">
        <v>146</v>
      </c>
    </row>
    <row r="275" spans="1:65" s="2" customFormat="1" ht="20.5" customHeight="1">
      <c r="A275" s="37"/>
      <c r="B275" s="38"/>
      <c r="C275" s="234" t="s">
        <v>387</v>
      </c>
      <c r="D275" s="234" t="s">
        <v>148</v>
      </c>
      <c r="E275" s="235" t="s">
        <v>388</v>
      </c>
      <c r="F275" s="236" t="s">
        <v>389</v>
      </c>
      <c r="G275" s="237" t="s">
        <v>151</v>
      </c>
      <c r="H275" s="238">
        <v>77.159</v>
      </c>
      <c r="I275" s="239"/>
      <c r="J275" s="240">
        <f>ROUND(I275*H275,2)</f>
        <v>0</v>
      </c>
      <c r="K275" s="236" t="s">
        <v>152</v>
      </c>
      <c r="L275" s="43"/>
      <c r="M275" s="241" t="s">
        <v>1</v>
      </c>
      <c r="N275" s="242" t="s">
        <v>41</v>
      </c>
      <c r="O275" s="90"/>
      <c r="P275" s="243">
        <f>O275*H275</f>
        <v>0</v>
      </c>
      <c r="Q275" s="243">
        <v>0.00735</v>
      </c>
      <c r="R275" s="243">
        <f>Q275*H275</f>
        <v>0.5671186500000001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153</v>
      </c>
      <c r="AT275" s="245" t="s">
        <v>148</v>
      </c>
      <c r="AU275" s="245" t="s">
        <v>86</v>
      </c>
      <c r="AY275" s="16" t="s">
        <v>146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84</v>
      </c>
      <c r="BK275" s="246">
        <f>ROUND(I275*H275,2)</f>
        <v>0</v>
      </c>
      <c r="BL275" s="16" t="s">
        <v>153</v>
      </c>
      <c r="BM275" s="245" t="s">
        <v>390</v>
      </c>
    </row>
    <row r="276" spans="1:47" s="2" customFormat="1" ht="12">
      <c r="A276" s="37"/>
      <c r="B276" s="38"/>
      <c r="C276" s="39"/>
      <c r="D276" s="247" t="s">
        <v>155</v>
      </c>
      <c r="E276" s="39"/>
      <c r="F276" s="248" t="s">
        <v>391</v>
      </c>
      <c r="G276" s="39"/>
      <c r="H276" s="39"/>
      <c r="I276" s="143"/>
      <c r="J276" s="39"/>
      <c r="K276" s="39"/>
      <c r="L276" s="43"/>
      <c r="M276" s="249"/>
      <c r="N276" s="250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155</v>
      </c>
      <c r="AU276" s="16" t="s">
        <v>86</v>
      </c>
    </row>
    <row r="277" spans="1:51" s="13" customFormat="1" ht="12">
      <c r="A277" s="13"/>
      <c r="B277" s="251"/>
      <c r="C277" s="252"/>
      <c r="D277" s="247" t="s">
        <v>157</v>
      </c>
      <c r="E277" s="253" t="s">
        <v>1</v>
      </c>
      <c r="F277" s="254" t="s">
        <v>392</v>
      </c>
      <c r="G277" s="252"/>
      <c r="H277" s="255">
        <v>74.679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157</v>
      </c>
      <c r="AU277" s="261" t="s">
        <v>86</v>
      </c>
      <c r="AV277" s="13" t="s">
        <v>86</v>
      </c>
      <c r="AW277" s="13" t="s">
        <v>32</v>
      </c>
      <c r="AX277" s="13" t="s">
        <v>76</v>
      </c>
      <c r="AY277" s="261" t="s">
        <v>146</v>
      </c>
    </row>
    <row r="278" spans="1:51" s="13" customFormat="1" ht="12">
      <c r="A278" s="13"/>
      <c r="B278" s="251"/>
      <c r="C278" s="252"/>
      <c r="D278" s="247" t="s">
        <v>157</v>
      </c>
      <c r="E278" s="253" t="s">
        <v>1</v>
      </c>
      <c r="F278" s="254" t="s">
        <v>269</v>
      </c>
      <c r="G278" s="252"/>
      <c r="H278" s="255">
        <v>2.48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1" t="s">
        <v>157</v>
      </c>
      <c r="AU278" s="261" t="s">
        <v>86</v>
      </c>
      <c r="AV278" s="13" t="s">
        <v>86</v>
      </c>
      <c r="AW278" s="13" t="s">
        <v>32</v>
      </c>
      <c r="AX278" s="13" t="s">
        <v>76</v>
      </c>
      <c r="AY278" s="261" t="s">
        <v>146</v>
      </c>
    </row>
    <row r="279" spans="1:51" s="14" customFormat="1" ht="12">
      <c r="A279" s="14"/>
      <c r="B279" s="262"/>
      <c r="C279" s="263"/>
      <c r="D279" s="247" t="s">
        <v>157</v>
      </c>
      <c r="E279" s="264" t="s">
        <v>1</v>
      </c>
      <c r="F279" s="265" t="s">
        <v>172</v>
      </c>
      <c r="G279" s="263"/>
      <c r="H279" s="266">
        <v>77.159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2" t="s">
        <v>157</v>
      </c>
      <c r="AU279" s="272" t="s">
        <v>86</v>
      </c>
      <c r="AV279" s="14" t="s">
        <v>153</v>
      </c>
      <c r="AW279" s="14" t="s">
        <v>32</v>
      </c>
      <c r="AX279" s="14" t="s">
        <v>84</v>
      </c>
      <c r="AY279" s="272" t="s">
        <v>146</v>
      </c>
    </row>
    <row r="280" spans="1:65" s="2" customFormat="1" ht="31" customHeight="1">
      <c r="A280" s="37"/>
      <c r="B280" s="38"/>
      <c r="C280" s="234" t="s">
        <v>393</v>
      </c>
      <c r="D280" s="234" t="s">
        <v>148</v>
      </c>
      <c r="E280" s="235" t="s">
        <v>394</v>
      </c>
      <c r="F280" s="236" t="s">
        <v>395</v>
      </c>
      <c r="G280" s="237" t="s">
        <v>151</v>
      </c>
      <c r="H280" s="238">
        <v>77.159</v>
      </c>
      <c r="I280" s="239"/>
      <c r="J280" s="240">
        <f>ROUND(I280*H280,2)</f>
        <v>0</v>
      </c>
      <c r="K280" s="236" t="s">
        <v>152</v>
      </c>
      <c r="L280" s="43"/>
      <c r="M280" s="241" t="s">
        <v>1</v>
      </c>
      <c r="N280" s="242" t="s">
        <v>41</v>
      </c>
      <c r="O280" s="90"/>
      <c r="P280" s="243">
        <f>O280*H280</f>
        <v>0</v>
      </c>
      <c r="Q280" s="243">
        <v>0.00388</v>
      </c>
      <c r="R280" s="243">
        <f>Q280*H280</f>
        <v>0.29937692000000005</v>
      </c>
      <c r="S280" s="243">
        <v>0</v>
      </c>
      <c r="T280" s="24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5" t="s">
        <v>153</v>
      </c>
      <c r="AT280" s="245" t="s">
        <v>148</v>
      </c>
      <c r="AU280" s="245" t="s">
        <v>86</v>
      </c>
      <c r="AY280" s="16" t="s">
        <v>146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6" t="s">
        <v>84</v>
      </c>
      <c r="BK280" s="246">
        <f>ROUND(I280*H280,2)</f>
        <v>0</v>
      </c>
      <c r="BL280" s="16" t="s">
        <v>153</v>
      </c>
      <c r="BM280" s="245" t="s">
        <v>396</v>
      </c>
    </row>
    <row r="281" spans="1:47" s="2" customFormat="1" ht="12">
      <c r="A281" s="37"/>
      <c r="B281" s="38"/>
      <c r="C281" s="39"/>
      <c r="D281" s="247" t="s">
        <v>155</v>
      </c>
      <c r="E281" s="39"/>
      <c r="F281" s="248" t="s">
        <v>397</v>
      </c>
      <c r="G281" s="39"/>
      <c r="H281" s="39"/>
      <c r="I281" s="143"/>
      <c r="J281" s="39"/>
      <c r="K281" s="39"/>
      <c r="L281" s="43"/>
      <c r="M281" s="249"/>
      <c r="N281" s="250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155</v>
      </c>
      <c r="AU281" s="16" t="s">
        <v>86</v>
      </c>
    </row>
    <row r="282" spans="1:65" s="2" customFormat="1" ht="20.5" customHeight="1">
      <c r="A282" s="37"/>
      <c r="B282" s="38"/>
      <c r="C282" s="234" t="s">
        <v>398</v>
      </c>
      <c r="D282" s="234" t="s">
        <v>148</v>
      </c>
      <c r="E282" s="235" t="s">
        <v>399</v>
      </c>
      <c r="F282" s="236" t="s">
        <v>400</v>
      </c>
      <c r="G282" s="237" t="s">
        <v>151</v>
      </c>
      <c r="H282" s="238">
        <v>77.159</v>
      </c>
      <c r="I282" s="239"/>
      <c r="J282" s="240">
        <f>ROUND(I282*H282,2)</f>
        <v>0</v>
      </c>
      <c r="K282" s="236" t="s">
        <v>152</v>
      </c>
      <c r="L282" s="43"/>
      <c r="M282" s="241" t="s">
        <v>1</v>
      </c>
      <c r="N282" s="242" t="s">
        <v>41</v>
      </c>
      <c r="O282" s="90"/>
      <c r="P282" s="243">
        <f>O282*H282</f>
        <v>0</v>
      </c>
      <c r="Q282" s="243">
        <v>0.01875</v>
      </c>
      <c r="R282" s="243">
        <f>Q282*H282</f>
        <v>1.44673125</v>
      </c>
      <c r="S282" s="243">
        <v>0</v>
      </c>
      <c r="T282" s="24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5" t="s">
        <v>153</v>
      </c>
      <c r="AT282" s="245" t="s">
        <v>148</v>
      </c>
      <c r="AU282" s="245" t="s">
        <v>86</v>
      </c>
      <c r="AY282" s="16" t="s">
        <v>146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6" t="s">
        <v>84</v>
      </c>
      <c r="BK282" s="246">
        <f>ROUND(I282*H282,2)</f>
        <v>0</v>
      </c>
      <c r="BL282" s="16" t="s">
        <v>153</v>
      </c>
      <c r="BM282" s="245" t="s">
        <v>401</v>
      </c>
    </row>
    <row r="283" spans="1:47" s="2" customFormat="1" ht="12">
      <c r="A283" s="37"/>
      <c r="B283" s="38"/>
      <c r="C283" s="39"/>
      <c r="D283" s="247" t="s">
        <v>155</v>
      </c>
      <c r="E283" s="39"/>
      <c r="F283" s="248" t="s">
        <v>402</v>
      </c>
      <c r="G283" s="39"/>
      <c r="H283" s="39"/>
      <c r="I283" s="143"/>
      <c r="J283" s="39"/>
      <c r="K283" s="39"/>
      <c r="L283" s="43"/>
      <c r="M283" s="249"/>
      <c r="N283" s="250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155</v>
      </c>
      <c r="AU283" s="16" t="s">
        <v>86</v>
      </c>
    </row>
    <row r="284" spans="1:65" s="2" customFormat="1" ht="31" customHeight="1">
      <c r="A284" s="37"/>
      <c r="B284" s="38"/>
      <c r="C284" s="234" t="s">
        <v>403</v>
      </c>
      <c r="D284" s="234" t="s">
        <v>148</v>
      </c>
      <c r="E284" s="235" t="s">
        <v>404</v>
      </c>
      <c r="F284" s="236" t="s">
        <v>405</v>
      </c>
      <c r="G284" s="237" t="s">
        <v>167</v>
      </c>
      <c r="H284" s="238">
        <v>3.32</v>
      </c>
      <c r="I284" s="239"/>
      <c r="J284" s="240">
        <f>ROUND(I284*H284,2)</f>
        <v>0</v>
      </c>
      <c r="K284" s="236" t="s">
        <v>152</v>
      </c>
      <c r="L284" s="43"/>
      <c r="M284" s="241" t="s">
        <v>1</v>
      </c>
      <c r="N284" s="242" t="s">
        <v>41</v>
      </c>
      <c r="O284" s="90"/>
      <c r="P284" s="243">
        <f>O284*H284</f>
        <v>0</v>
      </c>
      <c r="Q284" s="243">
        <v>2.25634</v>
      </c>
      <c r="R284" s="243">
        <f>Q284*H284</f>
        <v>7.491048799999999</v>
      </c>
      <c r="S284" s="243">
        <v>0</v>
      </c>
      <c r="T284" s="24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5" t="s">
        <v>153</v>
      </c>
      <c r="AT284" s="245" t="s">
        <v>148</v>
      </c>
      <c r="AU284" s="245" t="s">
        <v>86</v>
      </c>
      <c r="AY284" s="16" t="s">
        <v>146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6" t="s">
        <v>84</v>
      </c>
      <c r="BK284" s="246">
        <f>ROUND(I284*H284,2)</f>
        <v>0</v>
      </c>
      <c r="BL284" s="16" t="s">
        <v>153</v>
      </c>
      <c r="BM284" s="245" t="s">
        <v>406</v>
      </c>
    </row>
    <row r="285" spans="1:47" s="2" customFormat="1" ht="12">
      <c r="A285" s="37"/>
      <c r="B285" s="38"/>
      <c r="C285" s="39"/>
      <c r="D285" s="247" t="s">
        <v>155</v>
      </c>
      <c r="E285" s="39"/>
      <c r="F285" s="248" t="s">
        <v>407</v>
      </c>
      <c r="G285" s="39"/>
      <c r="H285" s="39"/>
      <c r="I285" s="143"/>
      <c r="J285" s="39"/>
      <c r="K285" s="39"/>
      <c r="L285" s="43"/>
      <c r="M285" s="249"/>
      <c r="N285" s="250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155</v>
      </c>
      <c r="AU285" s="16" t="s">
        <v>86</v>
      </c>
    </row>
    <row r="286" spans="1:51" s="13" customFormat="1" ht="12">
      <c r="A286" s="13"/>
      <c r="B286" s="251"/>
      <c r="C286" s="252"/>
      <c r="D286" s="247" t="s">
        <v>157</v>
      </c>
      <c r="E286" s="253" t="s">
        <v>1</v>
      </c>
      <c r="F286" s="254" t="s">
        <v>408</v>
      </c>
      <c r="G286" s="252"/>
      <c r="H286" s="255">
        <v>3.32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1" t="s">
        <v>157</v>
      </c>
      <c r="AU286" s="261" t="s">
        <v>86</v>
      </c>
      <c r="AV286" s="13" t="s">
        <v>86</v>
      </c>
      <c r="AW286" s="13" t="s">
        <v>32</v>
      </c>
      <c r="AX286" s="13" t="s">
        <v>84</v>
      </c>
      <c r="AY286" s="261" t="s">
        <v>146</v>
      </c>
    </row>
    <row r="287" spans="1:65" s="2" customFormat="1" ht="20.5" customHeight="1">
      <c r="A287" s="37"/>
      <c r="B287" s="38"/>
      <c r="C287" s="234" t="s">
        <v>409</v>
      </c>
      <c r="D287" s="234" t="s">
        <v>148</v>
      </c>
      <c r="E287" s="235" t="s">
        <v>410</v>
      </c>
      <c r="F287" s="236" t="s">
        <v>411</v>
      </c>
      <c r="G287" s="237" t="s">
        <v>189</v>
      </c>
      <c r="H287" s="238">
        <v>0.249</v>
      </c>
      <c r="I287" s="239"/>
      <c r="J287" s="240">
        <f>ROUND(I287*H287,2)</f>
        <v>0</v>
      </c>
      <c r="K287" s="236" t="s">
        <v>152</v>
      </c>
      <c r="L287" s="43"/>
      <c r="M287" s="241" t="s">
        <v>1</v>
      </c>
      <c r="N287" s="242" t="s">
        <v>41</v>
      </c>
      <c r="O287" s="90"/>
      <c r="P287" s="243">
        <f>O287*H287</f>
        <v>0</v>
      </c>
      <c r="Q287" s="243">
        <v>1.06277</v>
      </c>
      <c r="R287" s="243">
        <f>Q287*H287</f>
        <v>0.26462973</v>
      </c>
      <c r="S287" s="243">
        <v>0</v>
      </c>
      <c r="T287" s="24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5" t="s">
        <v>153</v>
      </c>
      <c r="AT287" s="245" t="s">
        <v>148</v>
      </c>
      <c r="AU287" s="245" t="s">
        <v>86</v>
      </c>
      <c r="AY287" s="16" t="s">
        <v>146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6" t="s">
        <v>84</v>
      </c>
      <c r="BK287" s="246">
        <f>ROUND(I287*H287,2)</f>
        <v>0</v>
      </c>
      <c r="BL287" s="16" t="s">
        <v>153</v>
      </c>
      <c r="BM287" s="245" t="s">
        <v>412</v>
      </c>
    </row>
    <row r="288" spans="1:47" s="2" customFormat="1" ht="12">
      <c r="A288" s="37"/>
      <c r="B288" s="38"/>
      <c r="C288" s="39"/>
      <c r="D288" s="247" t="s">
        <v>155</v>
      </c>
      <c r="E288" s="39"/>
      <c r="F288" s="248" t="s">
        <v>413</v>
      </c>
      <c r="G288" s="39"/>
      <c r="H288" s="39"/>
      <c r="I288" s="143"/>
      <c r="J288" s="39"/>
      <c r="K288" s="39"/>
      <c r="L288" s="43"/>
      <c r="M288" s="249"/>
      <c r="N288" s="250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155</v>
      </c>
      <c r="AU288" s="16" t="s">
        <v>86</v>
      </c>
    </row>
    <row r="289" spans="1:51" s="13" customFormat="1" ht="12">
      <c r="A289" s="13"/>
      <c r="B289" s="251"/>
      <c r="C289" s="252"/>
      <c r="D289" s="247" t="s">
        <v>157</v>
      </c>
      <c r="E289" s="253" t="s">
        <v>1</v>
      </c>
      <c r="F289" s="254" t="s">
        <v>414</v>
      </c>
      <c r="G289" s="252"/>
      <c r="H289" s="255">
        <v>0.249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157</v>
      </c>
      <c r="AU289" s="261" t="s">
        <v>86</v>
      </c>
      <c r="AV289" s="13" t="s">
        <v>86</v>
      </c>
      <c r="AW289" s="13" t="s">
        <v>32</v>
      </c>
      <c r="AX289" s="13" t="s">
        <v>84</v>
      </c>
      <c r="AY289" s="261" t="s">
        <v>146</v>
      </c>
    </row>
    <row r="290" spans="1:65" s="2" customFormat="1" ht="31" customHeight="1">
      <c r="A290" s="37"/>
      <c r="B290" s="38"/>
      <c r="C290" s="234" t="s">
        <v>415</v>
      </c>
      <c r="D290" s="234" t="s">
        <v>148</v>
      </c>
      <c r="E290" s="235" t="s">
        <v>416</v>
      </c>
      <c r="F290" s="236" t="s">
        <v>417</v>
      </c>
      <c r="G290" s="237" t="s">
        <v>151</v>
      </c>
      <c r="H290" s="238">
        <v>1.6</v>
      </c>
      <c r="I290" s="239"/>
      <c r="J290" s="240">
        <f>ROUND(I290*H290,2)</f>
        <v>0</v>
      </c>
      <c r="K290" s="236" t="s">
        <v>152</v>
      </c>
      <c r="L290" s="43"/>
      <c r="M290" s="241" t="s">
        <v>1</v>
      </c>
      <c r="N290" s="242" t="s">
        <v>41</v>
      </c>
      <c r="O290" s="90"/>
      <c r="P290" s="243">
        <f>O290*H290</f>
        <v>0</v>
      </c>
      <c r="Q290" s="243">
        <v>0.105</v>
      </c>
      <c r="R290" s="243">
        <f>Q290*H290</f>
        <v>0.168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153</v>
      </c>
      <c r="AT290" s="245" t="s">
        <v>148</v>
      </c>
      <c r="AU290" s="245" t="s">
        <v>86</v>
      </c>
      <c r="AY290" s="16" t="s">
        <v>146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84</v>
      </c>
      <c r="BK290" s="246">
        <f>ROUND(I290*H290,2)</f>
        <v>0</v>
      </c>
      <c r="BL290" s="16" t="s">
        <v>153</v>
      </c>
      <c r="BM290" s="245" t="s">
        <v>418</v>
      </c>
    </row>
    <row r="291" spans="1:47" s="2" customFormat="1" ht="12">
      <c r="A291" s="37"/>
      <c r="B291" s="38"/>
      <c r="C291" s="39"/>
      <c r="D291" s="247" t="s">
        <v>155</v>
      </c>
      <c r="E291" s="39"/>
      <c r="F291" s="248" t="s">
        <v>419</v>
      </c>
      <c r="G291" s="39"/>
      <c r="H291" s="39"/>
      <c r="I291" s="143"/>
      <c r="J291" s="39"/>
      <c r="K291" s="39"/>
      <c r="L291" s="43"/>
      <c r="M291" s="249"/>
      <c r="N291" s="250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155</v>
      </c>
      <c r="AU291" s="16" t="s">
        <v>86</v>
      </c>
    </row>
    <row r="292" spans="1:51" s="13" customFormat="1" ht="12">
      <c r="A292" s="13"/>
      <c r="B292" s="251"/>
      <c r="C292" s="252"/>
      <c r="D292" s="247" t="s">
        <v>157</v>
      </c>
      <c r="E292" s="253" t="s">
        <v>1</v>
      </c>
      <c r="F292" s="254" t="s">
        <v>420</v>
      </c>
      <c r="G292" s="252"/>
      <c r="H292" s="255">
        <v>1.6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157</v>
      </c>
      <c r="AU292" s="261" t="s">
        <v>86</v>
      </c>
      <c r="AV292" s="13" t="s">
        <v>86</v>
      </c>
      <c r="AW292" s="13" t="s">
        <v>32</v>
      </c>
      <c r="AX292" s="13" t="s">
        <v>84</v>
      </c>
      <c r="AY292" s="261" t="s">
        <v>146</v>
      </c>
    </row>
    <row r="293" spans="1:65" s="2" customFormat="1" ht="20.5" customHeight="1">
      <c r="A293" s="37"/>
      <c r="B293" s="38"/>
      <c r="C293" s="234" t="s">
        <v>421</v>
      </c>
      <c r="D293" s="234" t="s">
        <v>148</v>
      </c>
      <c r="E293" s="235" t="s">
        <v>422</v>
      </c>
      <c r="F293" s="236" t="s">
        <v>423</v>
      </c>
      <c r="G293" s="237" t="s">
        <v>151</v>
      </c>
      <c r="H293" s="238">
        <v>12</v>
      </c>
      <c r="I293" s="239"/>
      <c r="J293" s="240">
        <f>ROUND(I293*H293,2)</f>
        <v>0</v>
      </c>
      <c r="K293" s="236" t="s">
        <v>152</v>
      </c>
      <c r="L293" s="43"/>
      <c r="M293" s="241" t="s">
        <v>1</v>
      </c>
      <c r="N293" s="242" t="s">
        <v>41</v>
      </c>
      <c r="O293" s="90"/>
      <c r="P293" s="243">
        <f>O293*H293</f>
        <v>0</v>
      </c>
      <c r="Q293" s="243">
        <v>0.1837</v>
      </c>
      <c r="R293" s="243">
        <f>Q293*H293</f>
        <v>2.2044</v>
      </c>
      <c r="S293" s="243">
        <v>0</v>
      </c>
      <c r="T293" s="244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45" t="s">
        <v>153</v>
      </c>
      <c r="AT293" s="245" t="s">
        <v>148</v>
      </c>
      <c r="AU293" s="245" t="s">
        <v>86</v>
      </c>
      <c r="AY293" s="16" t="s">
        <v>146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16" t="s">
        <v>84</v>
      </c>
      <c r="BK293" s="246">
        <f>ROUND(I293*H293,2)</f>
        <v>0</v>
      </c>
      <c r="BL293" s="16" t="s">
        <v>153</v>
      </c>
      <c r="BM293" s="245" t="s">
        <v>424</v>
      </c>
    </row>
    <row r="294" spans="1:47" s="2" customFormat="1" ht="12">
      <c r="A294" s="37"/>
      <c r="B294" s="38"/>
      <c r="C294" s="39"/>
      <c r="D294" s="247" t="s">
        <v>155</v>
      </c>
      <c r="E294" s="39"/>
      <c r="F294" s="248" t="s">
        <v>425</v>
      </c>
      <c r="G294" s="39"/>
      <c r="H294" s="39"/>
      <c r="I294" s="143"/>
      <c r="J294" s="39"/>
      <c r="K294" s="39"/>
      <c r="L294" s="43"/>
      <c r="M294" s="249"/>
      <c r="N294" s="250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155</v>
      </c>
      <c r="AU294" s="16" t="s">
        <v>86</v>
      </c>
    </row>
    <row r="295" spans="1:51" s="13" customFormat="1" ht="12">
      <c r="A295" s="13"/>
      <c r="B295" s="251"/>
      <c r="C295" s="252"/>
      <c r="D295" s="247" t="s">
        <v>157</v>
      </c>
      <c r="E295" s="253" t="s">
        <v>1</v>
      </c>
      <c r="F295" s="254" t="s">
        <v>426</v>
      </c>
      <c r="G295" s="252"/>
      <c r="H295" s="255">
        <v>12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157</v>
      </c>
      <c r="AU295" s="261" t="s">
        <v>86</v>
      </c>
      <c r="AV295" s="13" t="s">
        <v>86</v>
      </c>
      <c r="AW295" s="13" t="s">
        <v>32</v>
      </c>
      <c r="AX295" s="13" t="s">
        <v>84</v>
      </c>
      <c r="AY295" s="261" t="s">
        <v>146</v>
      </c>
    </row>
    <row r="296" spans="1:65" s="2" customFormat="1" ht="20.5" customHeight="1">
      <c r="A296" s="37"/>
      <c r="B296" s="38"/>
      <c r="C296" s="234" t="s">
        <v>427</v>
      </c>
      <c r="D296" s="234" t="s">
        <v>148</v>
      </c>
      <c r="E296" s="235" t="s">
        <v>428</v>
      </c>
      <c r="F296" s="236" t="s">
        <v>429</v>
      </c>
      <c r="G296" s="237" t="s">
        <v>161</v>
      </c>
      <c r="H296" s="238">
        <v>24</v>
      </c>
      <c r="I296" s="239"/>
      <c r="J296" s="240">
        <f>ROUND(I296*H296,2)</f>
        <v>0</v>
      </c>
      <c r="K296" s="236" t="s">
        <v>152</v>
      </c>
      <c r="L296" s="43"/>
      <c r="M296" s="241" t="s">
        <v>1</v>
      </c>
      <c r="N296" s="242" t="s">
        <v>41</v>
      </c>
      <c r="O296" s="90"/>
      <c r="P296" s="243">
        <f>O296*H296</f>
        <v>0</v>
      </c>
      <c r="Q296" s="243">
        <v>0.12895</v>
      </c>
      <c r="R296" s="243">
        <f>Q296*H296</f>
        <v>3.0948</v>
      </c>
      <c r="S296" s="243">
        <v>0</v>
      </c>
      <c r="T296" s="24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5" t="s">
        <v>153</v>
      </c>
      <c r="AT296" s="245" t="s">
        <v>148</v>
      </c>
      <c r="AU296" s="245" t="s">
        <v>86</v>
      </c>
      <c r="AY296" s="16" t="s">
        <v>146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6" t="s">
        <v>84</v>
      </c>
      <c r="BK296" s="246">
        <f>ROUND(I296*H296,2)</f>
        <v>0</v>
      </c>
      <c r="BL296" s="16" t="s">
        <v>153</v>
      </c>
      <c r="BM296" s="245" t="s">
        <v>430</v>
      </c>
    </row>
    <row r="297" spans="1:47" s="2" customFormat="1" ht="12">
      <c r="A297" s="37"/>
      <c r="B297" s="38"/>
      <c r="C297" s="39"/>
      <c r="D297" s="247" t="s">
        <v>155</v>
      </c>
      <c r="E297" s="39"/>
      <c r="F297" s="248" t="s">
        <v>431</v>
      </c>
      <c r="G297" s="39"/>
      <c r="H297" s="39"/>
      <c r="I297" s="143"/>
      <c r="J297" s="39"/>
      <c r="K297" s="39"/>
      <c r="L297" s="43"/>
      <c r="M297" s="249"/>
      <c r="N297" s="250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155</v>
      </c>
      <c r="AU297" s="16" t="s">
        <v>86</v>
      </c>
    </row>
    <row r="298" spans="1:65" s="2" customFormat="1" ht="20.5" customHeight="1">
      <c r="A298" s="37"/>
      <c r="B298" s="38"/>
      <c r="C298" s="234" t="s">
        <v>432</v>
      </c>
      <c r="D298" s="234" t="s">
        <v>148</v>
      </c>
      <c r="E298" s="235" t="s">
        <v>433</v>
      </c>
      <c r="F298" s="236" t="s">
        <v>434</v>
      </c>
      <c r="G298" s="237" t="s">
        <v>273</v>
      </c>
      <c r="H298" s="238">
        <v>6</v>
      </c>
      <c r="I298" s="239"/>
      <c r="J298" s="240">
        <f>ROUND(I298*H298,2)</f>
        <v>0</v>
      </c>
      <c r="K298" s="236" t="s">
        <v>152</v>
      </c>
      <c r="L298" s="43"/>
      <c r="M298" s="241" t="s">
        <v>1</v>
      </c>
      <c r="N298" s="242" t="s">
        <v>41</v>
      </c>
      <c r="O298" s="90"/>
      <c r="P298" s="243">
        <f>O298*H298</f>
        <v>0</v>
      </c>
      <c r="Q298" s="243">
        <v>0.04684</v>
      </c>
      <c r="R298" s="243">
        <f>Q298*H298</f>
        <v>0.28104</v>
      </c>
      <c r="S298" s="243">
        <v>0</v>
      </c>
      <c r="T298" s="24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45" t="s">
        <v>153</v>
      </c>
      <c r="AT298" s="245" t="s">
        <v>148</v>
      </c>
      <c r="AU298" s="245" t="s">
        <v>86</v>
      </c>
      <c r="AY298" s="16" t="s">
        <v>146</v>
      </c>
      <c r="BE298" s="246">
        <f>IF(N298="základní",J298,0)</f>
        <v>0</v>
      </c>
      <c r="BF298" s="246">
        <f>IF(N298="snížená",J298,0)</f>
        <v>0</v>
      </c>
      <c r="BG298" s="246">
        <f>IF(N298="zákl. přenesená",J298,0)</f>
        <v>0</v>
      </c>
      <c r="BH298" s="246">
        <f>IF(N298="sníž. přenesená",J298,0)</f>
        <v>0</v>
      </c>
      <c r="BI298" s="246">
        <f>IF(N298="nulová",J298,0)</f>
        <v>0</v>
      </c>
      <c r="BJ298" s="16" t="s">
        <v>84</v>
      </c>
      <c r="BK298" s="246">
        <f>ROUND(I298*H298,2)</f>
        <v>0</v>
      </c>
      <c r="BL298" s="16" t="s">
        <v>153</v>
      </c>
      <c r="BM298" s="245" t="s">
        <v>435</v>
      </c>
    </row>
    <row r="299" spans="1:47" s="2" customFormat="1" ht="12">
      <c r="A299" s="37"/>
      <c r="B299" s="38"/>
      <c r="C299" s="39"/>
      <c r="D299" s="247" t="s">
        <v>155</v>
      </c>
      <c r="E299" s="39"/>
      <c r="F299" s="248" t="s">
        <v>436</v>
      </c>
      <c r="G299" s="39"/>
      <c r="H299" s="39"/>
      <c r="I299" s="143"/>
      <c r="J299" s="39"/>
      <c r="K299" s="39"/>
      <c r="L299" s="43"/>
      <c r="M299" s="249"/>
      <c r="N299" s="250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155</v>
      </c>
      <c r="AU299" s="16" t="s">
        <v>86</v>
      </c>
    </row>
    <row r="300" spans="1:65" s="2" customFormat="1" ht="31" customHeight="1">
      <c r="A300" s="37"/>
      <c r="B300" s="38"/>
      <c r="C300" s="273" t="s">
        <v>437</v>
      </c>
      <c r="D300" s="273" t="s">
        <v>186</v>
      </c>
      <c r="E300" s="274" t="s">
        <v>438</v>
      </c>
      <c r="F300" s="275" t="s">
        <v>439</v>
      </c>
      <c r="G300" s="276" t="s">
        <v>273</v>
      </c>
      <c r="H300" s="277">
        <v>3</v>
      </c>
      <c r="I300" s="278"/>
      <c r="J300" s="279">
        <f>ROUND(I300*H300,2)</f>
        <v>0</v>
      </c>
      <c r="K300" s="275" t="s">
        <v>152</v>
      </c>
      <c r="L300" s="280"/>
      <c r="M300" s="281" t="s">
        <v>1</v>
      </c>
      <c r="N300" s="282" t="s">
        <v>41</v>
      </c>
      <c r="O300" s="90"/>
      <c r="P300" s="243">
        <f>O300*H300</f>
        <v>0</v>
      </c>
      <c r="Q300" s="243">
        <v>0.02053</v>
      </c>
      <c r="R300" s="243">
        <f>Q300*H300</f>
        <v>0.06159</v>
      </c>
      <c r="S300" s="243">
        <v>0</v>
      </c>
      <c r="T300" s="24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5" t="s">
        <v>190</v>
      </c>
      <c r="AT300" s="245" t="s">
        <v>186</v>
      </c>
      <c r="AU300" s="245" t="s">
        <v>86</v>
      </c>
      <c r="AY300" s="16" t="s">
        <v>146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6" t="s">
        <v>84</v>
      </c>
      <c r="BK300" s="246">
        <f>ROUND(I300*H300,2)</f>
        <v>0</v>
      </c>
      <c r="BL300" s="16" t="s">
        <v>153</v>
      </c>
      <c r="BM300" s="245" t="s">
        <v>440</v>
      </c>
    </row>
    <row r="301" spans="1:47" s="2" customFormat="1" ht="12">
      <c r="A301" s="37"/>
      <c r="B301" s="38"/>
      <c r="C301" s="39"/>
      <c r="D301" s="247" t="s">
        <v>155</v>
      </c>
      <c r="E301" s="39"/>
      <c r="F301" s="248" t="s">
        <v>439</v>
      </c>
      <c r="G301" s="39"/>
      <c r="H301" s="39"/>
      <c r="I301" s="143"/>
      <c r="J301" s="39"/>
      <c r="K301" s="39"/>
      <c r="L301" s="43"/>
      <c r="M301" s="249"/>
      <c r="N301" s="25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155</v>
      </c>
      <c r="AU301" s="16" t="s">
        <v>86</v>
      </c>
    </row>
    <row r="302" spans="1:65" s="2" customFormat="1" ht="31" customHeight="1">
      <c r="A302" s="37"/>
      <c r="B302" s="38"/>
      <c r="C302" s="273" t="s">
        <v>441</v>
      </c>
      <c r="D302" s="273" t="s">
        <v>186</v>
      </c>
      <c r="E302" s="274" t="s">
        <v>442</v>
      </c>
      <c r="F302" s="275" t="s">
        <v>443</v>
      </c>
      <c r="G302" s="276" t="s">
        <v>273</v>
      </c>
      <c r="H302" s="277">
        <v>1</v>
      </c>
      <c r="I302" s="278"/>
      <c r="J302" s="279">
        <f>ROUND(I302*H302,2)</f>
        <v>0</v>
      </c>
      <c r="K302" s="275" t="s">
        <v>152</v>
      </c>
      <c r="L302" s="280"/>
      <c r="M302" s="281" t="s">
        <v>1</v>
      </c>
      <c r="N302" s="282" t="s">
        <v>41</v>
      </c>
      <c r="O302" s="90"/>
      <c r="P302" s="243">
        <f>O302*H302</f>
        <v>0</v>
      </c>
      <c r="Q302" s="243">
        <v>0.01992</v>
      </c>
      <c r="R302" s="243">
        <f>Q302*H302</f>
        <v>0.01992</v>
      </c>
      <c r="S302" s="243">
        <v>0</v>
      </c>
      <c r="T302" s="244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5" t="s">
        <v>190</v>
      </c>
      <c r="AT302" s="245" t="s">
        <v>186</v>
      </c>
      <c r="AU302" s="245" t="s">
        <v>86</v>
      </c>
      <c r="AY302" s="16" t="s">
        <v>146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6" t="s">
        <v>84</v>
      </c>
      <c r="BK302" s="246">
        <f>ROUND(I302*H302,2)</f>
        <v>0</v>
      </c>
      <c r="BL302" s="16" t="s">
        <v>153</v>
      </c>
      <c r="BM302" s="245" t="s">
        <v>444</v>
      </c>
    </row>
    <row r="303" spans="1:47" s="2" customFormat="1" ht="12">
      <c r="A303" s="37"/>
      <c r="B303" s="38"/>
      <c r="C303" s="39"/>
      <c r="D303" s="247" t="s">
        <v>155</v>
      </c>
      <c r="E303" s="39"/>
      <c r="F303" s="248" t="s">
        <v>443</v>
      </c>
      <c r="G303" s="39"/>
      <c r="H303" s="39"/>
      <c r="I303" s="143"/>
      <c r="J303" s="39"/>
      <c r="K303" s="39"/>
      <c r="L303" s="43"/>
      <c r="M303" s="249"/>
      <c r="N303" s="250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155</v>
      </c>
      <c r="AU303" s="16" t="s">
        <v>86</v>
      </c>
    </row>
    <row r="304" spans="1:65" s="2" customFormat="1" ht="31" customHeight="1">
      <c r="A304" s="37"/>
      <c r="B304" s="38"/>
      <c r="C304" s="273" t="s">
        <v>445</v>
      </c>
      <c r="D304" s="273" t="s">
        <v>186</v>
      </c>
      <c r="E304" s="274" t="s">
        <v>446</v>
      </c>
      <c r="F304" s="275" t="s">
        <v>447</v>
      </c>
      <c r="G304" s="276" t="s">
        <v>273</v>
      </c>
      <c r="H304" s="277">
        <v>2</v>
      </c>
      <c r="I304" s="278"/>
      <c r="J304" s="279">
        <f>ROUND(I304*H304,2)</f>
        <v>0</v>
      </c>
      <c r="K304" s="275" t="s">
        <v>152</v>
      </c>
      <c r="L304" s="280"/>
      <c r="M304" s="281" t="s">
        <v>1</v>
      </c>
      <c r="N304" s="282" t="s">
        <v>41</v>
      </c>
      <c r="O304" s="90"/>
      <c r="P304" s="243">
        <f>O304*H304</f>
        <v>0</v>
      </c>
      <c r="Q304" s="243">
        <v>0.01876</v>
      </c>
      <c r="R304" s="243">
        <f>Q304*H304</f>
        <v>0.03752</v>
      </c>
      <c r="S304" s="243">
        <v>0</v>
      </c>
      <c r="T304" s="24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5" t="s">
        <v>190</v>
      </c>
      <c r="AT304" s="245" t="s">
        <v>186</v>
      </c>
      <c r="AU304" s="245" t="s">
        <v>86</v>
      </c>
      <c r="AY304" s="16" t="s">
        <v>146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6" t="s">
        <v>84</v>
      </c>
      <c r="BK304" s="246">
        <f>ROUND(I304*H304,2)</f>
        <v>0</v>
      </c>
      <c r="BL304" s="16" t="s">
        <v>153</v>
      </c>
      <c r="BM304" s="245" t="s">
        <v>448</v>
      </c>
    </row>
    <row r="305" spans="1:47" s="2" customFormat="1" ht="12">
      <c r="A305" s="37"/>
      <c r="B305" s="38"/>
      <c r="C305" s="39"/>
      <c r="D305" s="247" t="s">
        <v>155</v>
      </c>
      <c r="E305" s="39"/>
      <c r="F305" s="248" t="s">
        <v>447</v>
      </c>
      <c r="G305" s="39"/>
      <c r="H305" s="39"/>
      <c r="I305" s="143"/>
      <c r="J305" s="39"/>
      <c r="K305" s="39"/>
      <c r="L305" s="43"/>
      <c r="M305" s="249"/>
      <c r="N305" s="250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155</v>
      </c>
      <c r="AU305" s="16" t="s">
        <v>86</v>
      </c>
    </row>
    <row r="306" spans="1:63" s="12" customFormat="1" ht="22.8" customHeight="1">
      <c r="A306" s="12"/>
      <c r="B306" s="218"/>
      <c r="C306" s="219"/>
      <c r="D306" s="220" t="s">
        <v>75</v>
      </c>
      <c r="E306" s="232" t="s">
        <v>190</v>
      </c>
      <c r="F306" s="232" t="s">
        <v>449</v>
      </c>
      <c r="G306" s="219"/>
      <c r="H306" s="219"/>
      <c r="I306" s="222"/>
      <c r="J306" s="233">
        <f>BK306</f>
        <v>0</v>
      </c>
      <c r="K306" s="219"/>
      <c r="L306" s="224"/>
      <c r="M306" s="225"/>
      <c r="N306" s="226"/>
      <c r="O306" s="226"/>
      <c r="P306" s="227">
        <f>SUM(P307:P314)</f>
        <v>0</v>
      </c>
      <c r="Q306" s="226"/>
      <c r="R306" s="227">
        <f>SUM(R307:R314)</f>
        <v>0.11723999999999998</v>
      </c>
      <c r="S306" s="226"/>
      <c r="T306" s="228">
        <f>SUM(T307:T314)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29" t="s">
        <v>84</v>
      </c>
      <c r="AT306" s="230" t="s">
        <v>75</v>
      </c>
      <c r="AU306" s="230" t="s">
        <v>84</v>
      </c>
      <c r="AY306" s="229" t="s">
        <v>146</v>
      </c>
      <c r="BK306" s="231">
        <f>SUM(BK307:BK314)</f>
        <v>0</v>
      </c>
    </row>
    <row r="307" spans="1:65" s="2" customFormat="1" ht="14.5" customHeight="1">
      <c r="A307" s="37"/>
      <c r="B307" s="38"/>
      <c r="C307" s="234" t="s">
        <v>450</v>
      </c>
      <c r="D307" s="234" t="s">
        <v>148</v>
      </c>
      <c r="E307" s="235" t="s">
        <v>451</v>
      </c>
      <c r="F307" s="236" t="s">
        <v>452</v>
      </c>
      <c r="G307" s="237" t="s">
        <v>273</v>
      </c>
      <c r="H307" s="238">
        <v>1</v>
      </c>
      <c r="I307" s="239"/>
      <c r="J307" s="240">
        <f>ROUND(I307*H307,2)</f>
        <v>0</v>
      </c>
      <c r="K307" s="236" t="s">
        <v>1</v>
      </c>
      <c r="L307" s="43"/>
      <c r="M307" s="241" t="s">
        <v>1</v>
      </c>
      <c r="N307" s="242" t="s">
        <v>41</v>
      </c>
      <c r="O307" s="90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45" t="s">
        <v>153</v>
      </c>
      <c r="AT307" s="245" t="s">
        <v>148</v>
      </c>
      <c r="AU307" s="245" t="s">
        <v>86</v>
      </c>
      <c r="AY307" s="16" t="s">
        <v>146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16" t="s">
        <v>84</v>
      </c>
      <c r="BK307" s="246">
        <f>ROUND(I307*H307,2)</f>
        <v>0</v>
      </c>
      <c r="BL307" s="16" t="s">
        <v>153</v>
      </c>
      <c r="BM307" s="245" t="s">
        <v>453</v>
      </c>
    </row>
    <row r="308" spans="1:47" s="2" customFormat="1" ht="12">
      <c r="A308" s="37"/>
      <c r="B308" s="38"/>
      <c r="C308" s="39"/>
      <c r="D308" s="247" t="s">
        <v>155</v>
      </c>
      <c r="E308" s="39"/>
      <c r="F308" s="248" t="s">
        <v>452</v>
      </c>
      <c r="G308" s="39"/>
      <c r="H308" s="39"/>
      <c r="I308" s="143"/>
      <c r="J308" s="39"/>
      <c r="K308" s="39"/>
      <c r="L308" s="43"/>
      <c r="M308" s="249"/>
      <c r="N308" s="250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155</v>
      </c>
      <c r="AU308" s="16" t="s">
        <v>86</v>
      </c>
    </row>
    <row r="309" spans="1:65" s="2" customFormat="1" ht="20.5" customHeight="1">
      <c r="A309" s="37"/>
      <c r="B309" s="38"/>
      <c r="C309" s="234" t="s">
        <v>454</v>
      </c>
      <c r="D309" s="234" t="s">
        <v>148</v>
      </c>
      <c r="E309" s="235" t="s">
        <v>455</v>
      </c>
      <c r="F309" s="236" t="s">
        <v>456</v>
      </c>
      <c r="G309" s="237" t="s">
        <v>161</v>
      </c>
      <c r="H309" s="238">
        <v>24</v>
      </c>
      <c r="I309" s="239"/>
      <c r="J309" s="240">
        <f>ROUND(I309*H309,2)</f>
        <v>0</v>
      </c>
      <c r="K309" s="236" t="s">
        <v>152</v>
      </c>
      <c r="L309" s="43"/>
      <c r="M309" s="241" t="s">
        <v>1</v>
      </c>
      <c r="N309" s="242" t="s">
        <v>41</v>
      </c>
      <c r="O309" s="90"/>
      <c r="P309" s="243">
        <f>O309*H309</f>
        <v>0</v>
      </c>
      <c r="Q309" s="243">
        <v>0.00276</v>
      </c>
      <c r="R309" s="243">
        <f>Q309*H309</f>
        <v>0.06624</v>
      </c>
      <c r="S309" s="243">
        <v>0</v>
      </c>
      <c r="T309" s="244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45" t="s">
        <v>153</v>
      </c>
      <c r="AT309" s="245" t="s">
        <v>148</v>
      </c>
      <c r="AU309" s="245" t="s">
        <v>86</v>
      </c>
      <c r="AY309" s="16" t="s">
        <v>146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16" t="s">
        <v>84</v>
      </c>
      <c r="BK309" s="246">
        <f>ROUND(I309*H309,2)</f>
        <v>0</v>
      </c>
      <c r="BL309" s="16" t="s">
        <v>153</v>
      </c>
      <c r="BM309" s="245" t="s">
        <v>457</v>
      </c>
    </row>
    <row r="310" spans="1:47" s="2" customFormat="1" ht="12">
      <c r="A310" s="37"/>
      <c r="B310" s="38"/>
      <c r="C310" s="39"/>
      <c r="D310" s="247" t="s">
        <v>155</v>
      </c>
      <c r="E310" s="39"/>
      <c r="F310" s="248" t="s">
        <v>458</v>
      </c>
      <c r="G310" s="39"/>
      <c r="H310" s="39"/>
      <c r="I310" s="143"/>
      <c r="J310" s="39"/>
      <c r="K310" s="39"/>
      <c r="L310" s="43"/>
      <c r="M310" s="249"/>
      <c r="N310" s="250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155</v>
      </c>
      <c r="AU310" s="16" t="s">
        <v>86</v>
      </c>
    </row>
    <row r="311" spans="1:65" s="2" customFormat="1" ht="20.5" customHeight="1">
      <c r="A311" s="37"/>
      <c r="B311" s="38"/>
      <c r="C311" s="234" t="s">
        <v>459</v>
      </c>
      <c r="D311" s="234" t="s">
        <v>148</v>
      </c>
      <c r="E311" s="235" t="s">
        <v>460</v>
      </c>
      <c r="F311" s="236" t="s">
        <v>461</v>
      </c>
      <c r="G311" s="237" t="s">
        <v>273</v>
      </c>
      <c r="H311" s="238">
        <v>2</v>
      </c>
      <c r="I311" s="239"/>
      <c r="J311" s="240">
        <f>ROUND(I311*H311,2)</f>
        <v>0</v>
      </c>
      <c r="K311" s="236" t="s">
        <v>152</v>
      </c>
      <c r="L311" s="43"/>
      <c r="M311" s="241" t="s">
        <v>1</v>
      </c>
      <c r="N311" s="242" t="s">
        <v>41</v>
      </c>
      <c r="O311" s="90"/>
      <c r="P311" s="243">
        <f>O311*H311</f>
        <v>0</v>
      </c>
      <c r="Q311" s="243">
        <v>0</v>
      </c>
      <c r="R311" s="243">
        <f>Q311*H311</f>
        <v>0</v>
      </c>
      <c r="S311" s="243">
        <v>0</v>
      </c>
      <c r="T311" s="244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5" t="s">
        <v>153</v>
      </c>
      <c r="AT311" s="245" t="s">
        <v>148</v>
      </c>
      <c r="AU311" s="245" t="s">
        <v>86</v>
      </c>
      <c r="AY311" s="16" t="s">
        <v>146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16" t="s">
        <v>84</v>
      </c>
      <c r="BK311" s="246">
        <f>ROUND(I311*H311,2)</f>
        <v>0</v>
      </c>
      <c r="BL311" s="16" t="s">
        <v>153</v>
      </c>
      <c r="BM311" s="245" t="s">
        <v>462</v>
      </c>
    </row>
    <row r="312" spans="1:47" s="2" customFormat="1" ht="12">
      <c r="A312" s="37"/>
      <c r="B312" s="38"/>
      <c r="C312" s="39"/>
      <c r="D312" s="247" t="s">
        <v>155</v>
      </c>
      <c r="E312" s="39"/>
      <c r="F312" s="248" t="s">
        <v>463</v>
      </c>
      <c r="G312" s="39"/>
      <c r="H312" s="39"/>
      <c r="I312" s="143"/>
      <c r="J312" s="39"/>
      <c r="K312" s="39"/>
      <c r="L312" s="43"/>
      <c r="M312" s="249"/>
      <c r="N312" s="250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155</v>
      </c>
      <c r="AU312" s="16" t="s">
        <v>86</v>
      </c>
    </row>
    <row r="313" spans="1:65" s="2" customFormat="1" ht="20.5" customHeight="1">
      <c r="A313" s="37"/>
      <c r="B313" s="38"/>
      <c r="C313" s="273" t="s">
        <v>464</v>
      </c>
      <c r="D313" s="273" t="s">
        <v>186</v>
      </c>
      <c r="E313" s="274" t="s">
        <v>465</v>
      </c>
      <c r="F313" s="275" t="s">
        <v>466</v>
      </c>
      <c r="G313" s="276" t="s">
        <v>273</v>
      </c>
      <c r="H313" s="277">
        <v>2</v>
      </c>
      <c r="I313" s="278"/>
      <c r="J313" s="279">
        <f>ROUND(I313*H313,2)</f>
        <v>0</v>
      </c>
      <c r="K313" s="275" t="s">
        <v>152</v>
      </c>
      <c r="L313" s="280"/>
      <c r="M313" s="281" t="s">
        <v>1</v>
      </c>
      <c r="N313" s="282" t="s">
        <v>41</v>
      </c>
      <c r="O313" s="90"/>
      <c r="P313" s="243">
        <f>O313*H313</f>
        <v>0</v>
      </c>
      <c r="Q313" s="243">
        <v>0.0255</v>
      </c>
      <c r="R313" s="243">
        <f>Q313*H313</f>
        <v>0.051</v>
      </c>
      <c r="S313" s="243">
        <v>0</v>
      </c>
      <c r="T313" s="244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45" t="s">
        <v>190</v>
      </c>
      <c r="AT313" s="245" t="s">
        <v>186</v>
      </c>
      <c r="AU313" s="245" t="s">
        <v>86</v>
      </c>
      <c r="AY313" s="16" t="s">
        <v>146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16" t="s">
        <v>84</v>
      </c>
      <c r="BK313" s="246">
        <f>ROUND(I313*H313,2)</f>
        <v>0</v>
      </c>
      <c r="BL313" s="16" t="s">
        <v>153</v>
      </c>
      <c r="BM313" s="245" t="s">
        <v>467</v>
      </c>
    </row>
    <row r="314" spans="1:47" s="2" customFormat="1" ht="12">
      <c r="A314" s="37"/>
      <c r="B314" s="38"/>
      <c r="C314" s="39"/>
      <c r="D314" s="247" t="s">
        <v>155</v>
      </c>
      <c r="E314" s="39"/>
      <c r="F314" s="248" t="s">
        <v>466</v>
      </c>
      <c r="G314" s="39"/>
      <c r="H314" s="39"/>
      <c r="I314" s="143"/>
      <c r="J314" s="39"/>
      <c r="K314" s="39"/>
      <c r="L314" s="43"/>
      <c r="M314" s="249"/>
      <c r="N314" s="250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155</v>
      </c>
      <c r="AU314" s="16" t="s">
        <v>86</v>
      </c>
    </row>
    <row r="315" spans="1:63" s="12" customFormat="1" ht="22.8" customHeight="1">
      <c r="A315" s="12"/>
      <c r="B315" s="218"/>
      <c r="C315" s="219"/>
      <c r="D315" s="220" t="s">
        <v>75</v>
      </c>
      <c r="E315" s="232" t="s">
        <v>203</v>
      </c>
      <c r="F315" s="232" t="s">
        <v>468</v>
      </c>
      <c r="G315" s="219"/>
      <c r="H315" s="219"/>
      <c r="I315" s="222"/>
      <c r="J315" s="233">
        <f>BK315</f>
        <v>0</v>
      </c>
      <c r="K315" s="219"/>
      <c r="L315" s="224"/>
      <c r="M315" s="225"/>
      <c r="N315" s="226"/>
      <c r="O315" s="226"/>
      <c r="P315" s="227">
        <f>SUM(P316:P359)</f>
        <v>0</v>
      </c>
      <c r="Q315" s="226"/>
      <c r="R315" s="227">
        <f>SUM(R316:R359)</f>
        <v>0.02932</v>
      </c>
      <c r="S315" s="226"/>
      <c r="T315" s="228">
        <f>SUM(T316:T359)</f>
        <v>13.23256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9" t="s">
        <v>84</v>
      </c>
      <c r="AT315" s="230" t="s">
        <v>75</v>
      </c>
      <c r="AU315" s="230" t="s">
        <v>84</v>
      </c>
      <c r="AY315" s="229" t="s">
        <v>146</v>
      </c>
      <c r="BK315" s="231">
        <f>SUM(BK316:BK359)</f>
        <v>0</v>
      </c>
    </row>
    <row r="316" spans="1:65" s="2" customFormat="1" ht="31" customHeight="1">
      <c r="A316" s="37"/>
      <c r="B316" s="38"/>
      <c r="C316" s="234" t="s">
        <v>469</v>
      </c>
      <c r="D316" s="234" t="s">
        <v>148</v>
      </c>
      <c r="E316" s="235" t="s">
        <v>470</v>
      </c>
      <c r="F316" s="236" t="s">
        <v>471</v>
      </c>
      <c r="G316" s="237" t="s">
        <v>151</v>
      </c>
      <c r="H316" s="238">
        <v>68</v>
      </c>
      <c r="I316" s="239"/>
      <c r="J316" s="240">
        <f>ROUND(I316*H316,2)</f>
        <v>0</v>
      </c>
      <c r="K316" s="236" t="s">
        <v>152</v>
      </c>
      <c r="L316" s="43"/>
      <c r="M316" s="241" t="s">
        <v>1</v>
      </c>
      <c r="N316" s="242" t="s">
        <v>41</v>
      </c>
      <c r="O316" s="90"/>
      <c r="P316" s="243">
        <f>O316*H316</f>
        <v>0</v>
      </c>
      <c r="Q316" s="243">
        <v>0</v>
      </c>
      <c r="R316" s="243">
        <f>Q316*H316</f>
        <v>0</v>
      </c>
      <c r="S316" s="243">
        <v>0</v>
      </c>
      <c r="T316" s="244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45" t="s">
        <v>153</v>
      </c>
      <c r="AT316" s="245" t="s">
        <v>148</v>
      </c>
      <c r="AU316" s="245" t="s">
        <v>86</v>
      </c>
      <c r="AY316" s="16" t="s">
        <v>146</v>
      </c>
      <c r="BE316" s="246">
        <f>IF(N316="základní",J316,0)</f>
        <v>0</v>
      </c>
      <c r="BF316" s="246">
        <f>IF(N316="snížená",J316,0)</f>
        <v>0</v>
      </c>
      <c r="BG316" s="246">
        <f>IF(N316="zákl. přenesená",J316,0)</f>
        <v>0</v>
      </c>
      <c r="BH316" s="246">
        <f>IF(N316="sníž. přenesená",J316,0)</f>
        <v>0</v>
      </c>
      <c r="BI316" s="246">
        <f>IF(N316="nulová",J316,0)</f>
        <v>0</v>
      </c>
      <c r="BJ316" s="16" t="s">
        <v>84</v>
      </c>
      <c r="BK316" s="246">
        <f>ROUND(I316*H316,2)</f>
        <v>0</v>
      </c>
      <c r="BL316" s="16" t="s">
        <v>153</v>
      </c>
      <c r="BM316" s="245" t="s">
        <v>472</v>
      </c>
    </row>
    <row r="317" spans="1:47" s="2" customFormat="1" ht="12">
      <c r="A317" s="37"/>
      <c r="B317" s="38"/>
      <c r="C317" s="39"/>
      <c r="D317" s="247" t="s">
        <v>155</v>
      </c>
      <c r="E317" s="39"/>
      <c r="F317" s="248" t="s">
        <v>473</v>
      </c>
      <c r="G317" s="39"/>
      <c r="H317" s="39"/>
      <c r="I317" s="143"/>
      <c r="J317" s="39"/>
      <c r="K317" s="39"/>
      <c r="L317" s="43"/>
      <c r="M317" s="249"/>
      <c r="N317" s="250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155</v>
      </c>
      <c r="AU317" s="16" t="s">
        <v>86</v>
      </c>
    </row>
    <row r="318" spans="1:51" s="13" customFormat="1" ht="12">
      <c r="A318" s="13"/>
      <c r="B318" s="251"/>
      <c r="C318" s="252"/>
      <c r="D318" s="247" t="s">
        <v>157</v>
      </c>
      <c r="E318" s="253" t="s">
        <v>1</v>
      </c>
      <c r="F318" s="254" t="s">
        <v>158</v>
      </c>
      <c r="G318" s="252"/>
      <c r="H318" s="255">
        <v>68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157</v>
      </c>
      <c r="AU318" s="261" t="s">
        <v>86</v>
      </c>
      <c r="AV318" s="13" t="s">
        <v>86</v>
      </c>
      <c r="AW318" s="13" t="s">
        <v>32</v>
      </c>
      <c r="AX318" s="13" t="s">
        <v>84</v>
      </c>
      <c r="AY318" s="261" t="s">
        <v>146</v>
      </c>
    </row>
    <row r="319" spans="1:65" s="2" customFormat="1" ht="31" customHeight="1">
      <c r="A319" s="37"/>
      <c r="B319" s="38"/>
      <c r="C319" s="234" t="s">
        <v>474</v>
      </c>
      <c r="D319" s="234" t="s">
        <v>148</v>
      </c>
      <c r="E319" s="235" t="s">
        <v>475</v>
      </c>
      <c r="F319" s="236" t="s">
        <v>476</v>
      </c>
      <c r="G319" s="237" t="s">
        <v>151</v>
      </c>
      <c r="H319" s="238">
        <v>4080</v>
      </c>
      <c r="I319" s="239"/>
      <c r="J319" s="240">
        <f>ROUND(I319*H319,2)</f>
        <v>0</v>
      </c>
      <c r="K319" s="236" t="s">
        <v>152</v>
      </c>
      <c r="L319" s="43"/>
      <c r="M319" s="241" t="s">
        <v>1</v>
      </c>
      <c r="N319" s="242" t="s">
        <v>41</v>
      </c>
      <c r="O319" s="90"/>
      <c r="P319" s="243">
        <f>O319*H319</f>
        <v>0</v>
      </c>
      <c r="Q319" s="243">
        <v>0</v>
      </c>
      <c r="R319" s="243">
        <f>Q319*H319</f>
        <v>0</v>
      </c>
      <c r="S319" s="243">
        <v>0</v>
      </c>
      <c r="T319" s="244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45" t="s">
        <v>153</v>
      </c>
      <c r="AT319" s="245" t="s">
        <v>148</v>
      </c>
      <c r="AU319" s="245" t="s">
        <v>86</v>
      </c>
      <c r="AY319" s="16" t="s">
        <v>146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16" t="s">
        <v>84</v>
      </c>
      <c r="BK319" s="246">
        <f>ROUND(I319*H319,2)</f>
        <v>0</v>
      </c>
      <c r="BL319" s="16" t="s">
        <v>153</v>
      </c>
      <c r="BM319" s="245" t="s">
        <v>477</v>
      </c>
    </row>
    <row r="320" spans="1:47" s="2" customFormat="1" ht="12">
      <c r="A320" s="37"/>
      <c r="B320" s="38"/>
      <c r="C320" s="39"/>
      <c r="D320" s="247" t="s">
        <v>155</v>
      </c>
      <c r="E320" s="39"/>
      <c r="F320" s="248" t="s">
        <v>478</v>
      </c>
      <c r="G320" s="39"/>
      <c r="H320" s="39"/>
      <c r="I320" s="143"/>
      <c r="J320" s="39"/>
      <c r="K320" s="39"/>
      <c r="L320" s="43"/>
      <c r="M320" s="249"/>
      <c r="N320" s="250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155</v>
      </c>
      <c r="AU320" s="16" t="s">
        <v>86</v>
      </c>
    </row>
    <row r="321" spans="1:51" s="13" customFormat="1" ht="12">
      <c r="A321" s="13"/>
      <c r="B321" s="251"/>
      <c r="C321" s="252"/>
      <c r="D321" s="247" t="s">
        <v>157</v>
      </c>
      <c r="E321" s="253" t="s">
        <v>1</v>
      </c>
      <c r="F321" s="254" t="s">
        <v>479</v>
      </c>
      <c r="G321" s="252"/>
      <c r="H321" s="255">
        <v>4080</v>
      </c>
      <c r="I321" s="256"/>
      <c r="J321" s="252"/>
      <c r="K321" s="252"/>
      <c r="L321" s="257"/>
      <c r="M321" s="258"/>
      <c r="N321" s="259"/>
      <c r="O321" s="259"/>
      <c r="P321" s="259"/>
      <c r="Q321" s="259"/>
      <c r="R321" s="259"/>
      <c r="S321" s="259"/>
      <c r="T321" s="26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1" t="s">
        <v>157</v>
      </c>
      <c r="AU321" s="261" t="s">
        <v>86</v>
      </c>
      <c r="AV321" s="13" t="s">
        <v>86</v>
      </c>
      <c r="AW321" s="13" t="s">
        <v>32</v>
      </c>
      <c r="AX321" s="13" t="s">
        <v>84</v>
      </c>
      <c r="AY321" s="261" t="s">
        <v>146</v>
      </c>
    </row>
    <row r="322" spans="1:65" s="2" customFormat="1" ht="31" customHeight="1">
      <c r="A322" s="37"/>
      <c r="B322" s="38"/>
      <c r="C322" s="234" t="s">
        <v>480</v>
      </c>
      <c r="D322" s="234" t="s">
        <v>148</v>
      </c>
      <c r="E322" s="235" t="s">
        <v>481</v>
      </c>
      <c r="F322" s="236" t="s">
        <v>482</v>
      </c>
      <c r="G322" s="237" t="s">
        <v>151</v>
      </c>
      <c r="H322" s="238">
        <v>68</v>
      </c>
      <c r="I322" s="239"/>
      <c r="J322" s="240">
        <f>ROUND(I322*H322,2)</f>
        <v>0</v>
      </c>
      <c r="K322" s="236" t="s">
        <v>152</v>
      </c>
      <c r="L322" s="43"/>
      <c r="M322" s="241" t="s">
        <v>1</v>
      </c>
      <c r="N322" s="242" t="s">
        <v>41</v>
      </c>
      <c r="O322" s="90"/>
      <c r="P322" s="243">
        <f>O322*H322</f>
        <v>0</v>
      </c>
      <c r="Q322" s="243">
        <v>0</v>
      </c>
      <c r="R322" s="243">
        <f>Q322*H322</f>
        <v>0</v>
      </c>
      <c r="S322" s="243">
        <v>0</v>
      </c>
      <c r="T322" s="244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45" t="s">
        <v>153</v>
      </c>
      <c r="AT322" s="245" t="s">
        <v>148</v>
      </c>
      <c r="AU322" s="245" t="s">
        <v>86</v>
      </c>
      <c r="AY322" s="16" t="s">
        <v>146</v>
      </c>
      <c r="BE322" s="246">
        <f>IF(N322="základní",J322,0)</f>
        <v>0</v>
      </c>
      <c r="BF322" s="246">
        <f>IF(N322="snížená",J322,0)</f>
        <v>0</v>
      </c>
      <c r="BG322" s="246">
        <f>IF(N322="zákl. přenesená",J322,0)</f>
        <v>0</v>
      </c>
      <c r="BH322" s="246">
        <f>IF(N322="sníž. přenesená",J322,0)</f>
        <v>0</v>
      </c>
      <c r="BI322" s="246">
        <f>IF(N322="nulová",J322,0)</f>
        <v>0</v>
      </c>
      <c r="BJ322" s="16" t="s">
        <v>84</v>
      </c>
      <c r="BK322" s="246">
        <f>ROUND(I322*H322,2)</f>
        <v>0</v>
      </c>
      <c r="BL322" s="16" t="s">
        <v>153</v>
      </c>
      <c r="BM322" s="245" t="s">
        <v>483</v>
      </c>
    </row>
    <row r="323" spans="1:47" s="2" customFormat="1" ht="12">
      <c r="A323" s="37"/>
      <c r="B323" s="38"/>
      <c r="C323" s="39"/>
      <c r="D323" s="247" t="s">
        <v>155</v>
      </c>
      <c r="E323" s="39"/>
      <c r="F323" s="248" t="s">
        <v>484</v>
      </c>
      <c r="G323" s="39"/>
      <c r="H323" s="39"/>
      <c r="I323" s="143"/>
      <c r="J323" s="39"/>
      <c r="K323" s="39"/>
      <c r="L323" s="43"/>
      <c r="M323" s="249"/>
      <c r="N323" s="250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155</v>
      </c>
      <c r="AU323" s="16" t="s">
        <v>86</v>
      </c>
    </row>
    <row r="324" spans="1:65" s="2" customFormat="1" ht="41.5" customHeight="1">
      <c r="A324" s="37"/>
      <c r="B324" s="38"/>
      <c r="C324" s="234" t="s">
        <v>485</v>
      </c>
      <c r="D324" s="234" t="s">
        <v>148</v>
      </c>
      <c r="E324" s="235" t="s">
        <v>486</v>
      </c>
      <c r="F324" s="236" t="s">
        <v>487</v>
      </c>
      <c r="G324" s="237" t="s">
        <v>151</v>
      </c>
      <c r="H324" s="238">
        <v>50</v>
      </c>
      <c r="I324" s="239"/>
      <c r="J324" s="240">
        <f>ROUND(I324*H324,2)</f>
        <v>0</v>
      </c>
      <c r="K324" s="236" t="s">
        <v>152</v>
      </c>
      <c r="L324" s="43"/>
      <c r="M324" s="241" t="s">
        <v>1</v>
      </c>
      <c r="N324" s="242" t="s">
        <v>41</v>
      </c>
      <c r="O324" s="90"/>
      <c r="P324" s="243">
        <f>O324*H324</f>
        <v>0</v>
      </c>
      <c r="Q324" s="243">
        <v>0.00013</v>
      </c>
      <c r="R324" s="243">
        <f>Q324*H324</f>
        <v>0.0065</v>
      </c>
      <c r="S324" s="243">
        <v>0</v>
      </c>
      <c r="T324" s="244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5" t="s">
        <v>153</v>
      </c>
      <c r="AT324" s="245" t="s">
        <v>148</v>
      </c>
      <c r="AU324" s="245" t="s">
        <v>86</v>
      </c>
      <c r="AY324" s="16" t="s">
        <v>146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6" t="s">
        <v>84</v>
      </c>
      <c r="BK324" s="246">
        <f>ROUND(I324*H324,2)</f>
        <v>0</v>
      </c>
      <c r="BL324" s="16" t="s">
        <v>153</v>
      </c>
      <c r="BM324" s="245" t="s">
        <v>488</v>
      </c>
    </row>
    <row r="325" spans="1:47" s="2" customFormat="1" ht="12">
      <c r="A325" s="37"/>
      <c r="B325" s="38"/>
      <c r="C325" s="39"/>
      <c r="D325" s="247" t="s">
        <v>155</v>
      </c>
      <c r="E325" s="39"/>
      <c r="F325" s="248" t="s">
        <v>489</v>
      </c>
      <c r="G325" s="39"/>
      <c r="H325" s="39"/>
      <c r="I325" s="143"/>
      <c r="J325" s="39"/>
      <c r="K325" s="39"/>
      <c r="L325" s="43"/>
      <c r="M325" s="249"/>
      <c r="N325" s="250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155</v>
      </c>
      <c r="AU325" s="16" t="s">
        <v>86</v>
      </c>
    </row>
    <row r="326" spans="1:65" s="2" customFormat="1" ht="20.5" customHeight="1">
      <c r="A326" s="37"/>
      <c r="B326" s="38"/>
      <c r="C326" s="234" t="s">
        <v>490</v>
      </c>
      <c r="D326" s="234" t="s">
        <v>148</v>
      </c>
      <c r="E326" s="235" t="s">
        <v>491</v>
      </c>
      <c r="F326" s="236" t="s">
        <v>492</v>
      </c>
      <c r="G326" s="237" t="s">
        <v>273</v>
      </c>
      <c r="H326" s="238">
        <v>1</v>
      </c>
      <c r="I326" s="239"/>
      <c r="J326" s="240">
        <f>ROUND(I326*H326,2)</f>
        <v>0</v>
      </c>
      <c r="K326" s="236" t="s">
        <v>152</v>
      </c>
      <c r="L326" s="43"/>
      <c r="M326" s="241" t="s">
        <v>1</v>
      </c>
      <c r="N326" s="242" t="s">
        <v>41</v>
      </c>
      <c r="O326" s="90"/>
      <c r="P326" s="243">
        <f>O326*H326</f>
        <v>0</v>
      </c>
      <c r="Q326" s="243">
        <v>0.00018</v>
      </c>
      <c r="R326" s="243">
        <f>Q326*H326</f>
        <v>0.00018</v>
      </c>
      <c r="S326" s="243">
        <v>0</v>
      </c>
      <c r="T326" s="244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45" t="s">
        <v>153</v>
      </c>
      <c r="AT326" s="245" t="s">
        <v>148</v>
      </c>
      <c r="AU326" s="245" t="s">
        <v>86</v>
      </c>
      <c r="AY326" s="16" t="s">
        <v>146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16" t="s">
        <v>84</v>
      </c>
      <c r="BK326" s="246">
        <f>ROUND(I326*H326,2)</f>
        <v>0</v>
      </c>
      <c r="BL326" s="16" t="s">
        <v>153</v>
      </c>
      <c r="BM326" s="245" t="s">
        <v>493</v>
      </c>
    </row>
    <row r="327" spans="1:47" s="2" customFormat="1" ht="12">
      <c r="A327" s="37"/>
      <c r="B327" s="38"/>
      <c r="C327" s="39"/>
      <c r="D327" s="247" t="s">
        <v>155</v>
      </c>
      <c r="E327" s="39"/>
      <c r="F327" s="248" t="s">
        <v>494</v>
      </c>
      <c r="G327" s="39"/>
      <c r="H327" s="39"/>
      <c r="I327" s="143"/>
      <c r="J327" s="39"/>
      <c r="K327" s="39"/>
      <c r="L327" s="43"/>
      <c r="M327" s="249"/>
      <c r="N327" s="250"/>
      <c r="O327" s="90"/>
      <c r="P327" s="90"/>
      <c r="Q327" s="90"/>
      <c r="R327" s="90"/>
      <c r="S327" s="90"/>
      <c r="T327" s="91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6" t="s">
        <v>155</v>
      </c>
      <c r="AU327" s="16" t="s">
        <v>86</v>
      </c>
    </row>
    <row r="328" spans="1:65" s="2" customFormat="1" ht="20.5" customHeight="1">
      <c r="A328" s="37"/>
      <c r="B328" s="38"/>
      <c r="C328" s="273" t="s">
        <v>495</v>
      </c>
      <c r="D328" s="273" t="s">
        <v>186</v>
      </c>
      <c r="E328" s="274" t="s">
        <v>496</v>
      </c>
      <c r="F328" s="275" t="s">
        <v>497</v>
      </c>
      <c r="G328" s="276" t="s">
        <v>273</v>
      </c>
      <c r="H328" s="277">
        <v>1</v>
      </c>
      <c r="I328" s="278"/>
      <c r="J328" s="279">
        <f>ROUND(I328*H328,2)</f>
        <v>0</v>
      </c>
      <c r="K328" s="275" t="s">
        <v>152</v>
      </c>
      <c r="L328" s="280"/>
      <c r="M328" s="281" t="s">
        <v>1</v>
      </c>
      <c r="N328" s="282" t="s">
        <v>41</v>
      </c>
      <c r="O328" s="90"/>
      <c r="P328" s="243">
        <f>O328*H328</f>
        <v>0</v>
      </c>
      <c r="Q328" s="243">
        <v>0.012</v>
      </c>
      <c r="R328" s="243">
        <f>Q328*H328</f>
        <v>0.012</v>
      </c>
      <c r="S328" s="243">
        <v>0</v>
      </c>
      <c r="T328" s="24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5" t="s">
        <v>190</v>
      </c>
      <c r="AT328" s="245" t="s">
        <v>186</v>
      </c>
      <c r="AU328" s="245" t="s">
        <v>86</v>
      </c>
      <c r="AY328" s="16" t="s">
        <v>146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6" t="s">
        <v>84</v>
      </c>
      <c r="BK328" s="246">
        <f>ROUND(I328*H328,2)</f>
        <v>0</v>
      </c>
      <c r="BL328" s="16" t="s">
        <v>153</v>
      </c>
      <c r="BM328" s="245" t="s">
        <v>498</v>
      </c>
    </row>
    <row r="329" spans="1:47" s="2" customFormat="1" ht="12">
      <c r="A329" s="37"/>
      <c r="B329" s="38"/>
      <c r="C329" s="39"/>
      <c r="D329" s="247" t="s">
        <v>155</v>
      </c>
      <c r="E329" s="39"/>
      <c r="F329" s="248" t="s">
        <v>497</v>
      </c>
      <c r="G329" s="39"/>
      <c r="H329" s="39"/>
      <c r="I329" s="143"/>
      <c r="J329" s="39"/>
      <c r="K329" s="39"/>
      <c r="L329" s="43"/>
      <c r="M329" s="249"/>
      <c r="N329" s="250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155</v>
      </c>
      <c r="AU329" s="16" t="s">
        <v>86</v>
      </c>
    </row>
    <row r="330" spans="1:65" s="2" customFormat="1" ht="31" customHeight="1">
      <c r="A330" s="37"/>
      <c r="B330" s="38"/>
      <c r="C330" s="234" t="s">
        <v>499</v>
      </c>
      <c r="D330" s="234" t="s">
        <v>148</v>
      </c>
      <c r="E330" s="235" t="s">
        <v>500</v>
      </c>
      <c r="F330" s="236" t="s">
        <v>501</v>
      </c>
      <c r="G330" s="237" t="s">
        <v>273</v>
      </c>
      <c r="H330" s="238">
        <v>16</v>
      </c>
      <c r="I330" s="239"/>
      <c r="J330" s="240">
        <f>ROUND(I330*H330,2)</f>
        <v>0</v>
      </c>
      <c r="K330" s="236" t="s">
        <v>152</v>
      </c>
      <c r="L330" s="43"/>
      <c r="M330" s="241" t="s">
        <v>1</v>
      </c>
      <c r="N330" s="242" t="s">
        <v>41</v>
      </c>
      <c r="O330" s="90"/>
      <c r="P330" s="243">
        <f>O330*H330</f>
        <v>0</v>
      </c>
      <c r="Q330" s="243">
        <v>1E-05</v>
      </c>
      <c r="R330" s="243">
        <f>Q330*H330</f>
        <v>0.00016</v>
      </c>
      <c r="S330" s="243">
        <v>0</v>
      </c>
      <c r="T330" s="24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45" t="s">
        <v>153</v>
      </c>
      <c r="AT330" s="245" t="s">
        <v>148</v>
      </c>
      <c r="AU330" s="245" t="s">
        <v>86</v>
      </c>
      <c r="AY330" s="16" t="s">
        <v>146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16" t="s">
        <v>84</v>
      </c>
      <c r="BK330" s="246">
        <f>ROUND(I330*H330,2)</f>
        <v>0</v>
      </c>
      <c r="BL330" s="16" t="s">
        <v>153</v>
      </c>
      <c r="BM330" s="245" t="s">
        <v>502</v>
      </c>
    </row>
    <row r="331" spans="1:47" s="2" customFormat="1" ht="12">
      <c r="A331" s="37"/>
      <c r="B331" s="38"/>
      <c r="C331" s="39"/>
      <c r="D331" s="247" t="s">
        <v>155</v>
      </c>
      <c r="E331" s="39"/>
      <c r="F331" s="248" t="s">
        <v>503</v>
      </c>
      <c r="G331" s="39"/>
      <c r="H331" s="39"/>
      <c r="I331" s="143"/>
      <c r="J331" s="39"/>
      <c r="K331" s="39"/>
      <c r="L331" s="43"/>
      <c r="M331" s="249"/>
      <c r="N331" s="250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155</v>
      </c>
      <c r="AU331" s="16" t="s">
        <v>86</v>
      </c>
    </row>
    <row r="332" spans="1:65" s="2" customFormat="1" ht="31" customHeight="1">
      <c r="A332" s="37"/>
      <c r="B332" s="38"/>
      <c r="C332" s="234" t="s">
        <v>504</v>
      </c>
      <c r="D332" s="234" t="s">
        <v>148</v>
      </c>
      <c r="E332" s="235" t="s">
        <v>505</v>
      </c>
      <c r="F332" s="236" t="s">
        <v>506</v>
      </c>
      <c r="G332" s="237" t="s">
        <v>273</v>
      </c>
      <c r="H332" s="238">
        <v>24</v>
      </c>
      <c r="I332" s="239"/>
      <c r="J332" s="240">
        <f>ROUND(I332*H332,2)</f>
        <v>0</v>
      </c>
      <c r="K332" s="236" t="s">
        <v>152</v>
      </c>
      <c r="L332" s="43"/>
      <c r="M332" s="241" t="s">
        <v>1</v>
      </c>
      <c r="N332" s="242" t="s">
        <v>41</v>
      </c>
      <c r="O332" s="90"/>
      <c r="P332" s="243">
        <f>O332*H332</f>
        <v>0</v>
      </c>
      <c r="Q332" s="243">
        <v>2E-05</v>
      </c>
      <c r="R332" s="243">
        <f>Q332*H332</f>
        <v>0.00048000000000000007</v>
      </c>
      <c r="S332" s="243">
        <v>0</v>
      </c>
      <c r="T332" s="244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5" t="s">
        <v>153</v>
      </c>
      <c r="AT332" s="245" t="s">
        <v>148</v>
      </c>
      <c r="AU332" s="245" t="s">
        <v>86</v>
      </c>
      <c r="AY332" s="16" t="s">
        <v>146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16" t="s">
        <v>84</v>
      </c>
      <c r="BK332" s="246">
        <f>ROUND(I332*H332,2)</f>
        <v>0</v>
      </c>
      <c r="BL332" s="16" t="s">
        <v>153</v>
      </c>
      <c r="BM332" s="245" t="s">
        <v>507</v>
      </c>
    </row>
    <row r="333" spans="1:47" s="2" customFormat="1" ht="12">
      <c r="A333" s="37"/>
      <c r="B333" s="38"/>
      <c r="C333" s="39"/>
      <c r="D333" s="247" t="s">
        <v>155</v>
      </c>
      <c r="E333" s="39"/>
      <c r="F333" s="248" t="s">
        <v>508</v>
      </c>
      <c r="G333" s="39"/>
      <c r="H333" s="39"/>
      <c r="I333" s="143"/>
      <c r="J333" s="39"/>
      <c r="K333" s="39"/>
      <c r="L333" s="43"/>
      <c r="M333" s="249"/>
      <c r="N333" s="250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155</v>
      </c>
      <c r="AU333" s="16" t="s">
        <v>86</v>
      </c>
    </row>
    <row r="334" spans="1:51" s="13" customFormat="1" ht="12">
      <c r="A334" s="13"/>
      <c r="B334" s="251"/>
      <c r="C334" s="252"/>
      <c r="D334" s="247" t="s">
        <v>157</v>
      </c>
      <c r="E334" s="253" t="s">
        <v>1</v>
      </c>
      <c r="F334" s="254" t="s">
        <v>509</v>
      </c>
      <c r="G334" s="252"/>
      <c r="H334" s="255">
        <v>24</v>
      </c>
      <c r="I334" s="256"/>
      <c r="J334" s="252"/>
      <c r="K334" s="252"/>
      <c r="L334" s="257"/>
      <c r="M334" s="258"/>
      <c r="N334" s="259"/>
      <c r="O334" s="259"/>
      <c r="P334" s="259"/>
      <c r="Q334" s="259"/>
      <c r="R334" s="259"/>
      <c r="S334" s="259"/>
      <c r="T334" s="26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1" t="s">
        <v>157</v>
      </c>
      <c r="AU334" s="261" t="s">
        <v>86</v>
      </c>
      <c r="AV334" s="13" t="s">
        <v>86</v>
      </c>
      <c r="AW334" s="13" t="s">
        <v>32</v>
      </c>
      <c r="AX334" s="13" t="s">
        <v>84</v>
      </c>
      <c r="AY334" s="261" t="s">
        <v>146</v>
      </c>
    </row>
    <row r="335" spans="1:65" s="2" customFormat="1" ht="20.5" customHeight="1">
      <c r="A335" s="37"/>
      <c r="B335" s="38"/>
      <c r="C335" s="234" t="s">
        <v>510</v>
      </c>
      <c r="D335" s="234" t="s">
        <v>148</v>
      </c>
      <c r="E335" s="235" t="s">
        <v>511</v>
      </c>
      <c r="F335" s="236" t="s">
        <v>512</v>
      </c>
      <c r="G335" s="237" t="s">
        <v>273</v>
      </c>
      <c r="H335" s="238">
        <v>40</v>
      </c>
      <c r="I335" s="239"/>
      <c r="J335" s="240">
        <f>ROUND(I335*H335,2)</f>
        <v>0</v>
      </c>
      <c r="K335" s="236" t="s">
        <v>152</v>
      </c>
      <c r="L335" s="43"/>
      <c r="M335" s="241" t="s">
        <v>1</v>
      </c>
      <c r="N335" s="242" t="s">
        <v>41</v>
      </c>
      <c r="O335" s="90"/>
      <c r="P335" s="243">
        <f>O335*H335</f>
        <v>0</v>
      </c>
      <c r="Q335" s="243">
        <v>0.00025</v>
      </c>
      <c r="R335" s="243">
        <f>Q335*H335</f>
        <v>0.01</v>
      </c>
      <c r="S335" s="243">
        <v>0</v>
      </c>
      <c r="T335" s="24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5" t="s">
        <v>153</v>
      </c>
      <c r="AT335" s="245" t="s">
        <v>148</v>
      </c>
      <c r="AU335" s="245" t="s">
        <v>86</v>
      </c>
      <c r="AY335" s="16" t="s">
        <v>146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6" t="s">
        <v>84</v>
      </c>
      <c r="BK335" s="246">
        <f>ROUND(I335*H335,2)</f>
        <v>0</v>
      </c>
      <c r="BL335" s="16" t="s">
        <v>153</v>
      </c>
      <c r="BM335" s="245" t="s">
        <v>513</v>
      </c>
    </row>
    <row r="336" spans="1:47" s="2" customFormat="1" ht="12">
      <c r="A336" s="37"/>
      <c r="B336" s="38"/>
      <c r="C336" s="39"/>
      <c r="D336" s="247" t="s">
        <v>155</v>
      </c>
      <c r="E336" s="39"/>
      <c r="F336" s="248" t="s">
        <v>514</v>
      </c>
      <c r="G336" s="39"/>
      <c r="H336" s="39"/>
      <c r="I336" s="143"/>
      <c r="J336" s="39"/>
      <c r="K336" s="39"/>
      <c r="L336" s="43"/>
      <c r="M336" s="249"/>
      <c r="N336" s="250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155</v>
      </c>
      <c r="AU336" s="16" t="s">
        <v>86</v>
      </c>
    </row>
    <row r="337" spans="1:65" s="2" customFormat="1" ht="20.5" customHeight="1">
      <c r="A337" s="37"/>
      <c r="B337" s="38"/>
      <c r="C337" s="234" t="s">
        <v>515</v>
      </c>
      <c r="D337" s="234" t="s">
        <v>148</v>
      </c>
      <c r="E337" s="235" t="s">
        <v>516</v>
      </c>
      <c r="F337" s="236" t="s">
        <v>517</v>
      </c>
      <c r="G337" s="237" t="s">
        <v>151</v>
      </c>
      <c r="H337" s="238">
        <v>22.56</v>
      </c>
      <c r="I337" s="239"/>
      <c r="J337" s="240">
        <f>ROUND(I337*H337,2)</f>
        <v>0</v>
      </c>
      <c r="K337" s="236" t="s">
        <v>152</v>
      </c>
      <c r="L337" s="43"/>
      <c r="M337" s="241" t="s">
        <v>1</v>
      </c>
      <c r="N337" s="242" t="s">
        <v>41</v>
      </c>
      <c r="O337" s="90"/>
      <c r="P337" s="243">
        <f>O337*H337</f>
        <v>0</v>
      </c>
      <c r="Q337" s="243">
        <v>0</v>
      </c>
      <c r="R337" s="243">
        <f>Q337*H337</f>
        <v>0</v>
      </c>
      <c r="S337" s="243">
        <v>0.131</v>
      </c>
      <c r="T337" s="244">
        <f>S337*H337</f>
        <v>2.9553599999999998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5" t="s">
        <v>153</v>
      </c>
      <c r="AT337" s="245" t="s">
        <v>148</v>
      </c>
      <c r="AU337" s="245" t="s">
        <v>86</v>
      </c>
      <c r="AY337" s="16" t="s">
        <v>146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6" t="s">
        <v>84</v>
      </c>
      <c r="BK337" s="246">
        <f>ROUND(I337*H337,2)</f>
        <v>0</v>
      </c>
      <c r="BL337" s="16" t="s">
        <v>153</v>
      </c>
      <c r="BM337" s="245" t="s">
        <v>518</v>
      </c>
    </row>
    <row r="338" spans="1:47" s="2" customFormat="1" ht="12">
      <c r="A338" s="37"/>
      <c r="B338" s="38"/>
      <c r="C338" s="39"/>
      <c r="D338" s="247" t="s">
        <v>155</v>
      </c>
      <c r="E338" s="39"/>
      <c r="F338" s="248" t="s">
        <v>519</v>
      </c>
      <c r="G338" s="39"/>
      <c r="H338" s="39"/>
      <c r="I338" s="143"/>
      <c r="J338" s="39"/>
      <c r="K338" s="39"/>
      <c r="L338" s="43"/>
      <c r="M338" s="249"/>
      <c r="N338" s="250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155</v>
      </c>
      <c r="AU338" s="16" t="s">
        <v>86</v>
      </c>
    </row>
    <row r="339" spans="1:51" s="13" customFormat="1" ht="12">
      <c r="A339" s="13"/>
      <c r="B339" s="251"/>
      <c r="C339" s="252"/>
      <c r="D339" s="247" t="s">
        <v>157</v>
      </c>
      <c r="E339" s="253" t="s">
        <v>1</v>
      </c>
      <c r="F339" s="254" t="s">
        <v>520</v>
      </c>
      <c r="G339" s="252"/>
      <c r="H339" s="255">
        <v>22.56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157</v>
      </c>
      <c r="AU339" s="261" t="s">
        <v>86</v>
      </c>
      <c r="AV339" s="13" t="s">
        <v>86</v>
      </c>
      <c r="AW339" s="13" t="s">
        <v>32</v>
      </c>
      <c r="AX339" s="13" t="s">
        <v>84</v>
      </c>
      <c r="AY339" s="261" t="s">
        <v>146</v>
      </c>
    </row>
    <row r="340" spans="1:65" s="2" customFormat="1" ht="20.5" customHeight="1">
      <c r="A340" s="37"/>
      <c r="B340" s="38"/>
      <c r="C340" s="234" t="s">
        <v>521</v>
      </c>
      <c r="D340" s="234" t="s">
        <v>148</v>
      </c>
      <c r="E340" s="235" t="s">
        <v>522</v>
      </c>
      <c r="F340" s="236" t="s">
        <v>523</v>
      </c>
      <c r="G340" s="237" t="s">
        <v>151</v>
      </c>
      <c r="H340" s="238">
        <v>7.38</v>
      </c>
      <c r="I340" s="239"/>
      <c r="J340" s="240">
        <f>ROUND(I340*H340,2)</f>
        <v>0</v>
      </c>
      <c r="K340" s="236" t="s">
        <v>152</v>
      </c>
      <c r="L340" s="43"/>
      <c r="M340" s="241" t="s">
        <v>1</v>
      </c>
      <c r="N340" s="242" t="s">
        <v>41</v>
      </c>
      <c r="O340" s="90"/>
      <c r="P340" s="243">
        <f>O340*H340</f>
        <v>0</v>
      </c>
      <c r="Q340" s="243">
        <v>0</v>
      </c>
      <c r="R340" s="243">
        <f>Q340*H340</f>
        <v>0</v>
      </c>
      <c r="S340" s="243">
        <v>0.055</v>
      </c>
      <c r="T340" s="244">
        <f>S340*H340</f>
        <v>0.4059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45" t="s">
        <v>153</v>
      </c>
      <c r="AT340" s="245" t="s">
        <v>148</v>
      </c>
      <c r="AU340" s="245" t="s">
        <v>86</v>
      </c>
      <c r="AY340" s="16" t="s">
        <v>146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16" t="s">
        <v>84</v>
      </c>
      <c r="BK340" s="246">
        <f>ROUND(I340*H340,2)</f>
        <v>0</v>
      </c>
      <c r="BL340" s="16" t="s">
        <v>153</v>
      </c>
      <c r="BM340" s="245" t="s">
        <v>524</v>
      </c>
    </row>
    <row r="341" spans="1:47" s="2" customFormat="1" ht="12">
      <c r="A341" s="37"/>
      <c r="B341" s="38"/>
      <c r="C341" s="39"/>
      <c r="D341" s="247" t="s">
        <v>155</v>
      </c>
      <c r="E341" s="39"/>
      <c r="F341" s="248" t="s">
        <v>525</v>
      </c>
      <c r="G341" s="39"/>
      <c r="H341" s="39"/>
      <c r="I341" s="143"/>
      <c r="J341" s="39"/>
      <c r="K341" s="39"/>
      <c r="L341" s="43"/>
      <c r="M341" s="249"/>
      <c r="N341" s="250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155</v>
      </c>
      <c r="AU341" s="16" t="s">
        <v>86</v>
      </c>
    </row>
    <row r="342" spans="1:51" s="13" customFormat="1" ht="12">
      <c r="A342" s="13"/>
      <c r="B342" s="251"/>
      <c r="C342" s="252"/>
      <c r="D342" s="247" t="s">
        <v>157</v>
      </c>
      <c r="E342" s="253" t="s">
        <v>1</v>
      </c>
      <c r="F342" s="254" t="s">
        <v>379</v>
      </c>
      <c r="G342" s="252"/>
      <c r="H342" s="255">
        <v>7.38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157</v>
      </c>
      <c r="AU342" s="261" t="s">
        <v>86</v>
      </c>
      <c r="AV342" s="13" t="s">
        <v>86</v>
      </c>
      <c r="AW342" s="13" t="s">
        <v>32</v>
      </c>
      <c r="AX342" s="13" t="s">
        <v>84</v>
      </c>
      <c r="AY342" s="261" t="s">
        <v>146</v>
      </c>
    </row>
    <row r="343" spans="1:65" s="2" customFormat="1" ht="20.5" customHeight="1">
      <c r="A343" s="37"/>
      <c r="B343" s="38"/>
      <c r="C343" s="234" t="s">
        <v>526</v>
      </c>
      <c r="D343" s="234" t="s">
        <v>148</v>
      </c>
      <c r="E343" s="235" t="s">
        <v>527</v>
      </c>
      <c r="F343" s="236" t="s">
        <v>528</v>
      </c>
      <c r="G343" s="237" t="s">
        <v>151</v>
      </c>
      <c r="H343" s="238">
        <v>1.5</v>
      </c>
      <c r="I343" s="239"/>
      <c r="J343" s="240">
        <f>ROUND(I343*H343,2)</f>
        <v>0</v>
      </c>
      <c r="K343" s="236" t="s">
        <v>152</v>
      </c>
      <c r="L343" s="43"/>
      <c r="M343" s="241" t="s">
        <v>1</v>
      </c>
      <c r="N343" s="242" t="s">
        <v>41</v>
      </c>
      <c r="O343" s="90"/>
      <c r="P343" s="243">
        <f>O343*H343</f>
        <v>0</v>
      </c>
      <c r="Q343" s="243">
        <v>0</v>
      </c>
      <c r="R343" s="243">
        <f>Q343*H343</f>
        <v>0</v>
      </c>
      <c r="S343" s="243">
        <v>0.075</v>
      </c>
      <c r="T343" s="244">
        <f>S343*H343</f>
        <v>0.11249999999999999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5" t="s">
        <v>153</v>
      </c>
      <c r="AT343" s="245" t="s">
        <v>148</v>
      </c>
      <c r="AU343" s="245" t="s">
        <v>86</v>
      </c>
      <c r="AY343" s="16" t="s">
        <v>146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16" t="s">
        <v>84</v>
      </c>
      <c r="BK343" s="246">
        <f>ROUND(I343*H343,2)</f>
        <v>0</v>
      </c>
      <c r="BL343" s="16" t="s">
        <v>153</v>
      </c>
      <c r="BM343" s="245" t="s">
        <v>529</v>
      </c>
    </row>
    <row r="344" spans="1:47" s="2" customFormat="1" ht="12">
      <c r="A344" s="37"/>
      <c r="B344" s="38"/>
      <c r="C344" s="39"/>
      <c r="D344" s="247" t="s">
        <v>155</v>
      </c>
      <c r="E344" s="39"/>
      <c r="F344" s="248" t="s">
        <v>530</v>
      </c>
      <c r="G344" s="39"/>
      <c r="H344" s="39"/>
      <c r="I344" s="143"/>
      <c r="J344" s="39"/>
      <c r="K344" s="39"/>
      <c r="L344" s="43"/>
      <c r="M344" s="249"/>
      <c r="N344" s="250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155</v>
      </c>
      <c r="AU344" s="16" t="s">
        <v>86</v>
      </c>
    </row>
    <row r="345" spans="1:65" s="2" customFormat="1" ht="31" customHeight="1">
      <c r="A345" s="37"/>
      <c r="B345" s="38"/>
      <c r="C345" s="234" t="s">
        <v>531</v>
      </c>
      <c r="D345" s="234" t="s">
        <v>148</v>
      </c>
      <c r="E345" s="235" t="s">
        <v>532</v>
      </c>
      <c r="F345" s="236" t="s">
        <v>533</v>
      </c>
      <c r="G345" s="237" t="s">
        <v>167</v>
      </c>
      <c r="H345" s="238">
        <v>3.247</v>
      </c>
      <c r="I345" s="239"/>
      <c r="J345" s="240">
        <f>ROUND(I345*H345,2)</f>
        <v>0</v>
      </c>
      <c r="K345" s="236" t="s">
        <v>152</v>
      </c>
      <c r="L345" s="43"/>
      <c r="M345" s="241" t="s">
        <v>1</v>
      </c>
      <c r="N345" s="242" t="s">
        <v>41</v>
      </c>
      <c r="O345" s="90"/>
      <c r="P345" s="243">
        <f>O345*H345</f>
        <v>0</v>
      </c>
      <c r="Q345" s="243">
        <v>0</v>
      </c>
      <c r="R345" s="243">
        <f>Q345*H345</f>
        <v>0</v>
      </c>
      <c r="S345" s="243">
        <v>1.8</v>
      </c>
      <c r="T345" s="244">
        <f>S345*H345</f>
        <v>5.8446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5" t="s">
        <v>153</v>
      </c>
      <c r="AT345" s="245" t="s">
        <v>148</v>
      </c>
      <c r="AU345" s="245" t="s">
        <v>86</v>
      </c>
      <c r="AY345" s="16" t="s">
        <v>146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16" t="s">
        <v>84</v>
      </c>
      <c r="BK345" s="246">
        <f>ROUND(I345*H345,2)</f>
        <v>0</v>
      </c>
      <c r="BL345" s="16" t="s">
        <v>153</v>
      </c>
      <c r="BM345" s="245" t="s">
        <v>534</v>
      </c>
    </row>
    <row r="346" spans="1:47" s="2" customFormat="1" ht="12">
      <c r="A346" s="37"/>
      <c r="B346" s="38"/>
      <c r="C346" s="39"/>
      <c r="D346" s="247" t="s">
        <v>155</v>
      </c>
      <c r="E346" s="39"/>
      <c r="F346" s="248" t="s">
        <v>535</v>
      </c>
      <c r="G346" s="39"/>
      <c r="H346" s="39"/>
      <c r="I346" s="143"/>
      <c r="J346" s="39"/>
      <c r="K346" s="39"/>
      <c r="L346" s="43"/>
      <c r="M346" s="249"/>
      <c r="N346" s="250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155</v>
      </c>
      <c r="AU346" s="16" t="s">
        <v>86</v>
      </c>
    </row>
    <row r="347" spans="1:51" s="13" customFormat="1" ht="12">
      <c r="A347" s="13"/>
      <c r="B347" s="251"/>
      <c r="C347" s="252"/>
      <c r="D347" s="247" t="s">
        <v>157</v>
      </c>
      <c r="E347" s="253" t="s">
        <v>1</v>
      </c>
      <c r="F347" s="254" t="s">
        <v>536</v>
      </c>
      <c r="G347" s="252"/>
      <c r="H347" s="255">
        <v>3.247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157</v>
      </c>
      <c r="AU347" s="261" t="s">
        <v>86</v>
      </c>
      <c r="AV347" s="13" t="s">
        <v>86</v>
      </c>
      <c r="AW347" s="13" t="s">
        <v>32</v>
      </c>
      <c r="AX347" s="13" t="s">
        <v>84</v>
      </c>
      <c r="AY347" s="261" t="s">
        <v>146</v>
      </c>
    </row>
    <row r="348" spans="1:65" s="2" customFormat="1" ht="31" customHeight="1">
      <c r="A348" s="37"/>
      <c r="B348" s="38"/>
      <c r="C348" s="234" t="s">
        <v>537</v>
      </c>
      <c r="D348" s="234" t="s">
        <v>148</v>
      </c>
      <c r="E348" s="235" t="s">
        <v>538</v>
      </c>
      <c r="F348" s="236" t="s">
        <v>539</v>
      </c>
      <c r="G348" s="237" t="s">
        <v>161</v>
      </c>
      <c r="H348" s="238">
        <v>3.3</v>
      </c>
      <c r="I348" s="239"/>
      <c r="J348" s="240">
        <f>ROUND(I348*H348,2)</f>
        <v>0</v>
      </c>
      <c r="K348" s="236" t="s">
        <v>152</v>
      </c>
      <c r="L348" s="43"/>
      <c r="M348" s="241" t="s">
        <v>1</v>
      </c>
      <c r="N348" s="242" t="s">
        <v>41</v>
      </c>
      <c r="O348" s="90"/>
      <c r="P348" s="243">
        <f>O348*H348</f>
        <v>0</v>
      </c>
      <c r="Q348" s="243">
        <v>0</v>
      </c>
      <c r="R348" s="243">
        <f>Q348*H348</f>
        <v>0</v>
      </c>
      <c r="S348" s="243">
        <v>0.008</v>
      </c>
      <c r="T348" s="244">
        <f>S348*H348</f>
        <v>0.0264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5" t="s">
        <v>153</v>
      </c>
      <c r="AT348" s="245" t="s">
        <v>148</v>
      </c>
      <c r="AU348" s="245" t="s">
        <v>86</v>
      </c>
      <c r="AY348" s="16" t="s">
        <v>146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16" t="s">
        <v>84</v>
      </c>
      <c r="BK348" s="246">
        <f>ROUND(I348*H348,2)</f>
        <v>0</v>
      </c>
      <c r="BL348" s="16" t="s">
        <v>153</v>
      </c>
      <c r="BM348" s="245" t="s">
        <v>540</v>
      </c>
    </row>
    <row r="349" spans="1:47" s="2" customFormat="1" ht="12">
      <c r="A349" s="37"/>
      <c r="B349" s="38"/>
      <c r="C349" s="39"/>
      <c r="D349" s="247" t="s">
        <v>155</v>
      </c>
      <c r="E349" s="39"/>
      <c r="F349" s="248" t="s">
        <v>541</v>
      </c>
      <c r="G349" s="39"/>
      <c r="H349" s="39"/>
      <c r="I349" s="143"/>
      <c r="J349" s="39"/>
      <c r="K349" s="39"/>
      <c r="L349" s="43"/>
      <c r="M349" s="249"/>
      <c r="N349" s="250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155</v>
      </c>
      <c r="AU349" s="16" t="s">
        <v>86</v>
      </c>
    </row>
    <row r="350" spans="1:65" s="2" customFormat="1" ht="31" customHeight="1">
      <c r="A350" s="37"/>
      <c r="B350" s="38"/>
      <c r="C350" s="234" t="s">
        <v>542</v>
      </c>
      <c r="D350" s="234" t="s">
        <v>148</v>
      </c>
      <c r="E350" s="235" t="s">
        <v>543</v>
      </c>
      <c r="F350" s="236" t="s">
        <v>544</v>
      </c>
      <c r="G350" s="237" t="s">
        <v>161</v>
      </c>
      <c r="H350" s="238">
        <v>9.9</v>
      </c>
      <c r="I350" s="239"/>
      <c r="J350" s="240">
        <f>ROUND(I350*H350,2)</f>
        <v>0</v>
      </c>
      <c r="K350" s="236" t="s">
        <v>152</v>
      </c>
      <c r="L350" s="43"/>
      <c r="M350" s="241" t="s">
        <v>1</v>
      </c>
      <c r="N350" s="242" t="s">
        <v>41</v>
      </c>
      <c r="O350" s="90"/>
      <c r="P350" s="243">
        <f>O350*H350</f>
        <v>0</v>
      </c>
      <c r="Q350" s="243">
        <v>0</v>
      </c>
      <c r="R350" s="243">
        <f>Q350*H350</f>
        <v>0</v>
      </c>
      <c r="S350" s="243">
        <v>0.012</v>
      </c>
      <c r="T350" s="244">
        <f>S350*H350</f>
        <v>0.1188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45" t="s">
        <v>153</v>
      </c>
      <c r="AT350" s="245" t="s">
        <v>148</v>
      </c>
      <c r="AU350" s="245" t="s">
        <v>86</v>
      </c>
      <c r="AY350" s="16" t="s">
        <v>146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6" t="s">
        <v>84</v>
      </c>
      <c r="BK350" s="246">
        <f>ROUND(I350*H350,2)</f>
        <v>0</v>
      </c>
      <c r="BL350" s="16" t="s">
        <v>153</v>
      </c>
      <c r="BM350" s="245" t="s">
        <v>545</v>
      </c>
    </row>
    <row r="351" spans="1:47" s="2" customFormat="1" ht="12">
      <c r="A351" s="37"/>
      <c r="B351" s="38"/>
      <c r="C351" s="39"/>
      <c r="D351" s="247" t="s">
        <v>155</v>
      </c>
      <c r="E351" s="39"/>
      <c r="F351" s="248" t="s">
        <v>546</v>
      </c>
      <c r="G351" s="39"/>
      <c r="H351" s="39"/>
      <c r="I351" s="143"/>
      <c r="J351" s="39"/>
      <c r="K351" s="39"/>
      <c r="L351" s="43"/>
      <c r="M351" s="249"/>
      <c r="N351" s="250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155</v>
      </c>
      <c r="AU351" s="16" t="s">
        <v>86</v>
      </c>
    </row>
    <row r="352" spans="1:51" s="13" customFormat="1" ht="12">
      <c r="A352" s="13"/>
      <c r="B352" s="251"/>
      <c r="C352" s="252"/>
      <c r="D352" s="247" t="s">
        <v>157</v>
      </c>
      <c r="E352" s="253" t="s">
        <v>1</v>
      </c>
      <c r="F352" s="254" t="s">
        <v>547</v>
      </c>
      <c r="G352" s="252"/>
      <c r="H352" s="255">
        <v>9.9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1" t="s">
        <v>157</v>
      </c>
      <c r="AU352" s="261" t="s">
        <v>86</v>
      </c>
      <c r="AV352" s="13" t="s">
        <v>86</v>
      </c>
      <c r="AW352" s="13" t="s">
        <v>32</v>
      </c>
      <c r="AX352" s="13" t="s">
        <v>84</v>
      </c>
      <c r="AY352" s="261" t="s">
        <v>146</v>
      </c>
    </row>
    <row r="353" spans="1:65" s="2" customFormat="1" ht="20.5" customHeight="1">
      <c r="A353" s="37"/>
      <c r="B353" s="38"/>
      <c r="C353" s="234" t="s">
        <v>548</v>
      </c>
      <c r="D353" s="234" t="s">
        <v>148</v>
      </c>
      <c r="E353" s="235" t="s">
        <v>549</v>
      </c>
      <c r="F353" s="236" t="s">
        <v>550</v>
      </c>
      <c r="G353" s="237" t="s">
        <v>161</v>
      </c>
      <c r="H353" s="238">
        <v>7</v>
      </c>
      <c r="I353" s="239"/>
      <c r="J353" s="240">
        <f>ROUND(I353*H353,2)</f>
        <v>0</v>
      </c>
      <c r="K353" s="236" t="s">
        <v>152</v>
      </c>
      <c r="L353" s="43"/>
      <c r="M353" s="241" t="s">
        <v>1</v>
      </c>
      <c r="N353" s="242" t="s">
        <v>41</v>
      </c>
      <c r="O353" s="90"/>
      <c r="P353" s="243">
        <f>O353*H353</f>
        <v>0</v>
      </c>
      <c r="Q353" s="243">
        <v>0</v>
      </c>
      <c r="R353" s="243">
        <f>Q353*H353</f>
        <v>0</v>
      </c>
      <c r="S353" s="243">
        <v>0.02</v>
      </c>
      <c r="T353" s="244">
        <f>S353*H353</f>
        <v>0.14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45" t="s">
        <v>153</v>
      </c>
      <c r="AT353" s="245" t="s">
        <v>148</v>
      </c>
      <c r="AU353" s="245" t="s">
        <v>86</v>
      </c>
      <c r="AY353" s="16" t="s">
        <v>146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16" t="s">
        <v>84</v>
      </c>
      <c r="BK353" s="246">
        <f>ROUND(I353*H353,2)</f>
        <v>0</v>
      </c>
      <c r="BL353" s="16" t="s">
        <v>153</v>
      </c>
      <c r="BM353" s="245" t="s">
        <v>551</v>
      </c>
    </row>
    <row r="354" spans="1:47" s="2" customFormat="1" ht="12">
      <c r="A354" s="37"/>
      <c r="B354" s="38"/>
      <c r="C354" s="39"/>
      <c r="D354" s="247" t="s">
        <v>155</v>
      </c>
      <c r="E354" s="39"/>
      <c r="F354" s="248" t="s">
        <v>552</v>
      </c>
      <c r="G354" s="39"/>
      <c r="H354" s="39"/>
      <c r="I354" s="143"/>
      <c r="J354" s="39"/>
      <c r="K354" s="39"/>
      <c r="L354" s="43"/>
      <c r="M354" s="249"/>
      <c r="N354" s="250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155</v>
      </c>
      <c r="AU354" s="16" t="s">
        <v>86</v>
      </c>
    </row>
    <row r="355" spans="1:65" s="2" customFormat="1" ht="31" customHeight="1">
      <c r="A355" s="37"/>
      <c r="B355" s="38"/>
      <c r="C355" s="234" t="s">
        <v>553</v>
      </c>
      <c r="D355" s="234" t="s">
        <v>148</v>
      </c>
      <c r="E355" s="235" t="s">
        <v>554</v>
      </c>
      <c r="F355" s="236" t="s">
        <v>555</v>
      </c>
      <c r="G355" s="237" t="s">
        <v>161</v>
      </c>
      <c r="H355" s="238">
        <v>16.8</v>
      </c>
      <c r="I355" s="239"/>
      <c r="J355" s="240">
        <f>ROUND(I355*H355,2)</f>
        <v>0</v>
      </c>
      <c r="K355" s="236" t="s">
        <v>152</v>
      </c>
      <c r="L355" s="43"/>
      <c r="M355" s="241" t="s">
        <v>1</v>
      </c>
      <c r="N355" s="242" t="s">
        <v>41</v>
      </c>
      <c r="O355" s="90"/>
      <c r="P355" s="243">
        <f>O355*H355</f>
        <v>0</v>
      </c>
      <c r="Q355" s="243">
        <v>0</v>
      </c>
      <c r="R355" s="243">
        <f>Q355*H355</f>
        <v>0</v>
      </c>
      <c r="S355" s="243">
        <v>0.065</v>
      </c>
      <c r="T355" s="244">
        <f>S355*H355</f>
        <v>1.092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45" t="s">
        <v>153</v>
      </c>
      <c r="AT355" s="245" t="s">
        <v>148</v>
      </c>
      <c r="AU355" s="245" t="s">
        <v>86</v>
      </c>
      <c r="AY355" s="16" t="s">
        <v>146</v>
      </c>
      <c r="BE355" s="246">
        <f>IF(N355="základní",J355,0)</f>
        <v>0</v>
      </c>
      <c r="BF355" s="246">
        <f>IF(N355="snížená",J355,0)</f>
        <v>0</v>
      </c>
      <c r="BG355" s="246">
        <f>IF(N355="zákl. přenesená",J355,0)</f>
        <v>0</v>
      </c>
      <c r="BH355" s="246">
        <f>IF(N355="sníž. přenesená",J355,0)</f>
        <v>0</v>
      </c>
      <c r="BI355" s="246">
        <f>IF(N355="nulová",J355,0)</f>
        <v>0</v>
      </c>
      <c r="BJ355" s="16" t="s">
        <v>84</v>
      </c>
      <c r="BK355" s="246">
        <f>ROUND(I355*H355,2)</f>
        <v>0</v>
      </c>
      <c r="BL355" s="16" t="s">
        <v>153</v>
      </c>
      <c r="BM355" s="245" t="s">
        <v>556</v>
      </c>
    </row>
    <row r="356" spans="1:47" s="2" customFormat="1" ht="12">
      <c r="A356" s="37"/>
      <c r="B356" s="38"/>
      <c r="C356" s="39"/>
      <c r="D356" s="247" t="s">
        <v>155</v>
      </c>
      <c r="E356" s="39"/>
      <c r="F356" s="248" t="s">
        <v>557</v>
      </c>
      <c r="G356" s="39"/>
      <c r="H356" s="39"/>
      <c r="I356" s="143"/>
      <c r="J356" s="39"/>
      <c r="K356" s="39"/>
      <c r="L356" s="43"/>
      <c r="M356" s="249"/>
      <c r="N356" s="250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155</v>
      </c>
      <c r="AU356" s="16" t="s">
        <v>86</v>
      </c>
    </row>
    <row r="357" spans="1:51" s="13" customFormat="1" ht="12">
      <c r="A357" s="13"/>
      <c r="B357" s="251"/>
      <c r="C357" s="252"/>
      <c r="D357" s="247" t="s">
        <v>157</v>
      </c>
      <c r="E357" s="253" t="s">
        <v>1</v>
      </c>
      <c r="F357" s="254" t="s">
        <v>558</v>
      </c>
      <c r="G357" s="252"/>
      <c r="H357" s="255">
        <v>16.8</v>
      </c>
      <c r="I357" s="256"/>
      <c r="J357" s="252"/>
      <c r="K357" s="252"/>
      <c r="L357" s="257"/>
      <c r="M357" s="258"/>
      <c r="N357" s="259"/>
      <c r="O357" s="259"/>
      <c r="P357" s="259"/>
      <c r="Q357" s="259"/>
      <c r="R357" s="259"/>
      <c r="S357" s="259"/>
      <c r="T357" s="26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1" t="s">
        <v>157</v>
      </c>
      <c r="AU357" s="261" t="s">
        <v>86</v>
      </c>
      <c r="AV357" s="13" t="s">
        <v>86</v>
      </c>
      <c r="AW357" s="13" t="s">
        <v>32</v>
      </c>
      <c r="AX357" s="13" t="s">
        <v>84</v>
      </c>
      <c r="AY357" s="261" t="s">
        <v>146</v>
      </c>
    </row>
    <row r="358" spans="1:65" s="2" customFormat="1" ht="31" customHeight="1">
      <c r="A358" s="37"/>
      <c r="B358" s="38"/>
      <c r="C358" s="234" t="s">
        <v>559</v>
      </c>
      <c r="D358" s="234" t="s">
        <v>148</v>
      </c>
      <c r="E358" s="235" t="s">
        <v>560</v>
      </c>
      <c r="F358" s="236" t="s">
        <v>561</v>
      </c>
      <c r="G358" s="237" t="s">
        <v>151</v>
      </c>
      <c r="H358" s="238">
        <v>43</v>
      </c>
      <c r="I358" s="239"/>
      <c r="J358" s="240">
        <f>ROUND(I358*H358,2)</f>
        <v>0</v>
      </c>
      <c r="K358" s="236" t="s">
        <v>152</v>
      </c>
      <c r="L358" s="43"/>
      <c r="M358" s="241" t="s">
        <v>1</v>
      </c>
      <c r="N358" s="242" t="s">
        <v>41</v>
      </c>
      <c r="O358" s="90"/>
      <c r="P358" s="243">
        <f>O358*H358</f>
        <v>0</v>
      </c>
      <c r="Q358" s="243">
        <v>0</v>
      </c>
      <c r="R358" s="243">
        <f>Q358*H358</f>
        <v>0</v>
      </c>
      <c r="S358" s="243">
        <v>0.059</v>
      </c>
      <c r="T358" s="244">
        <f>S358*H358</f>
        <v>2.537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5" t="s">
        <v>153</v>
      </c>
      <c r="AT358" s="245" t="s">
        <v>148</v>
      </c>
      <c r="AU358" s="245" t="s">
        <v>86</v>
      </c>
      <c r="AY358" s="16" t="s">
        <v>146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6" t="s">
        <v>84</v>
      </c>
      <c r="BK358" s="246">
        <f>ROUND(I358*H358,2)</f>
        <v>0</v>
      </c>
      <c r="BL358" s="16" t="s">
        <v>153</v>
      </c>
      <c r="BM358" s="245" t="s">
        <v>562</v>
      </c>
    </row>
    <row r="359" spans="1:47" s="2" customFormat="1" ht="12">
      <c r="A359" s="37"/>
      <c r="B359" s="38"/>
      <c r="C359" s="39"/>
      <c r="D359" s="247" t="s">
        <v>155</v>
      </c>
      <c r="E359" s="39"/>
      <c r="F359" s="248" t="s">
        <v>563</v>
      </c>
      <c r="G359" s="39"/>
      <c r="H359" s="39"/>
      <c r="I359" s="143"/>
      <c r="J359" s="39"/>
      <c r="K359" s="39"/>
      <c r="L359" s="43"/>
      <c r="M359" s="249"/>
      <c r="N359" s="250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155</v>
      </c>
      <c r="AU359" s="16" t="s">
        <v>86</v>
      </c>
    </row>
    <row r="360" spans="1:63" s="12" customFormat="1" ht="22.8" customHeight="1">
      <c r="A360" s="12"/>
      <c r="B360" s="218"/>
      <c r="C360" s="219"/>
      <c r="D360" s="220" t="s">
        <v>75</v>
      </c>
      <c r="E360" s="232" t="s">
        <v>564</v>
      </c>
      <c r="F360" s="232" t="s">
        <v>565</v>
      </c>
      <c r="G360" s="219"/>
      <c r="H360" s="219"/>
      <c r="I360" s="222"/>
      <c r="J360" s="233">
        <f>BK360</f>
        <v>0</v>
      </c>
      <c r="K360" s="219"/>
      <c r="L360" s="224"/>
      <c r="M360" s="225"/>
      <c r="N360" s="226"/>
      <c r="O360" s="226"/>
      <c r="P360" s="227">
        <f>SUM(P361:P369)</f>
        <v>0</v>
      </c>
      <c r="Q360" s="226"/>
      <c r="R360" s="227">
        <f>SUM(R361:R369)</f>
        <v>0</v>
      </c>
      <c r="S360" s="226"/>
      <c r="T360" s="228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29" t="s">
        <v>84</v>
      </c>
      <c r="AT360" s="230" t="s">
        <v>75</v>
      </c>
      <c r="AU360" s="230" t="s">
        <v>84</v>
      </c>
      <c r="AY360" s="229" t="s">
        <v>146</v>
      </c>
      <c r="BK360" s="231">
        <f>SUM(BK361:BK369)</f>
        <v>0</v>
      </c>
    </row>
    <row r="361" spans="1:65" s="2" customFormat="1" ht="31" customHeight="1">
      <c r="A361" s="37"/>
      <c r="B361" s="38"/>
      <c r="C361" s="234" t="s">
        <v>566</v>
      </c>
      <c r="D361" s="234" t="s">
        <v>148</v>
      </c>
      <c r="E361" s="235" t="s">
        <v>567</v>
      </c>
      <c r="F361" s="236" t="s">
        <v>568</v>
      </c>
      <c r="G361" s="237" t="s">
        <v>189</v>
      </c>
      <c r="H361" s="238">
        <v>33.944</v>
      </c>
      <c r="I361" s="239"/>
      <c r="J361" s="240">
        <f>ROUND(I361*H361,2)</f>
        <v>0</v>
      </c>
      <c r="K361" s="236" t="s">
        <v>152</v>
      </c>
      <c r="L361" s="43"/>
      <c r="M361" s="241" t="s">
        <v>1</v>
      </c>
      <c r="N361" s="242" t="s">
        <v>41</v>
      </c>
      <c r="O361" s="90"/>
      <c r="P361" s="243">
        <f>O361*H361</f>
        <v>0</v>
      </c>
      <c r="Q361" s="243">
        <v>0</v>
      </c>
      <c r="R361" s="243">
        <f>Q361*H361</f>
        <v>0</v>
      </c>
      <c r="S361" s="243">
        <v>0</v>
      </c>
      <c r="T361" s="244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45" t="s">
        <v>153</v>
      </c>
      <c r="AT361" s="245" t="s">
        <v>148</v>
      </c>
      <c r="AU361" s="245" t="s">
        <v>86</v>
      </c>
      <c r="AY361" s="16" t="s">
        <v>146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16" t="s">
        <v>84</v>
      </c>
      <c r="BK361" s="246">
        <f>ROUND(I361*H361,2)</f>
        <v>0</v>
      </c>
      <c r="BL361" s="16" t="s">
        <v>153</v>
      </c>
      <c r="BM361" s="245" t="s">
        <v>569</v>
      </c>
    </row>
    <row r="362" spans="1:47" s="2" customFormat="1" ht="12">
      <c r="A362" s="37"/>
      <c r="B362" s="38"/>
      <c r="C362" s="39"/>
      <c r="D362" s="247" t="s">
        <v>155</v>
      </c>
      <c r="E362" s="39"/>
      <c r="F362" s="248" t="s">
        <v>570</v>
      </c>
      <c r="G362" s="39"/>
      <c r="H362" s="39"/>
      <c r="I362" s="143"/>
      <c r="J362" s="39"/>
      <c r="K362" s="39"/>
      <c r="L362" s="43"/>
      <c r="M362" s="249"/>
      <c r="N362" s="250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155</v>
      </c>
      <c r="AU362" s="16" t="s">
        <v>86</v>
      </c>
    </row>
    <row r="363" spans="1:65" s="2" customFormat="1" ht="31" customHeight="1">
      <c r="A363" s="37"/>
      <c r="B363" s="38"/>
      <c r="C363" s="234" t="s">
        <v>571</v>
      </c>
      <c r="D363" s="234" t="s">
        <v>148</v>
      </c>
      <c r="E363" s="235" t="s">
        <v>572</v>
      </c>
      <c r="F363" s="236" t="s">
        <v>573</v>
      </c>
      <c r="G363" s="237" t="s">
        <v>189</v>
      </c>
      <c r="H363" s="238">
        <v>33.944</v>
      </c>
      <c r="I363" s="239"/>
      <c r="J363" s="240">
        <f>ROUND(I363*H363,2)</f>
        <v>0</v>
      </c>
      <c r="K363" s="236" t="s">
        <v>152</v>
      </c>
      <c r="L363" s="43"/>
      <c r="M363" s="241" t="s">
        <v>1</v>
      </c>
      <c r="N363" s="242" t="s">
        <v>41</v>
      </c>
      <c r="O363" s="90"/>
      <c r="P363" s="243">
        <f>O363*H363</f>
        <v>0</v>
      </c>
      <c r="Q363" s="243">
        <v>0</v>
      </c>
      <c r="R363" s="243">
        <f>Q363*H363</f>
        <v>0</v>
      </c>
      <c r="S363" s="243">
        <v>0</v>
      </c>
      <c r="T363" s="244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45" t="s">
        <v>153</v>
      </c>
      <c r="AT363" s="245" t="s">
        <v>148</v>
      </c>
      <c r="AU363" s="245" t="s">
        <v>86</v>
      </c>
      <c r="AY363" s="16" t="s">
        <v>146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16" t="s">
        <v>84</v>
      </c>
      <c r="BK363" s="246">
        <f>ROUND(I363*H363,2)</f>
        <v>0</v>
      </c>
      <c r="BL363" s="16" t="s">
        <v>153</v>
      </c>
      <c r="BM363" s="245" t="s">
        <v>574</v>
      </c>
    </row>
    <row r="364" spans="1:47" s="2" customFormat="1" ht="12">
      <c r="A364" s="37"/>
      <c r="B364" s="38"/>
      <c r="C364" s="39"/>
      <c r="D364" s="247" t="s">
        <v>155</v>
      </c>
      <c r="E364" s="39"/>
      <c r="F364" s="248" t="s">
        <v>575</v>
      </c>
      <c r="G364" s="39"/>
      <c r="H364" s="39"/>
      <c r="I364" s="143"/>
      <c r="J364" s="39"/>
      <c r="K364" s="39"/>
      <c r="L364" s="43"/>
      <c r="M364" s="249"/>
      <c r="N364" s="250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155</v>
      </c>
      <c r="AU364" s="16" t="s">
        <v>86</v>
      </c>
    </row>
    <row r="365" spans="1:65" s="2" customFormat="1" ht="31" customHeight="1">
      <c r="A365" s="37"/>
      <c r="B365" s="38"/>
      <c r="C365" s="234" t="s">
        <v>576</v>
      </c>
      <c r="D365" s="234" t="s">
        <v>148</v>
      </c>
      <c r="E365" s="235" t="s">
        <v>577</v>
      </c>
      <c r="F365" s="236" t="s">
        <v>578</v>
      </c>
      <c r="G365" s="237" t="s">
        <v>189</v>
      </c>
      <c r="H365" s="238">
        <v>644.936</v>
      </c>
      <c r="I365" s="239"/>
      <c r="J365" s="240">
        <f>ROUND(I365*H365,2)</f>
        <v>0</v>
      </c>
      <c r="K365" s="236" t="s">
        <v>152</v>
      </c>
      <c r="L365" s="43"/>
      <c r="M365" s="241" t="s">
        <v>1</v>
      </c>
      <c r="N365" s="242" t="s">
        <v>41</v>
      </c>
      <c r="O365" s="90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153</v>
      </c>
      <c r="AT365" s="245" t="s">
        <v>148</v>
      </c>
      <c r="AU365" s="245" t="s">
        <v>86</v>
      </c>
      <c r="AY365" s="16" t="s">
        <v>146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84</v>
      </c>
      <c r="BK365" s="246">
        <f>ROUND(I365*H365,2)</f>
        <v>0</v>
      </c>
      <c r="BL365" s="16" t="s">
        <v>153</v>
      </c>
      <c r="BM365" s="245" t="s">
        <v>579</v>
      </c>
    </row>
    <row r="366" spans="1:47" s="2" customFormat="1" ht="12">
      <c r="A366" s="37"/>
      <c r="B366" s="38"/>
      <c r="C366" s="39"/>
      <c r="D366" s="247" t="s">
        <v>155</v>
      </c>
      <c r="E366" s="39"/>
      <c r="F366" s="248" t="s">
        <v>580</v>
      </c>
      <c r="G366" s="39"/>
      <c r="H366" s="39"/>
      <c r="I366" s="143"/>
      <c r="J366" s="39"/>
      <c r="K366" s="39"/>
      <c r="L366" s="43"/>
      <c r="M366" s="249"/>
      <c r="N366" s="250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155</v>
      </c>
      <c r="AU366" s="16" t="s">
        <v>86</v>
      </c>
    </row>
    <row r="367" spans="1:51" s="13" customFormat="1" ht="12">
      <c r="A367" s="13"/>
      <c r="B367" s="251"/>
      <c r="C367" s="252"/>
      <c r="D367" s="247" t="s">
        <v>157</v>
      </c>
      <c r="E367" s="252"/>
      <c r="F367" s="254" t="s">
        <v>581</v>
      </c>
      <c r="G367" s="252"/>
      <c r="H367" s="255">
        <v>644.936</v>
      </c>
      <c r="I367" s="256"/>
      <c r="J367" s="252"/>
      <c r="K367" s="252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157</v>
      </c>
      <c r="AU367" s="261" t="s">
        <v>86</v>
      </c>
      <c r="AV367" s="13" t="s">
        <v>86</v>
      </c>
      <c r="AW367" s="13" t="s">
        <v>4</v>
      </c>
      <c r="AX367" s="13" t="s">
        <v>84</v>
      </c>
      <c r="AY367" s="261" t="s">
        <v>146</v>
      </c>
    </row>
    <row r="368" spans="1:65" s="2" customFormat="1" ht="31" customHeight="1">
      <c r="A368" s="37"/>
      <c r="B368" s="38"/>
      <c r="C368" s="234" t="s">
        <v>582</v>
      </c>
      <c r="D368" s="234" t="s">
        <v>148</v>
      </c>
      <c r="E368" s="235" t="s">
        <v>583</v>
      </c>
      <c r="F368" s="236" t="s">
        <v>584</v>
      </c>
      <c r="G368" s="237" t="s">
        <v>189</v>
      </c>
      <c r="H368" s="238">
        <v>13.187</v>
      </c>
      <c r="I368" s="239"/>
      <c r="J368" s="240">
        <f>ROUND(I368*H368,2)</f>
        <v>0</v>
      </c>
      <c r="K368" s="236" t="s">
        <v>152</v>
      </c>
      <c r="L368" s="43"/>
      <c r="M368" s="241" t="s">
        <v>1</v>
      </c>
      <c r="N368" s="242" t="s">
        <v>41</v>
      </c>
      <c r="O368" s="90"/>
      <c r="P368" s="243">
        <f>O368*H368</f>
        <v>0</v>
      </c>
      <c r="Q368" s="243">
        <v>0</v>
      </c>
      <c r="R368" s="243">
        <f>Q368*H368</f>
        <v>0</v>
      </c>
      <c r="S368" s="243">
        <v>0</v>
      </c>
      <c r="T368" s="24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5" t="s">
        <v>153</v>
      </c>
      <c r="AT368" s="245" t="s">
        <v>148</v>
      </c>
      <c r="AU368" s="245" t="s">
        <v>86</v>
      </c>
      <c r="AY368" s="16" t="s">
        <v>146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6" t="s">
        <v>84</v>
      </c>
      <c r="BK368" s="246">
        <f>ROUND(I368*H368,2)</f>
        <v>0</v>
      </c>
      <c r="BL368" s="16" t="s">
        <v>153</v>
      </c>
      <c r="BM368" s="245" t="s">
        <v>585</v>
      </c>
    </row>
    <row r="369" spans="1:47" s="2" customFormat="1" ht="12">
      <c r="A369" s="37"/>
      <c r="B369" s="38"/>
      <c r="C369" s="39"/>
      <c r="D369" s="247" t="s">
        <v>155</v>
      </c>
      <c r="E369" s="39"/>
      <c r="F369" s="248" t="s">
        <v>586</v>
      </c>
      <c r="G369" s="39"/>
      <c r="H369" s="39"/>
      <c r="I369" s="143"/>
      <c r="J369" s="39"/>
      <c r="K369" s="39"/>
      <c r="L369" s="43"/>
      <c r="M369" s="249"/>
      <c r="N369" s="250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155</v>
      </c>
      <c r="AU369" s="16" t="s">
        <v>86</v>
      </c>
    </row>
    <row r="370" spans="1:63" s="12" customFormat="1" ht="22.8" customHeight="1">
      <c r="A370" s="12"/>
      <c r="B370" s="218"/>
      <c r="C370" s="219"/>
      <c r="D370" s="220" t="s">
        <v>75</v>
      </c>
      <c r="E370" s="232" t="s">
        <v>587</v>
      </c>
      <c r="F370" s="232" t="s">
        <v>588</v>
      </c>
      <c r="G370" s="219"/>
      <c r="H370" s="219"/>
      <c r="I370" s="222"/>
      <c r="J370" s="233">
        <f>BK370</f>
        <v>0</v>
      </c>
      <c r="K370" s="219"/>
      <c r="L370" s="224"/>
      <c r="M370" s="225"/>
      <c r="N370" s="226"/>
      <c r="O370" s="226"/>
      <c r="P370" s="227">
        <f>SUM(P371:P372)</f>
        <v>0</v>
      </c>
      <c r="Q370" s="226"/>
      <c r="R370" s="227">
        <f>SUM(R371:R372)</f>
        <v>0</v>
      </c>
      <c r="S370" s="226"/>
      <c r="T370" s="228">
        <f>SUM(T371:T372)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29" t="s">
        <v>84</v>
      </c>
      <c r="AT370" s="230" t="s">
        <v>75</v>
      </c>
      <c r="AU370" s="230" t="s">
        <v>84</v>
      </c>
      <c r="AY370" s="229" t="s">
        <v>146</v>
      </c>
      <c r="BK370" s="231">
        <f>SUM(BK371:BK372)</f>
        <v>0</v>
      </c>
    </row>
    <row r="371" spans="1:65" s="2" customFormat="1" ht="20.5" customHeight="1">
      <c r="A371" s="37"/>
      <c r="B371" s="38"/>
      <c r="C371" s="234" t="s">
        <v>589</v>
      </c>
      <c r="D371" s="234" t="s">
        <v>148</v>
      </c>
      <c r="E371" s="235" t="s">
        <v>590</v>
      </c>
      <c r="F371" s="236" t="s">
        <v>591</v>
      </c>
      <c r="G371" s="237" t="s">
        <v>189</v>
      </c>
      <c r="H371" s="238">
        <v>160.446</v>
      </c>
      <c r="I371" s="239"/>
      <c r="J371" s="240">
        <f>ROUND(I371*H371,2)</f>
        <v>0</v>
      </c>
      <c r="K371" s="236" t="s">
        <v>152</v>
      </c>
      <c r="L371" s="43"/>
      <c r="M371" s="241" t="s">
        <v>1</v>
      </c>
      <c r="N371" s="242" t="s">
        <v>41</v>
      </c>
      <c r="O371" s="90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5" t="s">
        <v>153</v>
      </c>
      <c r="AT371" s="245" t="s">
        <v>148</v>
      </c>
      <c r="AU371" s="245" t="s">
        <v>86</v>
      </c>
      <c r="AY371" s="16" t="s">
        <v>146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16" t="s">
        <v>84</v>
      </c>
      <c r="BK371" s="246">
        <f>ROUND(I371*H371,2)</f>
        <v>0</v>
      </c>
      <c r="BL371" s="16" t="s">
        <v>153</v>
      </c>
      <c r="BM371" s="245" t="s">
        <v>592</v>
      </c>
    </row>
    <row r="372" spans="1:47" s="2" customFormat="1" ht="12">
      <c r="A372" s="37"/>
      <c r="B372" s="38"/>
      <c r="C372" s="39"/>
      <c r="D372" s="247" t="s">
        <v>155</v>
      </c>
      <c r="E372" s="39"/>
      <c r="F372" s="248" t="s">
        <v>593</v>
      </c>
      <c r="G372" s="39"/>
      <c r="H372" s="39"/>
      <c r="I372" s="143"/>
      <c r="J372" s="39"/>
      <c r="K372" s="39"/>
      <c r="L372" s="43"/>
      <c r="M372" s="249"/>
      <c r="N372" s="250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155</v>
      </c>
      <c r="AU372" s="16" t="s">
        <v>86</v>
      </c>
    </row>
    <row r="373" spans="1:63" s="12" customFormat="1" ht="25.9" customHeight="1">
      <c r="A373" s="12"/>
      <c r="B373" s="218"/>
      <c r="C373" s="219"/>
      <c r="D373" s="220" t="s">
        <v>75</v>
      </c>
      <c r="E373" s="221" t="s">
        <v>594</v>
      </c>
      <c r="F373" s="221" t="s">
        <v>595</v>
      </c>
      <c r="G373" s="219"/>
      <c r="H373" s="219"/>
      <c r="I373" s="222"/>
      <c r="J373" s="223">
        <f>BK373</f>
        <v>0</v>
      </c>
      <c r="K373" s="219"/>
      <c r="L373" s="224"/>
      <c r="M373" s="225"/>
      <c r="N373" s="226"/>
      <c r="O373" s="226"/>
      <c r="P373" s="227">
        <f>P374+P388+P402+P411+P422+P425+P428+P464+P479+P501+P508+P542+P570+P591+P604+P610</f>
        <v>0</v>
      </c>
      <c r="Q373" s="226"/>
      <c r="R373" s="227">
        <f>R374+R388+R402+R411+R422+R425+R428+R464+R479+R501+R508+R542+R570+R591+R604+R610</f>
        <v>9.357312900000002</v>
      </c>
      <c r="S373" s="226"/>
      <c r="T373" s="228">
        <f>T374+T388+T402+T411+T422+T425+T428+T464+T479+T501+T508+T542+T570+T591+T604+T610</f>
        <v>2.231404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9" t="s">
        <v>86</v>
      </c>
      <c r="AT373" s="230" t="s">
        <v>75</v>
      </c>
      <c r="AU373" s="230" t="s">
        <v>76</v>
      </c>
      <c r="AY373" s="229" t="s">
        <v>146</v>
      </c>
      <c r="BK373" s="231">
        <f>BK374+BK388+BK402+BK411+BK422+BK425+BK428+BK464+BK479+BK501+BK508+BK542+BK570+BK591+BK604+BK610</f>
        <v>0</v>
      </c>
    </row>
    <row r="374" spans="1:63" s="12" customFormat="1" ht="22.8" customHeight="1">
      <c r="A374" s="12"/>
      <c r="B374" s="218"/>
      <c r="C374" s="219"/>
      <c r="D374" s="220" t="s">
        <v>75</v>
      </c>
      <c r="E374" s="232" t="s">
        <v>596</v>
      </c>
      <c r="F374" s="232" t="s">
        <v>597</v>
      </c>
      <c r="G374" s="219"/>
      <c r="H374" s="219"/>
      <c r="I374" s="222"/>
      <c r="J374" s="233">
        <f>BK374</f>
        <v>0</v>
      </c>
      <c r="K374" s="219"/>
      <c r="L374" s="224"/>
      <c r="M374" s="225"/>
      <c r="N374" s="226"/>
      <c r="O374" s="226"/>
      <c r="P374" s="227">
        <f>SUM(P375:P387)</f>
        <v>0</v>
      </c>
      <c r="Q374" s="226"/>
      <c r="R374" s="227">
        <f>SUM(R375:R387)</f>
        <v>0.35310420000000003</v>
      </c>
      <c r="S374" s="226"/>
      <c r="T374" s="228">
        <f>SUM(T375:T387)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9" t="s">
        <v>86</v>
      </c>
      <c r="AT374" s="230" t="s">
        <v>75</v>
      </c>
      <c r="AU374" s="230" t="s">
        <v>84</v>
      </c>
      <c r="AY374" s="229" t="s">
        <v>146</v>
      </c>
      <c r="BK374" s="231">
        <f>SUM(BK375:BK387)</f>
        <v>0</v>
      </c>
    </row>
    <row r="375" spans="1:65" s="2" customFormat="1" ht="31" customHeight="1">
      <c r="A375" s="37"/>
      <c r="B375" s="38"/>
      <c r="C375" s="234" t="s">
        <v>598</v>
      </c>
      <c r="D375" s="234" t="s">
        <v>148</v>
      </c>
      <c r="E375" s="235" t="s">
        <v>599</v>
      </c>
      <c r="F375" s="236" t="s">
        <v>600</v>
      </c>
      <c r="G375" s="237" t="s">
        <v>151</v>
      </c>
      <c r="H375" s="238">
        <v>51.15</v>
      </c>
      <c r="I375" s="239"/>
      <c r="J375" s="240">
        <f>ROUND(I375*H375,2)</f>
        <v>0</v>
      </c>
      <c r="K375" s="236" t="s">
        <v>152</v>
      </c>
      <c r="L375" s="43"/>
      <c r="M375" s="241" t="s">
        <v>1</v>
      </c>
      <c r="N375" s="242" t="s">
        <v>41</v>
      </c>
      <c r="O375" s="90"/>
      <c r="P375" s="243">
        <f>O375*H375</f>
        <v>0</v>
      </c>
      <c r="Q375" s="243">
        <v>0</v>
      </c>
      <c r="R375" s="243">
        <f>Q375*H375</f>
        <v>0</v>
      </c>
      <c r="S375" s="243">
        <v>0</v>
      </c>
      <c r="T375" s="244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45" t="s">
        <v>244</v>
      </c>
      <c r="AT375" s="245" t="s">
        <v>148</v>
      </c>
      <c r="AU375" s="245" t="s">
        <v>86</v>
      </c>
      <c r="AY375" s="16" t="s">
        <v>146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16" t="s">
        <v>84</v>
      </c>
      <c r="BK375" s="246">
        <f>ROUND(I375*H375,2)</f>
        <v>0</v>
      </c>
      <c r="BL375" s="16" t="s">
        <v>244</v>
      </c>
      <c r="BM375" s="245" t="s">
        <v>601</v>
      </c>
    </row>
    <row r="376" spans="1:47" s="2" customFormat="1" ht="12">
      <c r="A376" s="37"/>
      <c r="B376" s="38"/>
      <c r="C376" s="39"/>
      <c r="D376" s="247" t="s">
        <v>155</v>
      </c>
      <c r="E376" s="39"/>
      <c r="F376" s="248" t="s">
        <v>602</v>
      </c>
      <c r="G376" s="39"/>
      <c r="H376" s="39"/>
      <c r="I376" s="143"/>
      <c r="J376" s="39"/>
      <c r="K376" s="39"/>
      <c r="L376" s="43"/>
      <c r="M376" s="249"/>
      <c r="N376" s="250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155</v>
      </c>
      <c r="AU376" s="16" t="s">
        <v>86</v>
      </c>
    </row>
    <row r="377" spans="1:51" s="13" customFormat="1" ht="12">
      <c r="A377" s="13"/>
      <c r="B377" s="251"/>
      <c r="C377" s="252"/>
      <c r="D377" s="247" t="s">
        <v>157</v>
      </c>
      <c r="E377" s="253" t="s">
        <v>1</v>
      </c>
      <c r="F377" s="254" t="s">
        <v>603</v>
      </c>
      <c r="G377" s="252"/>
      <c r="H377" s="255">
        <v>51.15</v>
      </c>
      <c r="I377" s="256"/>
      <c r="J377" s="252"/>
      <c r="K377" s="252"/>
      <c r="L377" s="257"/>
      <c r="M377" s="258"/>
      <c r="N377" s="259"/>
      <c r="O377" s="259"/>
      <c r="P377" s="259"/>
      <c r="Q377" s="259"/>
      <c r="R377" s="259"/>
      <c r="S377" s="259"/>
      <c r="T377" s="26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1" t="s">
        <v>157</v>
      </c>
      <c r="AU377" s="261" t="s">
        <v>86</v>
      </c>
      <c r="AV377" s="13" t="s">
        <v>86</v>
      </c>
      <c r="AW377" s="13" t="s">
        <v>32</v>
      </c>
      <c r="AX377" s="13" t="s">
        <v>84</v>
      </c>
      <c r="AY377" s="261" t="s">
        <v>146</v>
      </c>
    </row>
    <row r="378" spans="1:65" s="2" customFormat="1" ht="20.5" customHeight="1">
      <c r="A378" s="37"/>
      <c r="B378" s="38"/>
      <c r="C378" s="273" t="s">
        <v>604</v>
      </c>
      <c r="D378" s="273" t="s">
        <v>186</v>
      </c>
      <c r="E378" s="274" t="s">
        <v>605</v>
      </c>
      <c r="F378" s="275" t="s">
        <v>606</v>
      </c>
      <c r="G378" s="276" t="s">
        <v>189</v>
      </c>
      <c r="H378" s="277">
        <v>0.015</v>
      </c>
      <c r="I378" s="278"/>
      <c r="J378" s="279">
        <f>ROUND(I378*H378,2)</f>
        <v>0</v>
      </c>
      <c r="K378" s="275" t="s">
        <v>152</v>
      </c>
      <c r="L378" s="280"/>
      <c r="M378" s="281" t="s">
        <v>1</v>
      </c>
      <c r="N378" s="282" t="s">
        <v>41</v>
      </c>
      <c r="O378" s="90"/>
      <c r="P378" s="243">
        <f>O378*H378</f>
        <v>0</v>
      </c>
      <c r="Q378" s="243">
        <v>1</v>
      </c>
      <c r="R378" s="243">
        <f>Q378*H378</f>
        <v>0.015</v>
      </c>
      <c r="S378" s="243">
        <v>0</v>
      </c>
      <c r="T378" s="244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45" t="s">
        <v>343</v>
      </c>
      <c r="AT378" s="245" t="s">
        <v>186</v>
      </c>
      <c r="AU378" s="245" t="s">
        <v>86</v>
      </c>
      <c r="AY378" s="16" t="s">
        <v>146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16" t="s">
        <v>84</v>
      </c>
      <c r="BK378" s="246">
        <f>ROUND(I378*H378,2)</f>
        <v>0</v>
      </c>
      <c r="BL378" s="16" t="s">
        <v>244</v>
      </c>
      <c r="BM378" s="245" t="s">
        <v>607</v>
      </c>
    </row>
    <row r="379" spans="1:47" s="2" customFormat="1" ht="12">
      <c r="A379" s="37"/>
      <c r="B379" s="38"/>
      <c r="C379" s="39"/>
      <c r="D379" s="247" t="s">
        <v>155</v>
      </c>
      <c r="E379" s="39"/>
      <c r="F379" s="248" t="s">
        <v>606</v>
      </c>
      <c r="G379" s="39"/>
      <c r="H379" s="39"/>
      <c r="I379" s="143"/>
      <c r="J379" s="39"/>
      <c r="K379" s="39"/>
      <c r="L379" s="43"/>
      <c r="M379" s="249"/>
      <c r="N379" s="250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155</v>
      </c>
      <c r="AU379" s="16" t="s">
        <v>86</v>
      </c>
    </row>
    <row r="380" spans="1:51" s="13" customFormat="1" ht="12">
      <c r="A380" s="13"/>
      <c r="B380" s="251"/>
      <c r="C380" s="252"/>
      <c r="D380" s="247" t="s">
        <v>157</v>
      </c>
      <c r="E380" s="252"/>
      <c r="F380" s="254" t="s">
        <v>608</v>
      </c>
      <c r="G380" s="252"/>
      <c r="H380" s="255">
        <v>0.015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1" t="s">
        <v>157</v>
      </c>
      <c r="AU380" s="261" t="s">
        <v>86</v>
      </c>
      <c r="AV380" s="13" t="s">
        <v>86</v>
      </c>
      <c r="AW380" s="13" t="s">
        <v>4</v>
      </c>
      <c r="AX380" s="13" t="s">
        <v>84</v>
      </c>
      <c r="AY380" s="261" t="s">
        <v>146</v>
      </c>
    </row>
    <row r="381" spans="1:65" s="2" customFormat="1" ht="31" customHeight="1">
      <c r="A381" s="37"/>
      <c r="B381" s="38"/>
      <c r="C381" s="234" t="s">
        <v>609</v>
      </c>
      <c r="D381" s="234" t="s">
        <v>148</v>
      </c>
      <c r="E381" s="235" t="s">
        <v>610</v>
      </c>
      <c r="F381" s="236" t="s">
        <v>611</v>
      </c>
      <c r="G381" s="237" t="s">
        <v>151</v>
      </c>
      <c r="H381" s="238">
        <v>51.15</v>
      </c>
      <c r="I381" s="239"/>
      <c r="J381" s="240">
        <f>ROUND(I381*H381,2)</f>
        <v>0</v>
      </c>
      <c r="K381" s="236" t="s">
        <v>152</v>
      </c>
      <c r="L381" s="43"/>
      <c r="M381" s="241" t="s">
        <v>1</v>
      </c>
      <c r="N381" s="242" t="s">
        <v>41</v>
      </c>
      <c r="O381" s="90"/>
      <c r="P381" s="243">
        <f>O381*H381</f>
        <v>0</v>
      </c>
      <c r="Q381" s="243">
        <v>0.0004</v>
      </c>
      <c r="R381" s="243">
        <f>Q381*H381</f>
        <v>0.02046</v>
      </c>
      <c r="S381" s="243">
        <v>0</v>
      </c>
      <c r="T381" s="244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45" t="s">
        <v>244</v>
      </c>
      <c r="AT381" s="245" t="s">
        <v>148</v>
      </c>
      <c r="AU381" s="245" t="s">
        <v>86</v>
      </c>
      <c r="AY381" s="16" t="s">
        <v>146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16" t="s">
        <v>84</v>
      </c>
      <c r="BK381" s="246">
        <f>ROUND(I381*H381,2)</f>
        <v>0</v>
      </c>
      <c r="BL381" s="16" t="s">
        <v>244</v>
      </c>
      <c r="BM381" s="245" t="s">
        <v>612</v>
      </c>
    </row>
    <row r="382" spans="1:47" s="2" customFormat="1" ht="12">
      <c r="A382" s="37"/>
      <c r="B382" s="38"/>
      <c r="C382" s="39"/>
      <c r="D382" s="247" t="s">
        <v>155</v>
      </c>
      <c r="E382" s="39"/>
      <c r="F382" s="248" t="s">
        <v>613</v>
      </c>
      <c r="G382" s="39"/>
      <c r="H382" s="39"/>
      <c r="I382" s="143"/>
      <c r="J382" s="39"/>
      <c r="K382" s="39"/>
      <c r="L382" s="43"/>
      <c r="M382" s="249"/>
      <c r="N382" s="250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155</v>
      </c>
      <c r="AU382" s="16" t="s">
        <v>86</v>
      </c>
    </row>
    <row r="383" spans="1:65" s="2" customFormat="1" ht="52" customHeight="1">
      <c r="A383" s="37"/>
      <c r="B383" s="38"/>
      <c r="C383" s="273" t="s">
        <v>614</v>
      </c>
      <c r="D383" s="273" t="s">
        <v>186</v>
      </c>
      <c r="E383" s="274" t="s">
        <v>615</v>
      </c>
      <c r="F383" s="275" t="s">
        <v>616</v>
      </c>
      <c r="G383" s="276" t="s">
        <v>151</v>
      </c>
      <c r="H383" s="277">
        <v>58.823</v>
      </c>
      <c r="I383" s="278"/>
      <c r="J383" s="279">
        <f>ROUND(I383*H383,2)</f>
        <v>0</v>
      </c>
      <c r="K383" s="275" t="s">
        <v>152</v>
      </c>
      <c r="L383" s="280"/>
      <c r="M383" s="281" t="s">
        <v>1</v>
      </c>
      <c r="N383" s="282" t="s">
        <v>41</v>
      </c>
      <c r="O383" s="90"/>
      <c r="P383" s="243">
        <f>O383*H383</f>
        <v>0</v>
      </c>
      <c r="Q383" s="243">
        <v>0.0054</v>
      </c>
      <c r="R383" s="243">
        <f>Q383*H383</f>
        <v>0.31764420000000004</v>
      </c>
      <c r="S383" s="243">
        <v>0</v>
      </c>
      <c r="T383" s="24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45" t="s">
        <v>343</v>
      </c>
      <c r="AT383" s="245" t="s">
        <v>186</v>
      </c>
      <c r="AU383" s="245" t="s">
        <v>86</v>
      </c>
      <c r="AY383" s="16" t="s">
        <v>146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16" t="s">
        <v>84</v>
      </c>
      <c r="BK383" s="246">
        <f>ROUND(I383*H383,2)</f>
        <v>0</v>
      </c>
      <c r="BL383" s="16" t="s">
        <v>244</v>
      </c>
      <c r="BM383" s="245" t="s">
        <v>617</v>
      </c>
    </row>
    <row r="384" spans="1:47" s="2" customFormat="1" ht="12">
      <c r="A384" s="37"/>
      <c r="B384" s="38"/>
      <c r="C384" s="39"/>
      <c r="D384" s="247" t="s">
        <v>155</v>
      </c>
      <c r="E384" s="39"/>
      <c r="F384" s="248" t="s">
        <v>616</v>
      </c>
      <c r="G384" s="39"/>
      <c r="H384" s="39"/>
      <c r="I384" s="143"/>
      <c r="J384" s="39"/>
      <c r="K384" s="39"/>
      <c r="L384" s="43"/>
      <c r="M384" s="249"/>
      <c r="N384" s="250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155</v>
      </c>
      <c r="AU384" s="16" t="s">
        <v>86</v>
      </c>
    </row>
    <row r="385" spans="1:51" s="13" customFormat="1" ht="12">
      <c r="A385" s="13"/>
      <c r="B385" s="251"/>
      <c r="C385" s="252"/>
      <c r="D385" s="247" t="s">
        <v>157</v>
      </c>
      <c r="E385" s="252"/>
      <c r="F385" s="254" t="s">
        <v>618</v>
      </c>
      <c r="G385" s="252"/>
      <c r="H385" s="255">
        <v>58.823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1" t="s">
        <v>157</v>
      </c>
      <c r="AU385" s="261" t="s">
        <v>86</v>
      </c>
      <c r="AV385" s="13" t="s">
        <v>86</v>
      </c>
      <c r="AW385" s="13" t="s">
        <v>4</v>
      </c>
      <c r="AX385" s="13" t="s">
        <v>84</v>
      </c>
      <c r="AY385" s="261" t="s">
        <v>146</v>
      </c>
    </row>
    <row r="386" spans="1:65" s="2" customFormat="1" ht="31" customHeight="1">
      <c r="A386" s="37"/>
      <c r="B386" s="38"/>
      <c r="C386" s="234" t="s">
        <v>619</v>
      </c>
      <c r="D386" s="234" t="s">
        <v>148</v>
      </c>
      <c r="E386" s="235" t="s">
        <v>620</v>
      </c>
      <c r="F386" s="236" t="s">
        <v>621</v>
      </c>
      <c r="G386" s="237" t="s">
        <v>189</v>
      </c>
      <c r="H386" s="238">
        <v>0.353</v>
      </c>
      <c r="I386" s="239"/>
      <c r="J386" s="240">
        <f>ROUND(I386*H386,2)</f>
        <v>0</v>
      </c>
      <c r="K386" s="236" t="s">
        <v>152</v>
      </c>
      <c r="L386" s="43"/>
      <c r="M386" s="241" t="s">
        <v>1</v>
      </c>
      <c r="N386" s="242" t="s">
        <v>41</v>
      </c>
      <c r="O386" s="90"/>
      <c r="P386" s="243">
        <f>O386*H386</f>
        <v>0</v>
      </c>
      <c r="Q386" s="243">
        <v>0</v>
      </c>
      <c r="R386" s="243">
        <f>Q386*H386</f>
        <v>0</v>
      </c>
      <c r="S386" s="243">
        <v>0</v>
      </c>
      <c r="T386" s="244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45" t="s">
        <v>244</v>
      </c>
      <c r="AT386" s="245" t="s">
        <v>148</v>
      </c>
      <c r="AU386" s="245" t="s">
        <v>86</v>
      </c>
      <c r="AY386" s="16" t="s">
        <v>146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16" t="s">
        <v>84</v>
      </c>
      <c r="BK386" s="246">
        <f>ROUND(I386*H386,2)</f>
        <v>0</v>
      </c>
      <c r="BL386" s="16" t="s">
        <v>244</v>
      </c>
      <c r="BM386" s="245" t="s">
        <v>622</v>
      </c>
    </row>
    <row r="387" spans="1:47" s="2" customFormat="1" ht="12">
      <c r="A387" s="37"/>
      <c r="B387" s="38"/>
      <c r="C387" s="39"/>
      <c r="D387" s="247" t="s">
        <v>155</v>
      </c>
      <c r="E387" s="39"/>
      <c r="F387" s="248" t="s">
        <v>623</v>
      </c>
      <c r="G387" s="39"/>
      <c r="H387" s="39"/>
      <c r="I387" s="143"/>
      <c r="J387" s="39"/>
      <c r="K387" s="39"/>
      <c r="L387" s="43"/>
      <c r="M387" s="249"/>
      <c r="N387" s="250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155</v>
      </c>
      <c r="AU387" s="16" t="s">
        <v>86</v>
      </c>
    </row>
    <row r="388" spans="1:63" s="12" customFormat="1" ht="22.8" customHeight="1">
      <c r="A388" s="12"/>
      <c r="B388" s="218"/>
      <c r="C388" s="219"/>
      <c r="D388" s="220" t="s">
        <v>75</v>
      </c>
      <c r="E388" s="232" t="s">
        <v>624</v>
      </c>
      <c r="F388" s="232" t="s">
        <v>625</v>
      </c>
      <c r="G388" s="219"/>
      <c r="H388" s="219"/>
      <c r="I388" s="222"/>
      <c r="J388" s="233">
        <f>BK388</f>
        <v>0</v>
      </c>
      <c r="K388" s="219"/>
      <c r="L388" s="224"/>
      <c r="M388" s="225"/>
      <c r="N388" s="226"/>
      <c r="O388" s="226"/>
      <c r="P388" s="227">
        <f>SUM(P389:P401)</f>
        <v>0</v>
      </c>
      <c r="Q388" s="226"/>
      <c r="R388" s="227">
        <f>SUM(R389:R401)</f>
        <v>0.842112</v>
      </c>
      <c r="S388" s="226"/>
      <c r="T388" s="228">
        <f>SUM(T389:T401)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9" t="s">
        <v>86</v>
      </c>
      <c r="AT388" s="230" t="s">
        <v>75</v>
      </c>
      <c r="AU388" s="230" t="s">
        <v>84</v>
      </c>
      <c r="AY388" s="229" t="s">
        <v>146</v>
      </c>
      <c r="BK388" s="231">
        <f>SUM(BK389:BK401)</f>
        <v>0</v>
      </c>
    </row>
    <row r="389" spans="1:65" s="2" customFormat="1" ht="31" customHeight="1">
      <c r="A389" s="37"/>
      <c r="B389" s="38"/>
      <c r="C389" s="234" t="s">
        <v>626</v>
      </c>
      <c r="D389" s="234" t="s">
        <v>148</v>
      </c>
      <c r="E389" s="235" t="s">
        <v>627</v>
      </c>
      <c r="F389" s="236" t="s">
        <v>628</v>
      </c>
      <c r="G389" s="237" t="s">
        <v>151</v>
      </c>
      <c r="H389" s="238">
        <v>61.2</v>
      </c>
      <c r="I389" s="239"/>
      <c r="J389" s="240">
        <f>ROUND(I389*H389,2)</f>
        <v>0</v>
      </c>
      <c r="K389" s="236" t="s">
        <v>152</v>
      </c>
      <c r="L389" s="43"/>
      <c r="M389" s="241" t="s">
        <v>1</v>
      </c>
      <c r="N389" s="242" t="s">
        <v>41</v>
      </c>
      <c r="O389" s="90"/>
      <c r="P389" s="243">
        <f>O389*H389</f>
        <v>0</v>
      </c>
      <c r="Q389" s="243">
        <v>0</v>
      </c>
      <c r="R389" s="243">
        <f>Q389*H389</f>
        <v>0</v>
      </c>
      <c r="S389" s="243">
        <v>0</v>
      </c>
      <c r="T389" s="244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45" t="s">
        <v>244</v>
      </c>
      <c r="AT389" s="245" t="s">
        <v>148</v>
      </c>
      <c r="AU389" s="245" t="s">
        <v>86</v>
      </c>
      <c r="AY389" s="16" t="s">
        <v>146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16" t="s">
        <v>84</v>
      </c>
      <c r="BK389" s="246">
        <f>ROUND(I389*H389,2)</f>
        <v>0</v>
      </c>
      <c r="BL389" s="16" t="s">
        <v>244</v>
      </c>
      <c r="BM389" s="245" t="s">
        <v>629</v>
      </c>
    </row>
    <row r="390" spans="1:47" s="2" customFormat="1" ht="12">
      <c r="A390" s="37"/>
      <c r="B390" s="38"/>
      <c r="C390" s="39"/>
      <c r="D390" s="247" t="s">
        <v>155</v>
      </c>
      <c r="E390" s="39"/>
      <c r="F390" s="248" t="s">
        <v>630</v>
      </c>
      <c r="G390" s="39"/>
      <c r="H390" s="39"/>
      <c r="I390" s="143"/>
      <c r="J390" s="39"/>
      <c r="K390" s="39"/>
      <c r="L390" s="43"/>
      <c r="M390" s="249"/>
      <c r="N390" s="250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155</v>
      </c>
      <c r="AU390" s="16" t="s">
        <v>86</v>
      </c>
    </row>
    <row r="391" spans="1:51" s="13" customFormat="1" ht="12">
      <c r="A391" s="13"/>
      <c r="B391" s="251"/>
      <c r="C391" s="252"/>
      <c r="D391" s="247" t="s">
        <v>157</v>
      </c>
      <c r="E391" s="253" t="s">
        <v>1</v>
      </c>
      <c r="F391" s="254" t="s">
        <v>631</v>
      </c>
      <c r="G391" s="252"/>
      <c r="H391" s="255">
        <v>61.2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1" t="s">
        <v>157</v>
      </c>
      <c r="AU391" s="261" t="s">
        <v>86</v>
      </c>
      <c r="AV391" s="13" t="s">
        <v>86</v>
      </c>
      <c r="AW391" s="13" t="s">
        <v>32</v>
      </c>
      <c r="AX391" s="13" t="s">
        <v>84</v>
      </c>
      <c r="AY391" s="261" t="s">
        <v>146</v>
      </c>
    </row>
    <row r="392" spans="1:65" s="2" customFormat="1" ht="62.5" customHeight="1">
      <c r="A392" s="37"/>
      <c r="B392" s="38"/>
      <c r="C392" s="273" t="s">
        <v>632</v>
      </c>
      <c r="D392" s="273" t="s">
        <v>186</v>
      </c>
      <c r="E392" s="274" t="s">
        <v>633</v>
      </c>
      <c r="F392" s="275" t="s">
        <v>634</v>
      </c>
      <c r="G392" s="276" t="s">
        <v>151</v>
      </c>
      <c r="H392" s="277">
        <v>70.38</v>
      </c>
      <c r="I392" s="278"/>
      <c r="J392" s="279">
        <f>ROUND(I392*H392,2)</f>
        <v>0</v>
      </c>
      <c r="K392" s="275" t="s">
        <v>152</v>
      </c>
      <c r="L392" s="280"/>
      <c r="M392" s="281" t="s">
        <v>1</v>
      </c>
      <c r="N392" s="282" t="s">
        <v>41</v>
      </c>
      <c r="O392" s="90"/>
      <c r="P392" s="243">
        <f>O392*H392</f>
        <v>0</v>
      </c>
      <c r="Q392" s="243">
        <v>0.0048</v>
      </c>
      <c r="R392" s="243">
        <f>Q392*H392</f>
        <v>0.33782399999999996</v>
      </c>
      <c r="S392" s="243">
        <v>0</v>
      </c>
      <c r="T392" s="244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45" t="s">
        <v>343</v>
      </c>
      <c r="AT392" s="245" t="s">
        <v>186</v>
      </c>
      <c r="AU392" s="245" t="s">
        <v>86</v>
      </c>
      <c r="AY392" s="16" t="s">
        <v>146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16" t="s">
        <v>84</v>
      </c>
      <c r="BK392" s="246">
        <f>ROUND(I392*H392,2)</f>
        <v>0</v>
      </c>
      <c r="BL392" s="16" t="s">
        <v>244</v>
      </c>
      <c r="BM392" s="245" t="s">
        <v>635</v>
      </c>
    </row>
    <row r="393" spans="1:47" s="2" customFormat="1" ht="12">
      <c r="A393" s="37"/>
      <c r="B393" s="38"/>
      <c r="C393" s="39"/>
      <c r="D393" s="247" t="s">
        <v>155</v>
      </c>
      <c r="E393" s="39"/>
      <c r="F393" s="248" t="s">
        <v>634</v>
      </c>
      <c r="G393" s="39"/>
      <c r="H393" s="39"/>
      <c r="I393" s="143"/>
      <c r="J393" s="39"/>
      <c r="K393" s="39"/>
      <c r="L393" s="43"/>
      <c r="M393" s="249"/>
      <c r="N393" s="250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155</v>
      </c>
      <c r="AU393" s="16" t="s">
        <v>86</v>
      </c>
    </row>
    <row r="394" spans="1:51" s="13" customFormat="1" ht="12">
      <c r="A394" s="13"/>
      <c r="B394" s="251"/>
      <c r="C394" s="252"/>
      <c r="D394" s="247" t="s">
        <v>157</v>
      </c>
      <c r="E394" s="252"/>
      <c r="F394" s="254" t="s">
        <v>636</v>
      </c>
      <c r="G394" s="252"/>
      <c r="H394" s="255">
        <v>70.38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157</v>
      </c>
      <c r="AU394" s="261" t="s">
        <v>86</v>
      </c>
      <c r="AV394" s="13" t="s">
        <v>86</v>
      </c>
      <c r="AW394" s="13" t="s">
        <v>4</v>
      </c>
      <c r="AX394" s="13" t="s">
        <v>84</v>
      </c>
      <c r="AY394" s="261" t="s">
        <v>146</v>
      </c>
    </row>
    <row r="395" spans="1:65" s="2" customFormat="1" ht="31" customHeight="1">
      <c r="A395" s="37"/>
      <c r="B395" s="38"/>
      <c r="C395" s="234" t="s">
        <v>637</v>
      </c>
      <c r="D395" s="234" t="s">
        <v>148</v>
      </c>
      <c r="E395" s="235" t="s">
        <v>638</v>
      </c>
      <c r="F395" s="236" t="s">
        <v>639</v>
      </c>
      <c r="G395" s="237" t="s">
        <v>151</v>
      </c>
      <c r="H395" s="238">
        <v>61.2</v>
      </c>
      <c r="I395" s="239"/>
      <c r="J395" s="240">
        <f>ROUND(I395*H395,2)</f>
        <v>0</v>
      </c>
      <c r="K395" s="236" t="s">
        <v>152</v>
      </c>
      <c r="L395" s="43"/>
      <c r="M395" s="241" t="s">
        <v>1</v>
      </c>
      <c r="N395" s="242" t="s">
        <v>41</v>
      </c>
      <c r="O395" s="90"/>
      <c r="P395" s="243">
        <f>O395*H395</f>
        <v>0</v>
      </c>
      <c r="Q395" s="243">
        <v>0.00088</v>
      </c>
      <c r="R395" s="243">
        <f>Q395*H395</f>
        <v>0.053856</v>
      </c>
      <c r="S395" s="243">
        <v>0</v>
      </c>
      <c r="T395" s="244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45" t="s">
        <v>244</v>
      </c>
      <c r="AT395" s="245" t="s">
        <v>148</v>
      </c>
      <c r="AU395" s="245" t="s">
        <v>86</v>
      </c>
      <c r="AY395" s="16" t="s">
        <v>146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16" t="s">
        <v>84</v>
      </c>
      <c r="BK395" s="246">
        <f>ROUND(I395*H395,2)</f>
        <v>0</v>
      </c>
      <c r="BL395" s="16" t="s">
        <v>244</v>
      </c>
      <c r="BM395" s="245" t="s">
        <v>640</v>
      </c>
    </row>
    <row r="396" spans="1:47" s="2" customFormat="1" ht="12">
      <c r="A396" s="37"/>
      <c r="B396" s="38"/>
      <c r="C396" s="39"/>
      <c r="D396" s="247" t="s">
        <v>155</v>
      </c>
      <c r="E396" s="39"/>
      <c r="F396" s="248" t="s">
        <v>641</v>
      </c>
      <c r="G396" s="39"/>
      <c r="H396" s="39"/>
      <c r="I396" s="143"/>
      <c r="J396" s="39"/>
      <c r="K396" s="39"/>
      <c r="L396" s="43"/>
      <c r="M396" s="249"/>
      <c r="N396" s="250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155</v>
      </c>
      <c r="AU396" s="16" t="s">
        <v>86</v>
      </c>
    </row>
    <row r="397" spans="1:65" s="2" customFormat="1" ht="52" customHeight="1">
      <c r="A397" s="37"/>
      <c r="B397" s="38"/>
      <c r="C397" s="273" t="s">
        <v>642</v>
      </c>
      <c r="D397" s="273" t="s">
        <v>186</v>
      </c>
      <c r="E397" s="274" t="s">
        <v>643</v>
      </c>
      <c r="F397" s="275" t="s">
        <v>644</v>
      </c>
      <c r="G397" s="276" t="s">
        <v>151</v>
      </c>
      <c r="H397" s="277">
        <v>70.38</v>
      </c>
      <c r="I397" s="278"/>
      <c r="J397" s="279">
        <f>ROUND(I397*H397,2)</f>
        <v>0</v>
      </c>
      <c r="K397" s="275" t="s">
        <v>152</v>
      </c>
      <c r="L397" s="280"/>
      <c r="M397" s="281" t="s">
        <v>1</v>
      </c>
      <c r="N397" s="282" t="s">
        <v>41</v>
      </c>
      <c r="O397" s="90"/>
      <c r="P397" s="243">
        <f>O397*H397</f>
        <v>0</v>
      </c>
      <c r="Q397" s="243">
        <v>0.0064</v>
      </c>
      <c r="R397" s="243">
        <f>Q397*H397</f>
        <v>0.450432</v>
      </c>
      <c r="S397" s="243">
        <v>0</v>
      </c>
      <c r="T397" s="244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45" t="s">
        <v>343</v>
      </c>
      <c r="AT397" s="245" t="s">
        <v>186</v>
      </c>
      <c r="AU397" s="245" t="s">
        <v>86</v>
      </c>
      <c r="AY397" s="16" t="s">
        <v>146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16" t="s">
        <v>84</v>
      </c>
      <c r="BK397" s="246">
        <f>ROUND(I397*H397,2)</f>
        <v>0</v>
      </c>
      <c r="BL397" s="16" t="s">
        <v>244</v>
      </c>
      <c r="BM397" s="245" t="s">
        <v>645</v>
      </c>
    </row>
    <row r="398" spans="1:47" s="2" customFormat="1" ht="12">
      <c r="A398" s="37"/>
      <c r="B398" s="38"/>
      <c r="C398" s="39"/>
      <c r="D398" s="247" t="s">
        <v>155</v>
      </c>
      <c r="E398" s="39"/>
      <c r="F398" s="248" t="s">
        <v>644</v>
      </c>
      <c r="G398" s="39"/>
      <c r="H398" s="39"/>
      <c r="I398" s="143"/>
      <c r="J398" s="39"/>
      <c r="K398" s="39"/>
      <c r="L398" s="43"/>
      <c r="M398" s="249"/>
      <c r="N398" s="250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155</v>
      </c>
      <c r="AU398" s="16" t="s">
        <v>86</v>
      </c>
    </row>
    <row r="399" spans="1:51" s="13" customFormat="1" ht="12">
      <c r="A399" s="13"/>
      <c r="B399" s="251"/>
      <c r="C399" s="252"/>
      <c r="D399" s="247" t="s">
        <v>157</v>
      </c>
      <c r="E399" s="252"/>
      <c r="F399" s="254" t="s">
        <v>636</v>
      </c>
      <c r="G399" s="252"/>
      <c r="H399" s="255">
        <v>70.38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157</v>
      </c>
      <c r="AU399" s="261" t="s">
        <v>86</v>
      </c>
      <c r="AV399" s="13" t="s">
        <v>86</v>
      </c>
      <c r="AW399" s="13" t="s">
        <v>4</v>
      </c>
      <c r="AX399" s="13" t="s">
        <v>84</v>
      </c>
      <c r="AY399" s="261" t="s">
        <v>146</v>
      </c>
    </row>
    <row r="400" spans="1:65" s="2" customFormat="1" ht="31" customHeight="1">
      <c r="A400" s="37"/>
      <c r="B400" s="38"/>
      <c r="C400" s="234" t="s">
        <v>646</v>
      </c>
      <c r="D400" s="234" t="s">
        <v>148</v>
      </c>
      <c r="E400" s="235" t="s">
        <v>647</v>
      </c>
      <c r="F400" s="236" t="s">
        <v>648</v>
      </c>
      <c r="G400" s="237" t="s">
        <v>189</v>
      </c>
      <c r="H400" s="238">
        <v>0.842</v>
      </c>
      <c r="I400" s="239"/>
      <c r="J400" s="240">
        <f>ROUND(I400*H400,2)</f>
        <v>0</v>
      </c>
      <c r="K400" s="236" t="s">
        <v>152</v>
      </c>
      <c r="L400" s="43"/>
      <c r="M400" s="241" t="s">
        <v>1</v>
      </c>
      <c r="N400" s="242" t="s">
        <v>41</v>
      </c>
      <c r="O400" s="90"/>
      <c r="P400" s="243">
        <f>O400*H400</f>
        <v>0</v>
      </c>
      <c r="Q400" s="243">
        <v>0</v>
      </c>
      <c r="R400" s="243">
        <f>Q400*H400</f>
        <v>0</v>
      </c>
      <c r="S400" s="243">
        <v>0</v>
      </c>
      <c r="T400" s="244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45" t="s">
        <v>244</v>
      </c>
      <c r="AT400" s="245" t="s">
        <v>148</v>
      </c>
      <c r="AU400" s="245" t="s">
        <v>86</v>
      </c>
      <c r="AY400" s="16" t="s">
        <v>146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16" t="s">
        <v>84</v>
      </c>
      <c r="BK400" s="246">
        <f>ROUND(I400*H400,2)</f>
        <v>0</v>
      </c>
      <c r="BL400" s="16" t="s">
        <v>244</v>
      </c>
      <c r="BM400" s="245" t="s">
        <v>649</v>
      </c>
    </row>
    <row r="401" spans="1:47" s="2" customFormat="1" ht="12">
      <c r="A401" s="37"/>
      <c r="B401" s="38"/>
      <c r="C401" s="39"/>
      <c r="D401" s="247" t="s">
        <v>155</v>
      </c>
      <c r="E401" s="39"/>
      <c r="F401" s="248" t="s">
        <v>650</v>
      </c>
      <c r="G401" s="39"/>
      <c r="H401" s="39"/>
      <c r="I401" s="143"/>
      <c r="J401" s="39"/>
      <c r="K401" s="39"/>
      <c r="L401" s="43"/>
      <c r="M401" s="249"/>
      <c r="N401" s="250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155</v>
      </c>
      <c r="AU401" s="16" t="s">
        <v>86</v>
      </c>
    </row>
    <row r="402" spans="1:63" s="12" customFormat="1" ht="22.8" customHeight="1">
      <c r="A402" s="12"/>
      <c r="B402" s="218"/>
      <c r="C402" s="219"/>
      <c r="D402" s="220" t="s">
        <v>75</v>
      </c>
      <c r="E402" s="232" t="s">
        <v>651</v>
      </c>
      <c r="F402" s="232" t="s">
        <v>652</v>
      </c>
      <c r="G402" s="219"/>
      <c r="H402" s="219"/>
      <c r="I402" s="222"/>
      <c r="J402" s="233">
        <f>BK402</f>
        <v>0</v>
      </c>
      <c r="K402" s="219"/>
      <c r="L402" s="224"/>
      <c r="M402" s="225"/>
      <c r="N402" s="226"/>
      <c r="O402" s="226"/>
      <c r="P402" s="227">
        <f>SUM(P403:P410)</f>
        <v>0</v>
      </c>
      <c r="Q402" s="226"/>
      <c r="R402" s="227">
        <f>SUM(R403:R410)</f>
        <v>0.0740775</v>
      </c>
      <c r="S402" s="226"/>
      <c r="T402" s="228">
        <f>SUM(T403:T410)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29" t="s">
        <v>86</v>
      </c>
      <c r="AT402" s="230" t="s">
        <v>75</v>
      </c>
      <c r="AU402" s="230" t="s">
        <v>84</v>
      </c>
      <c r="AY402" s="229" t="s">
        <v>146</v>
      </c>
      <c r="BK402" s="231">
        <f>SUM(BK403:BK410)</f>
        <v>0</v>
      </c>
    </row>
    <row r="403" spans="1:65" s="2" customFormat="1" ht="31" customHeight="1">
      <c r="A403" s="37"/>
      <c r="B403" s="38"/>
      <c r="C403" s="234" t="s">
        <v>653</v>
      </c>
      <c r="D403" s="234" t="s">
        <v>148</v>
      </c>
      <c r="E403" s="235" t="s">
        <v>654</v>
      </c>
      <c r="F403" s="236" t="s">
        <v>655</v>
      </c>
      <c r="G403" s="237" t="s">
        <v>151</v>
      </c>
      <c r="H403" s="238">
        <v>41.5</v>
      </c>
      <c r="I403" s="239"/>
      <c r="J403" s="240">
        <f>ROUND(I403*H403,2)</f>
        <v>0</v>
      </c>
      <c r="K403" s="236" t="s">
        <v>152</v>
      </c>
      <c r="L403" s="43"/>
      <c r="M403" s="241" t="s">
        <v>1</v>
      </c>
      <c r="N403" s="242" t="s">
        <v>41</v>
      </c>
      <c r="O403" s="90"/>
      <c r="P403" s="243">
        <f>O403*H403</f>
        <v>0</v>
      </c>
      <c r="Q403" s="243">
        <v>0</v>
      </c>
      <c r="R403" s="243">
        <f>Q403*H403</f>
        <v>0</v>
      </c>
      <c r="S403" s="243">
        <v>0</v>
      </c>
      <c r="T403" s="244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45" t="s">
        <v>244</v>
      </c>
      <c r="AT403" s="245" t="s">
        <v>148</v>
      </c>
      <c r="AU403" s="245" t="s">
        <v>86</v>
      </c>
      <c r="AY403" s="16" t="s">
        <v>146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16" t="s">
        <v>84</v>
      </c>
      <c r="BK403" s="246">
        <f>ROUND(I403*H403,2)</f>
        <v>0</v>
      </c>
      <c r="BL403" s="16" t="s">
        <v>244</v>
      </c>
      <c r="BM403" s="245" t="s">
        <v>656</v>
      </c>
    </row>
    <row r="404" spans="1:47" s="2" customFormat="1" ht="12">
      <c r="A404" s="37"/>
      <c r="B404" s="38"/>
      <c r="C404" s="39"/>
      <c r="D404" s="247" t="s">
        <v>155</v>
      </c>
      <c r="E404" s="39"/>
      <c r="F404" s="248" t="s">
        <v>657</v>
      </c>
      <c r="G404" s="39"/>
      <c r="H404" s="39"/>
      <c r="I404" s="143"/>
      <c r="J404" s="39"/>
      <c r="K404" s="39"/>
      <c r="L404" s="43"/>
      <c r="M404" s="249"/>
      <c r="N404" s="250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155</v>
      </c>
      <c r="AU404" s="16" t="s">
        <v>86</v>
      </c>
    </row>
    <row r="405" spans="1:51" s="13" customFormat="1" ht="12">
      <c r="A405" s="13"/>
      <c r="B405" s="251"/>
      <c r="C405" s="252"/>
      <c r="D405" s="247" t="s">
        <v>157</v>
      </c>
      <c r="E405" s="253" t="s">
        <v>1</v>
      </c>
      <c r="F405" s="254" t="s">
        <v>658</v>
      </c>
      <c r="G405" s="252"/>
      <c r="H405" s="255">
        <v>41.5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1" t="s">
        <v>157</v>
      </c>
      <c r="AU405" s="261" t="s">
        <v>86</v>
      </c>
      <c r="AV405" s="13" t="s">
        <v>86</v>
      </c>
      <c r="AW405" s="13" t="s">
        <v>32</v>
      </c>
      <c r="AX405" s="13" t="s">
        <v>84</v>
      </c>
      <c r="AY405" s="261" t="s">
        <v>146</v>
      </c>
    </row>
    <row r="406" spans="1:65" s="2" customFormat="1" ht="20.5" customHeight="1">
      <c r="A406" s="37"/>
      <c r="B406" s="38"/>
      <c r="C406" s="273" t="s">
        <v>659</v>
      </c>
      <c r="D406" s="273" t="s">
        <v>186</v>
      </c>
      <c r="E406" s="274" t="s">
        <v>660</v>
      </c>
      <c r="F406" s="275" t="s">
        <v>661</v>
      </c>
      <c r="G406" s="276" t="s">
        <v>151</v>
      </c>
      <c r="H406" s="277">
        <v>42.33</v>
      </c>
      <c r="I406" s="278"/>
      <c r="J406" s="279">
        <f>ROUND(I406*H406,2)</f>
        <v>0</v>
      </c>
      <c r="K406" s="275" t="s">
        <v>152</v>
      </c>
      <c r="L406" s="280"/>
      <c r="M406" s="281" t="s">
        <v>1</v>
      </c>
      <c r="N406" s="282" t="s">
        <v>41</v>
      </c>
      <c r="O406" s="90"/>
      <c r="P406" s="243">
        <f>O406*H406</f>
        <v>0</v>
      </c>
      <c r="Q406" s="243">
        <v>0.00175</v>
      </c>
      <c r="R406" s="243">
        <f>Q406*H406</f>
        <v>0.0740775</v>
      </c>
      <c r="S406" s="243">
        <v>0</v>
      </c>
      <c r="T406" s="24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45" t="s">
        <v>343</v>
      </c>
      <c r="AT406" s="245" t="s">
        <v>186</v>
      </c>
      <c r="AU406" s="245" t="s">
        <v>86</v>
      </c>
      <c r="AY406" s="16" t="s">
        <v>146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16" t="s">
        <v>84</v>
      </c>
      <c r="BK406" s="246">
        <f>ROUND(I406*H406,2)</f>
        <v>0</v>
      </c>
      <c r="BL406" s="16" t="s">
        <v>244</v>
      </c>
      <c r="BM406" s="245" t="s">
        <v>662</v>
      </c>
    </row>
    <row r="407" spans="1:47" s="2" customFormat="1" ht="12">
      <c r="A407" s="37"/>
      <c r="B407" s="38"/>
      <c r="C407" s="39"/>
      <c r="D407" s="247" t="s">
        <v>155</v>
      </c>
      <c r="E407" s="39"/>
      <c r="F407" s="248" t="s">
        <v>661</v>
      </c>
      <c r="G407" s="39"/>
      <c r="H407" s="39"/>
      <c r="I407" s="143"/>
      <c r="J407" s="39"/>
      <c r="K407" s="39"/>
      <c r="L407" s="43"/>
      <c r="M407" s="249"/>
      <c r="N407" s="250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155</v>
      </c>
      <c r="AU407" s="16" t="s">
        <v>86</v>
      </c>
    </row>
    <row r="408" spans="1:51" s="13" customFormat="1" ht="12">
      <c r="A408" s="13"/>
      <c r="B408" s="251"/>
      <c r="C408" s="252"/>
      <c r="D408" s="247" t="s">
        <v>157</v>
      </c>
      <c r="E408" s="252"/>
      <c r="F408" s="254" t="s">
        <v>663</v>
      </c>
      <c r="G408" s="252"/>
      <c r="H408" s="255">
        <v>42.33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1" t="s">
        <v>157</v>
      </c>
      <c r="AU408" s="261" t="s">
        <v>86</v>
      </c>
      <c r="AV408" s="13" t="s">
        <v>86</v>
      </c>
      <c r="AW408" s="13" t="s">
        <v>4</v>
      </c>
      <c r="AX408" s="13" t="s">
        <v>84</v>
      </c>
      <c r="AY408" s="261" t="s">
        <v>146</v>
      </c>
    </row>
    <row r="409" spans="1:65" s="2" customFormat="1" ht="20.5" customHeight="1">
      <c r="A409" s="37"/>
      <c r="B409" s="38"/>
      <c r="C409" s="234" t="s">
        <v>664</v>
      </c>
      <c r="D409" s="234" t="s">
        <v>148</v>
      </c>
      <c r="E409" s="235" t="s">
        <v>665</v>
      </c>
      <c r="F409" s="236" t="s">
        <v>666</v>
      </c>
      <c r="G409" s="237" t="s">
        <v>189</v>
      </c>
      <c r="H409" s="238">
        <v>0.074</v>
      </c>
      <c r="I409" s="239"/>
      <c r="J409" s="240">
        <f>ROUND(I409*H409,2)</f>
        <v>0</v>
      </c>
      <c r="K409" s="236" t="s">
        <v>152</v>
      </c>
      <c r="L409" s="43"/>
      <c r="M409" s="241" t="s">
        <v>1</v>
      </c>
      <c r="N409" s="242" t="s">
        <v>41</v>
      </c>
      <c r="O409" s="90"/>
      <c r="P409" s="243">
        <f>O409*H409</f>
        <v>0</v>
      </c>
      <c r="Q409" s="243">
        <v>0</v>
      </c>
      <c r="R409" s="243">
        <f>Q409*H409</f>
        <v>0</v>
      </c>
      <c r="S409" s="243">
        <v>0</v>
      </c>
      <c r="T409" s="244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45" t="s">
        <v>244</v>
      </c>
      <c r="AT409" s="245" t="s">
        <v>148</v>
      </c>
      <c r="AU409" s="245" t="s">
        <v>86</v>
      </c>
      <c r="AY409" s="16" t="s">
        <v>146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16" t="s">
        <v>84</v>
      </c>
      <c r="BK409" s="246">
        <f>ROUND(I409*H409,2)</f>
        <v>0</v>
      </c>
      <c r="BL409" s="16" t="s">
        <v>244</v>
      </c>
      <c r="BM409" s="245" t="s">
        <v>667</v>
      </c>
    </row>
    <row r="410" spans="1:47" s="2" customFormat="1" ht="12">
      <c r="A410" s="37"/>
      <c r="B410" s="38"/>
      <c r="C410" s="39"/>
      <c r="D410" s="247" t="s">
        <v>155</v>
      </c>
      <c r="E410" s="39"/>
      <c r="F410" s="248" t="s">
        <v>668</v>
      </c>
      <c r="G410" s="39"/>
      <c r="H410" s="39"/>
      <c r="I410" s="143"/>
      <c r="J410" s="39"/>
      <c r="K410" s="39"/>
      <c r="L410" s="43"/>
      <c r="M410" s="249"/>
      <c r="N410" s="250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155</v>
      </c>
      <c r="AU410" s="16" t="s">
        <v>86</v>
      </c>
    </row>
    <row r="411" spans="1:63" s="12" customFormat="1" ht="22.8" customHeight="1">
      <c r="A411" s="12"/>
      <c r="B411" s="218"/>
      <c r="C411" s="219"/>
      <c r="D411" s="220" t="s">
        <v>75</v>
      </c>
      <c r="E411" s="232" t="s">
        <v>669</v>
      </c>
      <c r="F411" s="232" t="s">
        <v>670</v>
      </c>
      <c r="G411" s="219"/>
      <c r="H411" s="219"/>
      <c r="I411" s="222"/>
      <c r="J411" s="233">
        <f>BK411</f>
        <v>0</v>
      </c>
      <c r="K411" s="219"/>
      <c r="L411" s="224"/>
      <c r="M411" s="225"/>
      <c r="N411" s="226"/>
      <c r="O411" s="226"/>
      <c r="P411" s="227">
        <f>SUM(P412:P421)</f>
        <v>0</v>
      </c>
      <c r="Q411" s="226"/>
      <c r="R411" s="227">
        <f>SUM(R412:R421)</f>
        <v>0</v>
      </c>
      <c r="S411" s="226"/>
      <c r="T411" s="228">
        <f>SUM(T412:T421)</f>
        <v>0.06727000000000001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29" t="s">
        <v>86</v>
      </c>
      <c r="AT411" s="230" t="s">
        <v>75</v>
      </c>
      <c r="AU411" s="230" t="s">
        <v>84</v>
      </c>
      <c r="AY411" s="229" t="s">
        <v>146</v>
      </c>
      <c r="BK411" s="231">
        <f>SUM(BK412:BK421)</f>
        <v>0</v>
      </c>
    </row>
    <row r="412" spans="1:65" s="2" customFormat="1" ht="20.5" customHeight="1">
      <c r="A412" s="37"/>
      <c r="B412" s="38"/>
      <c r="C412" s="234" t="s">
        <v>671</v>
      </c>
      <c r="D412" s="234" t="s">
        <v>148</v>
      </c>
      <c r="E412" s="235" t="s">
        <v>672</v>
      </c>
      <c r="F412" s="236" t="s">
        <v>673</v>
      </c>
      <c r="G412" s="237" t="s">
        <v>353</v>
      </c>
      <c r="H412" s="238">
        <v>1</v>
      </c>
      <c r="I412" s="239"/>
      <c r="J412" s="240">
        <f>ROUND(I412*H412,2)</f>
        <v>0</v>
      </c>
      <c r="K412" s="236" t="s">
        <v>152</v>
      </c>
      <c r="L412" s="43"/>
      <c r="M412" s="241" t="s">
        <v>1</v>
      </c>
      <c r="N412" s="242" t="s">
        <v>41</v>
      </c>
      <c r="O412" s="90"/>
      <c r="P412" s="243">
        <f>O412*H412</f>
        <v>0</v>
      </c>
      <c r="Q412" s="243">
        <v>0</v>
      </c>
      <c r="R412" s="243">
        <f>Q412*H412</f>
        <v>0</v>
      </c>
      <c r="S412" s="243">
        <v>0.0342</v>
      </c>
      <c r="T412" s="244">
        <f>S412*H412</f>
        <v>0.0342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45" t="s">
        <v>244</v>
      </c>
      <c r="AT412" s="245" t="s">
        <v>148</v>
      </c>
      <c r="AU412" s="245" t="s">
        <v>86</v>
      </c>
      <c r="AY412" s="16" t="s">
        <v>146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16" t="s">
        <v>84</v>
      </c>
      <c r="BK412" s="246">
        <f>ROUND(I412*H412,2)</f>
        <v>0</v>
      </c>
      <c r="BL412" s="16" t="s">
        <v>244</v>
      </c>
      <c r="BM412" s="245" t="s">
        <v>674</v>
      </c>
    </row>
    <row r="413" spans="1:47" s="2" customFormat="1" ht="12">
      <c r="A413" s="37"/>
      <c r="B413" s="38"/>
      <c r="C413" s="39"/>
      <c r="D413" s="247" t="s">
        <v>155</v>
      </c>
      <c r="E413" s="39"/>
      <c r="F413" s="248" t="s">
        <v>675</v>
      </c>
      <c r="G413" s="39"/>
      <c r="H413" s="39"/>
      <c r="I413" s="143"/>
      <c r="J413" s="39"/>
      <c r="K413" s="39"/>
      <c r="L413" s="43"/>
      <c r="M413" s="249"/>
      <c r="N413" s="250"/>
      <c r="O413" s="90"/>
      <c r="P413" s="90"/>
      <c r="Q413" s="90"/>
      <c r="R413" s="90"/>
      <c r="S413" s="90"/>
      <c r="T413" s="91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155</v>
      </c>
      <c r="AU413" s="16" t="s">
        <v>86</v>
      </c>
    </row>
    <row r="414" spans="1:65" s="2" customFormat="1" ht="20.5" customHeight="1">
      <c r="A414" s="37"/>
      <c r="B414" s="38"/>
      <c r="C414" s="234" t="s">
        <v>676</v>
      </c>
      <c r="D414" s="234" t="s">
        <v>148</v>
      </c>
      <c r="E414" s="235" t="s">
        <v>677</v>
      </c>
      <c r="F414" s="236" t="s">
        <v>678</v>
      </c>
      <c r="G414" s="237" t="s">
        <v>353</v>
      </c>
      <c r="H414" s="238">
        <v>1</v>
      </c>
      <c r="I414" s="239"/>
      <c r="J414" s="240">
        <f>ROUND(I414*H414,2)</f>
        <v>0</v>
      </c>
      <c r="K414" s="236" t="s">
        <v>152</v>
      </c>
      <c r="L414" s="43"/>
      <c r="M414" s="241" t="s">
        <v>1</v>
      </c>
      <c r="N414" s="242" t="s">
        <v>41</v>
      </c>
      <c r="O414" s="90"/>
      <c r="P414" s="243">
        <f>O414*H414</f>
        <v>0</v>
      </c>
      <c r="Q414" s="243">
        <v>0</v>
      </c>
      <c r="R414" s="243">
        <f>Q414*H414</f>
        <v>0</v>
      </c>
      <c r="S414" s="243">
        <v>0.01107</v>
      </c>
      <c r="T414" s="244">
        <f>S414*H414</f>
        <v>0.01107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5" t="s">
        <v>244</v>
      </c>
      <c r="AT414" s="245" t="s">
        <v>148</v>
      </c>
      <c r="AU414" s="245" t="s">
        <v>86</v>
      </c>
      <c r="AY414" s="16" t="s">
        <v>146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6" t="s">
        <v>84</v>
      </c>
      <c r="BK414" s="246">
        <f>ROUND(I414*H414,2)</f>
        <v>0</v>
      </c>
      <c r="BL414" s="16" t="s">
        <v>244</v>
      </c>
      <c r="BM414" s="245" t="s">
        <v>679</v>
      </c>
    </row>
    <row r="415" spans="1:47" s="2" customFormat="1" ht="12">
      <c r="A415" s="37"/>
      <c r="B415" s="38"/>
      <c r="C415" s="39"/>
      <c r="D415" s="247" t="s">
        <v>155</v>
      </c>
      <c r="E415" s="39"/>
      <c r="F415" s="248" t="s">
        <v>680</v>
      </c>
      <c r="G415" s="39"/>
      <c r="H415" s="39"/>
      <c r="I415" s="143"/>
      <c r="J415" s="39"/>
      <c r="K415" s="39"/>
      <c r="L415" s="43"/>
      <c r="M415" s="249"/>
      <c r="N415" s="250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155</v>
      </c>
      <c r="AU415" s="16" t="s">
        <v>86</v>
      </c>
    </row>
    <row r="416" spans="1:65" s="2" customFormat="1" ht="20.5" customHeight="1">
      <c r="A416" s="37"/>
      <c r="B416" s="38"/>
      <c r="C416" s="234" t="s">
        <v>681</v>
      </c>
      <c r="D416" s="234" t="s">
        <v>148</v>
      </c>
      <c r="E416" s="235" t="s">
        <v>682</v>
      </c>
      <c r="F416" s="236" t="s">
        <v>683</v>
      </c>
      <c r="G416" s="237" t="s">
        <v>353</v>
      </c>
      <c r="H416" s="238">
        <v>1</v>
      </c>
      <c r="I416" s="239"/>
      <c r="J416" s="240">
        <f>ROUND(I416*H416,2)</f>
        <v>0</v>
      </c>
      <c r="K416" s="236" t="s">
        <v>152</v>
      </c>
      <c r="L416" s="43"/>
      <c r="M416" s="241" t="s">
        <v>1</v>
      </c>
      <c r="N416" s="242" t="s">
        <v>41</v>
      </c>
      <c r="O416" s="90"/>
      <c r="P416" s="243">
        <f>O416*H416</f>
        <v>0</v>
      </c>
      <c r="Q416" s="243">
        <v>0</v>
      </c>
      <c r="R416" s="243">
        <f>Q416*H416</f>
        <v>0</v>
      </c>
      <c r="S416" s="243">
        <v>0.01946</v>
      </c>
      <c r="T416" s="244">
        <f>S416*H416</f>
        <v>0.01946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45" t="s">
        <v>244</v>
      </c>
      <c r="AT416" s="245" t="s">
        <v>148</v>
      </c>
      <c r="AU416" s="245" t="s">
        <v>86</v>
      </c>
      <c r="AY416" s="16" t="s">
        <v>146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16" t="s">
        <v>84</v>
      </c>
      <c r="BK416" s="246">
        <f>ROUND(I416*H416,2)</f>
        <v>0</v>
      </c>
      <c r="BL416" s="16" t="s">
        <v>244</v>
      </c>
      <c r="BM416" s="245" t="s">
        <v>684</v>
      </c>
    </row>
    <row r="417" spans="1:47" s="2" customFormat="1" ht="12">
      <c r="A417" s="37"/>
      <c r="B417" s="38"/>
      <c r="C417" s="39"/>
      <c r="D417" s="247" t="s">
        <v>155</v>
      </c>
      <c r="E417" s="39"/>
      <c r="F417" s="248" t="s">
        <v>685</v>
      </c>
      <c r="G417" s="39"/>
      <c r="H417" s="39"/>
      <c r="I417" s="143"/>
      <c r="J417" s="39"/>
      <c r="K417" s="39"/>
      <c r="L417" s="43"/>
      <c r="M417" s="249"/>
      <c r="N417" s="250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155</v>
      </c>
      <c r="AU417" s="16" t="s">
        <v>86</v>
      </c>
    </row>
    <row r="418" spans="1:65" s="2" customFormat="1" ht="20.5" customHeight="1">
      <c r="A418" s="37"/>
      <c r="B418" s="38"/>
      <c r="C418" s="234" t="s">
        <v>686</v>
      </c>
      <c r="D418" s="234" t="s">
        <v>148</v>
      </c>
      <c r="E418" s="235" t="s">
        <v>687</v>
      </c>
      <c r="F418" s="236" t="s">
        <v>688</v>
      </c>
      <c r="G418" s="237" t="s">
        <v>273</v>
      </c>
      <c r="H418" s="238">
        <v>2</v>
      </c>
      <c r="I418" s="239"/>
      <c r="J418" s="240">
        <f>ROUND(I418*H418,2)</f>
        <v>0</v>
      </c>
      <c r="K418" s="236" t="s">
        <v>152</v>
      </c>
      <c r="L418" s="43"/>
      <c r="M418" s="241" t="s">
        <v>1</v>
      </c>
      <c r="N418" s="242" t="s">
        <v>41</v>
      </c>
      <c r="O418" s="90"/>
      <c r="P418" s="243">
        <f>O418*H418</f>
        <v>0</v>
      </c>
      <c r="Q418" s="243">
        <v>0</v>
      </c>
      <c r="R418" s="243">
        <f>Q418*H418</f>
        <v>0</v>
      </c>
      <c r="S418" s="243">
        <v>0.00049</v>
      </c>
      <c r="T418" s="244">
        <f>S418*H418</f>
        <v>0.00098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45" t="s">
        <v>244</v>
      </c>
      <c r="AT418" s="245" t="s">
        <v>148</v>
      </c>
      <c r="AU418" s="245" t="s">
        <v>86</v>
      </c>
      <c r="AY418" s="16" t="s">
        <v>146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16" t="s">
        <v>84</v>
      </c>
      <c r="BK418" s="246">
        <f>ROUND(I418*H418,2)</f>
        <v>0</v>
      </c>
      <c r="BL418" s="16" t="s">
        <v>244</v>
      </c>
      <c r="BM418" s="245" t="s">
        <v>689</v>
      </c>
    </row>
    <row r="419" spans="1:47" s="2" customFormat="1" ht="12">
      <c r="A419" s="37"/>
      <c r="B419" s="38"/>
      <c r="C419" s="39"/>
      <c r="D419" s="247" t="s">
        <v>155</v>
      </c>
      <c r="E419" s="39"/>
      <c r="F419" s="248" t="s">
        <v>690</v>
      </c>
      <c r="G419" s="39"/>
      <c r="H419" s="39"/>
      <c r="I419" s="143"/>
      <c r="J419" s="39"/>
      <c r="K419" s="39"/>
      <c r="L419" s="43"/>
      <c r="M419" s="249"/>
      <c r="N419" s="250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155</v>
      </c>
      <c r="AU419" s="16" t="s">
        <v>86</v>
      </c>
    </row>
    <row r="420" spans="1:65" s="2" customFormat="1" ht="20.5" customHeight="1">
      <c r="A420" s="37"/>
      <c r="B420" s="38"/>
      <c r="C420" s="234" t="s">
        <v>691</v>
      </c>
      <c r="D420" s="234" t="s">
        <v>148</v>
      </c>
      <c r="E420" s="235" t="s">
        <v>692</v>
      </c>
      <c r="F420" s="236" t="s">
        <v>693</v>
      </c>
      <c r="G420" s="237" t="s">
        <v>353</v>
      </c>
      <c r="H420" s="238">
        <v>1</v>
      </c>
      <c r="I420" s="239"/>
      <c r="J420" s="240">
        <f>ROUND(I420*H420,2)</f>
        <v>0</v>
      </c>
      <c r="K420" s="236" t="s">
        <v>152</v>
      </c>
      <c r="L420" s="43"/>
      <c r="M420" s="241" t="s">
        <v>1</v>
      </c>
      <c r="N420" s="242" t="s">
        <v>41</v>
      </c>
      <c r="O420" s="90"/>
      <c r="P420" s="243">
        <f>O420*H420</f>
        <v>0</v>
      </c>
      <c r="Q420" s="243">
        <v>0</v>
      </c>
      <c r="R420" s="243">
        <f>Q420*H420</f>
        <v>0</v>
      </c>
      <c r="S420" s="243">
        <v>0.00156</v>
      </c>
      <c r="T420" s="244">
        <f>S420*H420</f>
        <v>0.00156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45" t="s">
        <v>244</v>
      </c>
      <c r="AT420" s="245" t="s">
        <v>148</v>
      </c>
      <c r="AU420" s="245" t="s">
        <v>86</v>
      </c>
      <c r="AY420" s="16" t="s">
        <v>146</v>
      </c>
      <c r="BE420" s="246">
        <f>IF(N420="základní",J420,0)</f>
        <v>0</v>
      </c>
      <c r="BF420" s="246">
        <f>IF(N420="snížená",J420,0)</f>
        <v>0</v>
      </c>
      <c r="BG420" s="246">
        <f>IF(N420="zákl. přenesená",J420,0)</f>
        <v>0</v>
      </c>
      <c r="BH420" s="246">
        <f>IF(N420="sníž. přenesená",J420,0)</f>
        <v>0</v>
      </c>
      <c r="BI420" s="246">
        <f>IF(N420="nulová",J420,0)</f>
        <v>0</v>
      </c>
      <c r="BJ420" s="16" t="s">
        <v>84</v>
      </c>
      <c r="BK420" s="246">
        <f>ROUND(I420*H420,2)</f>
        <v>0</v>
      </c>
      <c r="BL420" s="16" t="s">
        <v>244</v>
      </c>
      <c r="BM420" s="245" t="s">
        <v>694</v>
      </c>
    </row>
    <row r="421" spans="1:47" s="2" customFormat="1" ht="12">
      <c r="A421" s="37"/>
      <c r="B421" s="38"/>
      <c r="C421" s="39"/>
      <c r="D421" s="247" t="s">
        <v>155</v>
      </c>
      <c r="E421" s="39"/>
      <c r="F421" s="248" t="s">
        <v>695</v>
      </c>
      <c r="G421" s="39"/>
      <c r="H421" s="39"/>
      <c r="I421" s="143"/>
      <c r="J421" s="39"/>
      <c r="K421" s="39"/>
      <c r="L421" s="43"/>
      <c r="M421" s="249"/>
      <c r="N421" s="250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155</v>
      </c>
      <c r="AU421" s="16" t="s">
        <v>86</v>
      </c>
    </row>
    <row r="422" spans="1:63" s="12" customFormat="1" ht="22.8" customHeight="1">
      <c r="A422" s="12"/>
      <c r="B422" s="218"/>
      <c r="C422" s="219"/>
      <c r="D422" s="220" t="s">
        <v>75</v>
      </c>
      <c r="E422" s="232" t="s">
        <v>696</v>
      </c>
      <c r="F422" s="232" t="s">
        <v>697</v>
      </c>
      <c r="G422" s="219"/>
      <c r="H422" s="219"/>
      <c r="I422" s="222"/>
      <c r="J422" s="233">
        <f>BK422</f>
        <v>0</v>
      </c>
      <c r="K422" s="219"/>
      <c r="L422" s="224"/>
      <c r="M422" s="225"/>
      <c r="N422" s="226"/>
      <c r="O422" s="226"/>
      <c r="P422" s="227">
        <f>SUM(P423:P424)</f>
        <v>0</v>
      </c>
      <c r="Q422" s="226"/>
      <c r="R422" s="227">
        <f>SUM(R423:R424)</f>
        <v>0.0005</v>
      </c>
      <c r="S422" s="226"/>
      <c r="T422" s="228">
        <f>SUM(T423:T424)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29" t="s">
        <v>86</v>
      </c>
      <c r="AT422" s="230" t="s">
        <v>75</v>
      </c>
      <c r="AU422" s="230" t="s">
        <v>84</v>
      </c>
      <c r="AY422" s="229" t="s">
        <v>146</v>
      </c>
      <c r="BK422" s="231">
        <f>SUM(BK423:BK424)</f>
        <v>0</v>
      </c>
    </row>
    <row r="423" spans="1:65" s="2" customFormat="1" ht="31" customHeight="1">
      <c r="A423" s="37"/>
      <c r="B423" s="38"/>
      <c r="C423" s="234" t="s">
        <v>698</v>
      </c>
      <c r="D423" s="234" t="s">
        <v>148</v>
      </c>
      <c r="E423" s="235" t="s">
        <v>699</v>
      </c>
      <c r="F423" s="236" t="s">
        <v>700</v>
      </c>
      <c r="G423" s="237" t="s">
        <v>273</v>
      </c>
      <c r="H423" s="238">
        <v>2</v>
      </c>
      <c r="I423" s="239"/>
      <c r="J423" s="240">
        <f>ROUND(I423*H423,2)</f>
        <v>0</v>
      </c>
      <c r="K423" s="236" t="s">
        <v>152</v>
      </c>
      <c r="L423" s="43"/>
      <c r="M423" s="241" t="s">
        <v>1</v>
      </c>
      <c r="N423" s="242" t="s">
        <v>41</v>
      </c>
      <c r="O423" s="90"/>
      <c r="P423" s="243">
        <f>O423*H423</f>
        <v>0</v>
      </c>
      <c r="Q423" s="243">
        <v>0.00025</v>
      </c>
      <c r="R423" s="243">
        <f>Q423*H423</f>
        <v>0.0005</v>
      </c>
      <c r="S423" s="243">
        <v>0</v>
      </c>
      <c r="T423" s="24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5" t="s">
        <v>244</v>
      </c>
      <c r="AT423" s="245" t="s">
        <v>148</v>
      </c>
      <c r="AU423" s="245" t="s">
        <v>86</v>
      </c>
      <c r="AY423" s="16" t="s">
        <v>146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16" t="s">
        <v>84</v>
      </c>
      <c r="BK423" s="246">
        <f>ROUND(I423*H423,2)</f>
        <v>0</v>
      </c>
      <c r="BL423" s="16" t="s">
        <v>244</v>
      </c>
      <c r="BM423" s="245" t="s">
        <v>701</v>
      </c>
    </row>
    <row r="424" spans="1:47" s="2" customFormat="1" ht="12">
      <c r="A424" s="37"/>
      <c r="B424" s="38"/>
      <c r="C424" s="39"/>
      <c r="D424" s="247" t="s">
        <v>155</v>
      </c>
      <c r="E424" s="39"/>
      <c r="F424" s="248" t="s">
        <v>702</v>
      </c>
      <c r="G424" s="39"/>
      <c r="H424" s="39"/>
      <c r="I424" s="143"/>
      <c r="J424" s="39"/>
      <c r="K424" s="39"/>
      <c r="L424" s="43"/>
      <c r="M424" s="249"/>
      <c r="N424" s="250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155</v>
      </c>
      <c r="AU424" s="16" t="s">
        <v>86</v>
      </c>
    </row>
    <row r="425" spans="1:63" s="12" customFormat="1" ht="22.8" customHeight="1">
      <c r="A425" s="12"/>
      <c r="B425" s="218"/>
      <c r="C425" s="219"/>
      <c r="D425" s="220" t="s">
        <v>75</v>
      </c>
      <c r="E425" s="232" t="s">
        <v>703</v>
      </c>
      <c r="F425" s="232" t="s">
        <v>704</v>
      </c>
      <c r="G425" s="219"/>
      <c r="H425" s="219"/>
      <c r="I425" s="222"/>
      <c r="J425" s="233">
        <f>BK425</f>
        <v>0</v>
      </c>
      <c r="K425" s="219"/>
      <c r="L425" s="224"/>
      <c r="M425" s="225"/>
      <c r="N425" s="226"/>
      <c r="O425" s="226"/>
      <c r="P425" s="227">
        <f>SUM(P426:P427)</f>
        <v>0</v>
      </c>
      <c r="Q425" s="226"/>
      <c r="R425" s="227">
        <f>SUM(R426:R427)</f>
        <v>0</v>
      </c>
      <c r="S425" s="226"/>
      <c r="T425" s="228">
        <f>SUM(T426:T427)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9" t="s">
        <v>86</v>
      </c>
      <c r="AT425" s="230" t="s">
        <v>75</v>
      </c>
      <c r="AU425" s="230" t="s">
        <v>84</v>
      </c>
      <c r="AY425" s="229" t="s">
        <v>146</v>
      </c>
      <c r="BK425" s="231">
        <f>SUM(BK426:BK427)</f>
        <v>0</v>
      </c>
    </row>
    <row r="426" spans="1:65" s="2" customFormat="1" ht="14.5" customHeight="1">
      <c r="A426" s="37"/>
      <c r="B426" s="38"/>
      <c r="C426" s="234" t="s">
        <v>705</v>
      </c>
      <c r="D426" s="234" t="s">
        <v>148</v>
      </c>
      <c r="E426" s="235" t="s">
        <v>706</v>
      </c>
      <c r="F426" s="236" t="s">
        <v>707</v>
      </c>
      <c r="G426" s="237" t="s">
        <v>273</v>
      </c>
      <c r="H426" s="238">
        <v>1</v>
      </c>
      <c r="I426" s="239"/>
      <c r="J426" s="240">
        <f>ROUND(I426*H426,2)</f>
        <v>0</v>
      </c>
      <c r="K426" s="236" t="s">
        <v>1</v>
      </c>
      <c r="L426" s="43"/>
      <c r="M426" s="241" t="s">
        <v>1</v>
      </c>
      <c r="N426" s="242" t="s">
        <v>41</v>
      </c>
      <c r="O426" s="90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45" t="s">
        <v>244</v>
      </c>
      <c r="AT426" s="245" t="s">
        <v>148</v>
      </c>
      <c r="AU426" s="245" t="s">
        <v>86</v>
      </c>
      <c r="AY426" s="16" t="s">
        <v>146</v>
      </c>
      <c r="BE426" s="246">
        <f>IF(N426="základní",J426,0)</f>
        <v>0</v>
      </c>
      <c r="BF426" s="246">
        <f>IF(N426="snížená",J426,0)</f>
        <v>0</v>
      </c>
      <c r="BG426" s="246">
        <f>IF(N426="zákl. přenesená",J426,0)</f>
        <v>0</v>
      </c>
      <c r="BH426" s="246">
        <f>IF(N426="sníž. přenesená",J426,0)</f>
        <v>0</v>
      </c>
      <c r="BI426" s="246">
        <f>IF(N426="nulová",J426,0)</f>
        <v>0</v>
      </c>
      <c r="BJ426" s="16" t="s">
        <v>84</v>
      </c>
      <c r="BK426" s="246">
        <f>ROUND(I426*H426,2)</f>
        <v>0</v>
      </c>
      <c r="BL426" s="16" t="s">
        <v>244</v>
      </c>
      <c r="BM426" s="245" t="s">
        <v>708</v>
      </c>
    </row>
    <row r="427" spans="1:47" s="2" customFormat="1" ht="12">
      <c r="A427" s="37"/>
      <c r="B427" s="38"/>
      <c r="C427" s="39"/>
      <c r="D427" s="247" t="s">
        <v>155</v>
      </c>
      <c r="E427" s="39"/>
      <c r="F427" s="248" t="s">
        <v>707</v>
      </c>
      <c r="G427" s="39"/>
      <c r="H427" s="39"/>
      <c r="I427" s="143"/>
      <c r="J427" s="39"/>
      <c r="K427" s="39"/>
      <c r="L427" s="43"/>
      <c r="M427" s="249"/>
      <c r="N427" s="250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155</v>
      </c>
      <c r="AU427" s="16" t="s">
        <v>86</v>
      </c>
    </row>
    <row r="428" spans="1:63" s="12" customFormat="1" ht="22.8" customHeight="1">
      <c r="A428" s="12"/>
      <c r="B428" s="218"/>
      <c r="C428" s="219"/>
      <c r="D428" s="220" t="s">
        <v>75</v>
      </c>
      <c r="E428" s="232" t="s">
        <v>709</v>
      </c>
      <c r="F428" s="232" t="s">
        <v>710</v>
      </c>
      <c r="G428" s="219"/>
      <c r="H428" s="219"/>
      <c r="I428" s="222"/>
      <c r="J428" s="233">
        <f>BK428</f>
        <v>0</v>
      </c>
      <c r="K428" s="219"/>
      <c r="L428" s="224"/>
      <c r="M428" s="225"/>
      <c r="N428" s="226"/>
      <c r="O428" s="226"/>
      <c r="P428" s="227">
        <f>SUM(P429:P463)</f>
        <v>0</v>
      </c>
      <c r="Q428" s="226"/>
      <c r="R428" s="227">
        <f>SUM(R429:R463)</f>
        <v>2.2837395000000003</v>
      </c>
      <c r="S428" s="226"/>
      <c r="T428" s="228">
        <f>SUM(T429:T463)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29" t="s">
        <v>86</v>
      </c>
      <c r="AT428" s="230" t="s">
        <v>75</v>
      </c>
      <c r="AU428" s="230" t="s">
        <v>84</v>
      </c>
      <c r="AY428" s="229" t="s">
        <v>146</v>
      </c>
      <c r="BK428" s="231">
        <f>SUM(BK429:BK463)</f>
        <v>0</v>
      </c>
    </row>
    <row r="429" spans="1:65" s="2" customFormat="1" ht="41.5" customHeight="1">
      <c r="A429" s="37"/>
      <c r="B429" s="38"/>
      <c r="C429" s="234" t="s">
        <v>711</v>
      </c>
      <c r="D429" s="234" t="s">
        <v>148</v>
      </c>
      <c r="E429" s="235" t="s">
        <v>712</v>
      </c>
      <c r="F429" s="236" t="s">
        <v>713</v>
      </c>
      <c r="G429" s="237" t="s">
        <v>167</v>
      </c>
      <c r="H429" s="238">
        <v>2.15</v>
      </c>
      <c r="I429" s="239"/>
      <c r="J429" s="240">
        <f>ROUND(I429*H429,2)</f>
        <v>0</v>
      </c>
      <c r="K429" s="236" t="s">
        <v>152</v>
      </c>
      <c r="L429" s="43"/>
      <c r="M429" s="241" t="s">
        <v>1</v>
      </c>
      <c r="N429" s="242" t="s">
        <v>41</v>
      </c>
      <c r="O429" s="90"/>
      <c r="P429" s="243">
        <f>O429*H429</f>
        <v>0</v>
      </c>
      <c r="Q429" s="243">
        <v>0.00189</v>
      </c>
      <c r="R429" s="243">
        <f>Q429*H429</f>
        <v>0.004063499999999999</v>
      </c>
      <c r="S429" s="243">
        <v>0</v>
      </c>
      <c r="T429" s="244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45" t="s">
        <v>244</v>
      </c>
      <c r="AT429" s="245" t="s">
        <v>148</v>
      </c>
      <c r="AU429" s="245" t="s">
        <v>86</v>
      </c>
      <c r="AY429" s="16" t="s">
        <v>146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16" t="s">
        <v>84</v>
      </c>
      <c r="BK429" s="246">
        <f>ROUND(I429*H429,2)</f>
        <v>0</v>
      </c>
      <c r="BL429" s="16" t="s">
        <v>244</v>
      </c>
      <c r="BM429" s="245" t="s">
        <v>714</v>
      </c>
    </row>
    <row r="430" spans="1:47" s="2" customFormat="1" ht="12">
      <c r="A430" s="37"/>
      <c r="B430" s="38"/>
      <c r="C430" s="39"/>
      <c r="D430" s="247" t="s">
        <v>155</v>
      </c>
      <c r="E430" s="39"/>
      <c r="F430" s="248" t="s">
        <v>715</v>
      </c>
      <c r="G430" s="39"/>
      <c r="H430" s="39"/>
      <c r="I430" s="143"/>
      <c r="J430" s="39"/>
      <c r="K430" s="39"/>
      <c r="L430" s="43"/>
      <c r="M430" s="249"/>
      <c r="N430" s="250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155</v>
      </c>
      <c r="AU430" s="16" t="s">
        <v>86</v>
      </c>
    </row>
    <row r="431" spans="1:51" s="13" customFormat="1" ht="12">
      <c r="A431" s="13"/>
      <c r="B431" s="251"/>
      <c r="C431" s="252"/>
      <c r="D431" s="247" t="s">
        <v>157</v>
      </c>
      <c r="E431" s="253" t="s">
        <v>1</v>
      </c>
      <c r="F431" s="254" t="s">
        <v>716</v>
      </c>
      <c r="G431" s="252"/>
      <c r="H431" s="255">
        <v>2.15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1" t="s">
        <v>157</v>
      </c>
      <c r="AU431" s="261" t="s">
        <v>86</v>
      </c>
      <c r="AV431" s="13" t="s">
        <v>86</v>
      </c>
      <c r="AW431" s="13" t="s">
        <v>32</v>
      </c>
      <c r="AX431" s="13" t="s">
        <v>84</v>
      </c>
      <c r="AY431" s="261" t="s">
        <v>146</v>
      </c>
    </row>
    <row r="432" spans="1:65" s="2" customFormat="1" ht="20.5" customHeight="1">
      <c r="A432" s="37"/>
      <c r="B432" s="38"/>
      <c r="C432" s="234" t="s">
        <v>717</v>
      </c>
      <c r="D432" s="234" t="s">
        <v>148</v>
      </c>
      <c r="E432" s="235" t="s">
        <v>718</v>
      </c>
      <c r="F432" s="236" t="s">
        <v>719</v>
      </c>
      <c r="G432" s="237" t="s">
        <v>273</v>
      </c>
      <c r="H432" s="238">
        <v>38</v>
      </c>
      <c r="I432" s="239"/>
      <c r="J432" s="240">
        <f>ROUND(I432*H432,2)</f>
        <v>0</v>
      </c>
      <c r="K432" s="236" t="s">
        <v>152</v>
      </c>
      <c r="L432" s="43"/>
      <c r="M432" s="241" t="s">
        <v>1</v>
      </c>
      <c r="N432" s="242" t="s">
        <v>41</v>
      </c>
      <c r="O432" s="90"/>
      <c r="P432" s="243">
        <f>O432*H432</f>
        <v>0</v>
      </c>
      <c r="Q432" s="243">
        <v>0.00267</v>
      </c>
      <c r="R432" s="243">
        <f>Q432*H432</f>
        <v>0.10146000000000001</v>
      </c>
      <c r="S432" s="243">
        <v>0</v>
      </c>
      <c r="T432" s="244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45" t="s">
        <v>244</v>
      </c>
      <c r="AT432" s="245" t="s">
        <v>148</v>
      </c>
      <c r="AU432" s="245" t="s">
        <v>86</v>
      </c>
      <c r="AY432" s="16" t="s">
        <v>146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16" t="s">
        <v>84</v>
      </c>
      <c r="BK432" s="246">
        <f>ROUND(I432*H432,2)</f>
        <v>0</v>
      </c>
      <c r="BL432" s="16" t="s">
        <v>244</v>
      </c>
      <c r="BM432" s="245" t="s">
        <v>720</v>
      </c>
    </row>
    <row r="433" spans="1:47" s="2" customFormat="1" ht="12">
      <c r="A433" s="37"/>
      <c r="B433" s="38"/>
      <c r="C433" s="39"/>
      <c r="D433" s="247" t="s">
        <v>155</v>
      </c>
      <c r="E433" s="39"/>
      <c r="F433" s="248" t="s">
        <v>721</v>
      </c>
      <c r="G433" s="39"/>
      <c r="H433" s="39"/>
      <c r="I433" s="143"/>
      <c r="J433" s="39"/>
      <c r="K433" s="39"/>
      <c r="L433" s="43"/>
      <c r="M433" s="249"/>
      <c r="N433" s="250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155</v>
      </c>
      <c r="AU433" s="16" t="s">
        <v>86</v>
      </c>
    </row>
    <row r="434" spans="1:51" s="13" customFormat="1" ht="12">
      <c r="A434" s="13"/>
      <c r="B434" s="251"/>
      <c r="C434" s="252"/>
      <c r="D434" s="247" t="s">
        <v>157</v>
      </c>
      <c r="E434" s="253" t="s">
        <v>1</v>
      </c>
      <c r="F434" s="254" t="s">
        <v>722</v>
      </c>
      <c r="G434" s="252"/>
      <c r="H434" s="255">
        <v>38</v>
      </c>
      <c r="I434" s="256"/>
      <c r="J434" s="252"/>
      <c r="K434" s="252"/>
      <c r="L434" s="257"/>
      <c r="M434" s="258"/>
      <c r="N434" s="259"/>
      <c r="O434" s="259"/>
      <c r="P434" s="259"/>
      <c r="Q434" s="259"/>
      <c r="R434" s="259"/>
      <c r="S434" s="259"/>
      <c r="T434" s="26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1" t="s">
        <v>157</v>
      </c>
      <c r="AU434" s="261" t="s">
        <v>86</v>
      </c>
      <c r="AV434" s="13" t="s">
        <v>86</v>
      </c>
      <c r="AW434" s="13" t="s">
        <v>32</v>
      </c>
      <c r="AX434" s="13" t="s">
        <v>84</v>
      </c>
      <c r="AY434" s="261" t="s">
        <v>146</v>
      </c>
    </row>
    <row r="435" spans="1:65" s="2" customFormat="1" ht="20.5" customHeight="1">
      <c r="A435" s="37"/>
      <c r="B435" s="38"/>
      <c r="C435" s="273" t="s">
        <v>723</v>
      </c>
      <c r="D435" s="273" t="s">
        <v>186</v>
      </c>
      <c r="E435" s="274" t="s">
        <v>724</v>
      </c>
      <c r="F435" s="275" t="s">
        <v>725</v>
      </c>
      <c r="G435" s="276" t="s">
        <v>273</v>
      </c>
      <c r="H435" s="277">
        <v>38</v>
      </c>
      <c r="I435" s="278"/>
      <c r="J435" s="279">
        <f>ROUND(I435*H435,2)</f>
        <v>0</v>
      </c>
      <c r="K435" s="275" t="s">
        <v>152</v>
      </c>
      <c r="L435" s="280"/>
      <c r="M435" s="281" t="s">
        <v>1</v>
      </c>
      <c r="N435" s="282" t="s">
        <v>41</v>
      </c>
      <c r="O435" s="90"/>
      <c r="P435" s="243">
        <f>O435*H435</f>
        <v>0</v>
      </c>
      <c r="Q435" s="243">
        <v>0.00068</v>
      </c>
      <c r="R435" s="243">
        <f>Q435*H435</f>
        <v>0.025840000000000002</v>
      </c>
      <c r="S435" s="243">
        <v>0</v>
      </c>
      <c r="T435" s="244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45" t="s">
        <v>343</v>
      </c>
      <c r="AT435" s="245" t="s">
        <v>186</v>
      </c>
      <c r="AU435" s="245" t="s">
        <v>86</v>
      </c>
      <c r="AY435" s="16" t="s">
        <v>146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16" t="s">
        <v>84</v>
      </c>
      <c r="BK435" s="246">
        <f>ROUND(I435*H435,2)</f>
        <v>0</v>
      </c>
      <c r="BL435" s="16" t="s">
        <v>244</v>
      </c>
      <c r="BM435" s="245" t="s">
        <v>726</v>
      </c>
    </row>
    <row r="436" spans="1:47" s="2" customFormat="1" ht="12">
      <c r="A436" s="37"/>
      <c r="B436" s="38"/>
      <c r="C436" s="39"/>
      <c r="D436" s="247" t="s">
        <v>155</v>
      </c>
      <c r="E436" s="39"/>
      <c r="F436" s="248" t="s">
        <v>725</v>
      </c>
      <c r="G436" s="39"/>
      <c r="H436" s="39"/>
      <c r="I436" s="143"/>
      <c r="J436" s="39"/>
      <c r="K436" s="39"/>
      <c r="L436" s="43"/>
      <c r="M436" s="249"/>
      <c r="N436" s="250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155</v>
      </c>
      <c r="AU436" s="16" t="s">
        <v>86</v>
      </c>
    </row>
    <row r="437" spans="1:65" s="2" customFormat="1" ht="31" customHeight="1">
      <c r="A437" s="37"/>
      <c r="B437" s="38"/>
      <c r="C437" s="234" t="s">
        <v>727</v>
      </c>
      <c r="D437" s="234" t="s">
        <v>148</v>
      </c>
      <c r="E437" s="235" t="s">
        <v>728</v>
      </c>
      <c r="F437" s="236" t="s">
        <v>729</v>
      </c>
      <c r="G437" s="237" t="s">
        <v>161</v>
      </c>
      <c r="H437" s="238">
        <v>84.9</v>
      </c>
      <c r="I437" s="239"/>
      <c r="J437" s="240">
        <f>ROUND(I437*H437,2)</f>
        <v>0</v>
      </c>
      <c r="K437" s="236" t="s">
        <v>152</v>
      </c>
      <c r="L437" s="43"/>
      <c r="M437" s="241" t="s">
        <v>1</v>
      </c>
      <c r="N437" s="242" t="s">
        <v>41</v>
      </c>
      <c r="O437" s="90"/>
      <c r="P437" s="243">
        <f>O437*H437</f>
        <v>0</v>
      </c>
      <c r="Q437" s="243">
        <v>0</v>
      </c>
      <c r="R437" s="243">
        <f>Q437*H437</f>
        <v>0</v>
      </c>
      <c r="S437" s="243">
        <v>0</v>
      </c>
      <c r="T437" s="244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45" t="s">
        <v>244</v>
      </c>
      <c r="AT437" s="245" t="s">
        <v>148</v>
      </c>
      <c r="AU437" s="245" t="s">
        <v>86</v>
      </c>
      <c r="AY437" s="16" t="s">
        <v>146</v>
      </c>
      <c r="BE437" s="246">
        <f>IF(N437="základní",J437,0)</f>
        <v>0</v>
      </c>
      <c r="BF437" s="246">
        <f>IF(N437="snížená",J437,0)</f>
        <v>0</v>
      </c>
      <c r="BG437" s="246">
        <f>IF(N437="zákl. přenesená",J437,0)</f>
        <v>0</v>
      </c>
      <c r="BH437" s="246">
        <f>IF(N437="sníž. přenesená",J437,0)</f>
        <v>0</v>
      </c>
      <c r="BI437" s="246">
        <f>IF(N437="nulová",J437,0)</f>
        <v>0</v>
      </c>
      <c r="BJ437" s="16" t="s">
        <v>84</v>
      </c>
      <c r="BK437" s="246">
        <f>ROUND(I437*H437,2)</f>
        <v>0</v>
      </c>
      <c r="BL437" s="16" t="s">
        <v>244</v>
      </c>
      <c r="BM437" s="245" t="s">
        <v>730</v>
      </c>
    </row>
    <row r="438" spans="1:47" s="2" customFormat="1" ht="12">
      <c r="A438" s="37"/>
      <c r="B438" s="38"/>
      <c r="C438" s="39"/>
      <c r="D438" s="247" t="s">
        <v>155</v>
      </c>
      <c r="E438" s="39"/>
      <c r="F438" s="248" t="s">
        <v>731</v>
      </c>
      <c r="G438" s="39"/>
      <c r="H438" s="39"/>
      <c r="I438" s="143"/>
      <c r="J438" s="39"/>
      <c r="K438" s="39"/>
      <c r="L438" s="43"/>
      <c r="M438" s="249"/>
      <c r="N438" s="250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155</v>
      </c>
      <c r="AU438" s="16" t="s">
        <v>86</v>
      </c>
    </row>
    <row r="439" spans="1:51" s="13" customFormat="1" ht="12">
      <c r="A439" s="13"/>
      <c r="B439" s="251"/>
      <c r="C439" s="252"/>
      <c r="D439" s="247" t="s">
        <v>157</v>
      </c>
      <c r="E439" s="253" t="s">
        <v>1</v>
      </c>
      <c r="F439" s="254" t="s">
        <v>732</v>
      </c>
      <c r="G439" s="252"/>
      <c r="H439" s="255">
        <v>16.5</v>
      </c>
      <c r="I439" s="256"/>
      <c r="J439" s="252"/>
      <c r="K439" s="252"/>
      <c r="L439" s="257"/>
      <c r="M439" s="258"/>
      <c r="N439" s="259"/>
      <c r="O439" s="259"/>
      <c r="P439" s="259"/>
      <c r="Q439" s="259"/>
      <c r="R439" s="259"/>
      <c r="S439" s="259"/>
      <c r="T439" s="26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1" t="s">
        <v>157</v>
      </c>
      <c r="AU439" s="261" t="s">
        <v>86</v>
      </c>
      <c r="AV439" s="13" t="s">
        <v>86</v>
      </c>
      <c r="AW439" s="13" t="s">
        <v>32</v>
      </c>
      <c r="AX439" s="13" t="s">
        <v>76</v>
      </c>
      <c r="AY439" s="261" t="s">
        <v>146</v>
      </c>
    </row>
    <row r="440" spans="1:51" s="13" customFormat="1" ht="12">
      <c r="A440" s="13"/>
      <c r="B440" s="251"/>
      <c r="C440" s="252"/>
      <c r="D440" s="247" t="s">
        <v>157</v>
      </c>
      <c r="E440" s="253" t="s">
        <v>1</v>
      </c>
      <c r="F440" s="254" t="s">
        <v>733</v>
      </c>
      <c r="G440" s="252"/>
      <c r="H440" s="255">
        <v>68.4</v>
      </c>
      <c r="I440" s="256"/>
      <c r="J440" s="252"/>
      <c r="K440" s="252"/>
      <c r="L440" s="257"/>
      <c r="M440" s="258"/>
      <c r="N440" s="259"/>
      <c r="O440" s="259"/>
      <c r="P440" s="259"/>
      <c r="Q440" s="259"/>
      <c r="R440" s="259"/>
      <c r="S440" s="259"/>
      <c r="T440" s="26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1" t="s">
        <v>157</v>
      </c>
      <c r="AU440" s="261" t="s">
        <v>86</v>
      </c>
      <c r="AV440" s="13" t="s">
        <v>86</v>
      </c>
      <c r="AW440" s="13" t="s">
        <v>32</v>
      </c>
      <c r="AX440" s="13" t="s">
        <v>76</v>
      </c>
      <c r="AY440" s="261" t="s">
        <v>146</v>
      </c>
    </row>
    <row r="441" spans="1:51" s="14" customFormat="1" ht="12">
      <c r="A441" s="14"/>
      <c r="B441" s="262"/>
      <c r="C441" s="263"/>
      <c r="D441" s="247" t="s">
        <v>157</v>
      </c>
      <c r="E441" s="264" t="s">
        <v>1</v>
      </c>
      <c r="F441" s="265" t="s">
        <v>172</v>
      </c>
      <c r="G441" s="263"/>
      <c r="H441" s="266">
        <v>84.9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2" t="s">
        <v>157</v>
      </c>
      <c r="AU441" s="272" t="s">
        <v>86</v>
      </c>
      <c r="AV441" s="14" t="s">
        <v>153</v>
      </c>
      <c r="AW441" s="14" t="s">
        <v>32</v>
      </c>
      <c r="AX441" s="14" t="s">
        <v>84</v>
      </c>
      <c r="AY441" s="272" t="s">
        <v>146</v>
      </c>
    </row>
    <row r="442" spans="1:65" s="2" customFormat="1" ht="20.5" customHeight="1">
      <c r="A442" s="37"/>
      <c r="B442" s="38"/>
      <c r="C442" s="273" t="s">
        <v>734</v>
      </c>
      <c r="D442" s="273" t="s">
        <v>186</v>
      </c>
      <c r="E442" s="274" t="s">
        <v>735</v>
      </c>
      <c r="F442" s="275" t="s">
        <v>736</v>
      </c>
      <c r="G442" s="276" t="s">
        <v>167</v>
      </c>
      <c r="H442" s="277">
        <v>1.622</v>
      </c>
      <c r="I442" s="278"/>
      <c r="J442" s="279">
        <f>ROUND(I442*H442,2)</f>
        <v>0</v>
      </c>
      <c r="K442" s="275" t="s">
        <v>152</v>
      </c>
      <c r="L442" s="280"/>
      <c r="M442" s="281" t="s">
        <v>1</v>
      </c>
      <c r="N442" s="282" t="s">
        <v>41</v>
      </c>
      <c r="O442" s="90"/>
      <c r="P442" s="243">
        <f>O442*H442</f>
        <v>0</v>
      </c>
      <c r="Q442" s="243">
        <v>0.55</v>
      </c>
      <c r="R442" s="243">
        <f>Q442*H442</f>
        <v>0.8921000000000001</v>
      </c>
      <c r="S442" s="243">
        <v>0</v>
      </c>
      <c r="T442" s="244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45" t="s">
        <v>343</v>
      </c>
      <c r="AT442" s="245" t="s">
        <v>186</v>
      </c>
      <c r="AU442" s="245" t="s">
        <v>86</v>
      </c>
      <c r="AY442" s="16" t="s">
        <v>146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16" t="s">
        <v>84</v>
      </c>
      <c r="BK442" s="246">
        <f>ROUND(I442*H442,2)</f>
        <v>0</v>
      </c>
      <c r="BL442" s="16" t="s">
        <v>244</v>
      </c>
      <c r="BM442" s="245" t="s">
        <v>737</v>
      </c>
    </row>
    <row r="443" spans="1:47" s="2" customFormat="1" ht="12">
      <c r="A443" s="37"/>
      <c r="B443" s="38"/>
      <c r="C443" s="39"/>
      <c r="D443" s="247" t="s">
        <v>155</v>
      </c>
      <c r="E443" s="39"/>
      <c r="F443" s="248" t="s">
        <v>736</v>
      </c>
      <c r="G443" s="39"/>
      <c r="H443" s="39"/>
      <c r="I443" s="143"/>
      <c r="J443" s="39"/>
      <c r="K443" s="39"/>
      <c r="L443" s="43"/>
      <c r="M443" s="249"/>
      <c r="N443" s="250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6" t="s">
        <v>155</v>
      </c>
      <c r="AU443" s="16" t="s">
        <v>86</v>
      </c>
    </row>
    <row r="444" spans="1:51" s="13" customFormat="1" ht="12">
      <c r="A444" s="13"/>
      <c r="B444" s="251"/>
      <c r="C444" s="252"/>
      <c r="D444" s="247" t="s">
        <v>157</v>
      </c>
      <c r="E444" s="253" t="s">
        <v>1</v>
      </c>
      <c r="F444" s="254" t="s">
        <v>738</v>
      </c>
      <c r="G444" s="252"/>
      <c r="H444" s="255">
        <v>0.243</v>
      </c>
      <c r="I444" s="256"/>
      <c r="J444" s="252"/>
      <c r="K444" s="252"/>
      <c r="L444" s="257"/>
      <c r="M444" s="258"/>
      <c r="N444" s="259"/>
      <c r="O444" s="259"/>
      <c r="P444" s="259"/>
      <c r="Q444" s="259"/>
      <c r="R444" s="259"/>
      <c r="S444" s="259"/>
      <c r="T444" s="26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1" t="s">
        <v>157</v>
      </c>
      <c r="AU444" s="261" t="s">
        <v>86</v>
      </c>
      <c r="AV444" s="13" t="s">
        <v>86</v>
      </c>
      <c r="AW444" s="13" t="s">
        <v>32</v>
      </c>
      <c r="AX444" s="13" t="s">
        <v>76</v>
      </c>
      <c r="AY444" s="261" t="s">
        <v>146</v>
      </c>
    </row>
    <row r="445" spans="1:51" s="13" customFormat="1" ht="12">
      <c r="A445" s="13"/>
      <c r="B445" s="251"/>
      <c r="C445" s="252"/>
      <c r="D445" s="247" t="s">
        <v>157</v>
      </c>
      <c r="E445" s="253" t="s">
        <v>1</v>
      </c>
      <c r="F445" s="254" t="s">
        <v>739</v>
      </c>
      <c r="G445" s="252"/>
      <c r="H445" s="255">
        <v>1.379</v>
      </c>
      <c r="I445" s="256"/>
      <c r="J445" s="252"/>
      <c r="K445" s="252"/>
      <c r="L445" s="257"/>
      <c r="M445" s="258"/>
      <c r="N445" s="259"/>
      <c r="O445" s="259"/>
      <c r="P445" s="259"/>
      <c r="Q445" s="259"/>
      <c r="R445" s="259"/>
      <c r="S445" s="259"/>
      <c r="T445" s="26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1" t="s">
        <v>157</v>
      </c>
      <c r="AU445" s="261" t="s">
        <v>86</v>
      </c>
      <c r="AV445" s="13" t="s">
        <v>86</v>
      </c>
      <c r="AW445" s="13" t="s">
        <v>32</v>
      </c>
      <c r="AX445" s="13" t="s">
        <v>76</v>
      </c>
      <c r="AY445" s="261" t="s">
        <v>146</v>
      </c>
    </row>
    <row r="446" spans="1:51" s="14" customFormat="1" ht="12">
      <c r="A446" s="14"/>
      <c r="B446" s="262"/>
      <c r="C446" s="263"/>
      <c r="D446" s="247" t="s">
        <v>157</v>
      </c>
      <c r="E446" s="264" t="s">
        <v>1</v>
      </c>
      <c r="F446" s="265" t="s">
        <v>172</v>
      </c>
      <c r="G446" s="263"/>
      <c r="H446" s="266">
        <v>1.6219999999999999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2" t="s">
        <v>157</v>
      </c>
      <c r="AU446" s="272" t="s">
        <v>86</v>
      </c>
      <c r="AV446" s="14" t="s">
        <v>153</v>
      </c>
      <c r="AW446" s="14" t="s">
        <v>32</v>
      </c>
      <c r="AX446" s="14" t="s">
        <v>84</v>
      </c>
      <c r="AY446" s="272" t="s">
        <v>146</v>
      </c>
    </row>
    <row r="447" spans="1:65" s="2" customFormat="1" ht="31" customHeight="1">
      <c r="A447" s="37"/>
      <c r="B447" s="38"/>
      <c r="C447" s="234" t="s">
        <v>740</v>
      </c>
      <c r="D447" s="234" t="s">
        <v>148</v>
      </c>
      <c r="E447" s="235" t="s">
        <v>741</v>
      </c>
      <c r="F447" s="236" t="s">
        <v>742</v>
      </c>
      <c r="G447" s="237" t="s">
        <v>161</v>
      </c>
      <c r="H447" s="238">
        <v>16.5</v>
      </c>
      <c r="I447" s="239"/>
      <c r="J447" s="240">
        <f>ROUND(I447*H447,2)</f>
        <v>0</v>
      </c>
      <c r="K447" s="236" t="s">
        <v>152</v>
      </c>
      <c r="L447" s="43"/>
      <c r="M447" s="241" t="s">
        <v>1</v>
      </c>
      <c r="N447" s="242" t="s">
        <v>41</v>
      </c>
      <c r="O447" s="90"/>
      <c r="P447" s="243">
        <f>O447*H447</f>
        <v>0</v>
      </c>
      <c r="Q447" s="243">
        <v>0</v>
      </c>
      <c r="R447" s="243">
        <f>Q447*H447</f>
        <v>0</v>
      </c>
      <c r="S447" s="243">
        <v>0</v>
      </c>
      <c r="T447" s="24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45" t="s">
        <v>244</v>
      </c>
      <c r="AT447" s="245" t="s">
        <v>148</v>
      </c>
      <c r="AU447" s="245" t="s">
        <v>86</v>
      </c>
      <c r="AY447" s="16" t="s">
        <v>146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6" t="s">
        <v>84</v>
      </c>
      <c r="BK447" s="246">
        <f>ROUND(I447*H447,2)</f>
        <v>0</v>
      </c>
      <c r="BL447" s="16" t="s">
        <v>244</v>
      </c>
      <c r="BM447" s="245" t="s">
        <v>743</v>
      </c>
    </row>
    <row r="448" spans="1:47" s="2" customFormat="1" ht="12">
      <c r="A448" s="37"/>
      <c r="B448" s="38"/>
      <c r="C448" s="39"/>
      <c r="D448" s="247" t="s">
        <v>155</v>
      </c>
      <c r="E448" s="39"/>
      <c r="F448" s="248" t="s">
        <v>744</v>
      </c>
      <c r="G448" s="39"/>
      <c r="H448" s="39"/>
      <c r="I448" s="143"/>
      <c r="J448" s="39"/>
      <c r="K448" s="39"/>
      <c r="L448" s="43"/>
      <c r="M448" s="249"/>
      <c r="N448" s="250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155</v>
      </c>
      <c r="AU448" s="16" t="s">
        <v>86</v>
      </c>
    </row>
    <row r="449" spans="1:65" s="2" customFormat="1" ht="20.5" customHeight="1">
      <c r="A449" s="37"/>
      <c r="B449" s="38"/>
      <c r="C449" s="273" t="s">
        <v>745</v>
      </c>
      <c r="D449" s="273" t="s">
        <v>186</v>
      </c>
      <c r="E449" s="274" t="s">
        <v>746</v>
      </c>
      <c r="F449" s="275" t="s">
        <v>747</v>
      </c>
      <c r="G449" s="276" t="s">
        <v>167</v>
      </c>
      <c r="H449" s="277">
        <v>0.528</v>
      </c>
      <c r="I449" s="278"/>
      <c r="J449" s="279">
        <f>ROUND(I449*H449,2)</f>
        <v>0</v>
      </c>
      <c r="K449" s="275" t="s">
        <v>152</v>
      </c>
      <c r="L449" s="280"/>
      <c r="M449" s="281" t="s">
        <v>1</v>
      </c>
      <c r="N449" s="282" t="s">
        <v>41</v>
      </c>
      <c r="O449" s="90"/>
      <c r="P449" s="243">
        <f>O449*H449</f>
        <v>0</v>
      </c>
      <c r="Q449" s="243">
        <v>0.55</v>
      </c>
      <c r="R449" s="243">
        <f>Q449*H449</f>
        <v>0.29040000000000005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343</v>
      </c>
      <c r="AT449" s="245" t="s">
        <v>186</v>
      </c>
      <c r="AU449" s="245" t="s">
        <v>86</v>
      </c>
      <c r="AY449" s="16" t="s">
        <v>146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84</v>
      </c>
      <c r="BK449" s="246">
        <f>ROUND(I449*H449,2)</f>
        <v>0</v>
      </c>
      <c r="BL449" s="16" t="s">
        <v>244</v>
      </c>
      <c r="BM449" s="245" t="s">
        <v>748</v>
      </c>
    </row>
    <row r="450" spans="1:47" s="2" customFormat="1" ht="12">
      <c r="A450" s="37"/>
      <c r="B450" s="38"/>
      <c r="C450" s="39"/>
      <c r="D450" s="247" t="s">
        <v>155</v>
      </c>
      <c r="E450" s="39"/>
      <c r="F450" s="248" t="s">
        <v>747</v>
      </c>
      <c r="G450" s="39"/>
      <c r="H450" s="39"/>
      <c r="I450" s="143"/>
      <c r="J450" s="39"/>
      <c r="K450" s="39"/>
      <c r="L450" s="43"/>
      <c r="M450" s="249"/>
      <c r="N450" s="250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155</v>
      </c>
      <c r="AU450" s="16" t="s">
        <v>86</v>
      </c>
    </row>
    <row r="451" spans="1:51" s="13" customFormat="1" ht="12">
      <c r="A451" s="13"/>
      <c r="B451" s="251"/>
      <c r="C451" s="252"/>
      <c r="D451" s="247" t="s">
        <v>157</v>
      </c>
      <c r="E451" s="253" t="s">
        <v>1</v>
      </c>
      <c r="F451" s="254" t="s">
        <v>749</v>
      </c>
      <c r="G451" s="252"/>
      <c r="H451" s="255">
        <v>0.528</v>
      </c>
      <c r="I451" s="256"/>
      <c r="J451" s="252"/>
      <c r="K451" s="252"/>
      <c r="L451" s="257"/>
      <c r="M451" s="258"/>
      <c r="N451" s="259"/>
      <c r="O451" s="259"/>
      <c r="P451" s="259"/>
      <c r="Q451" s="259"/>
      <c r="R451" s="259"/>
      <c r="S451" s="259"/>
      <c r="T451" s="26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1" t="s">
        <v>157</v>
      </c>
      <c r="AU451" s="261" t="s">
        <v>86</v>
      </c>
      <c r="AV451" s="13" t="s">
        <v>86</v>
      </c>
      <c r="AW451" s="13" t="s">
        <v>32</v>
      </c>
      <c r="AX451" s="13" t="s">
        <v>84</v>
      </c>
      <c r="AY451" s="261" t="s">
        <v>146</v>
      </c>
    </row>
    <row r="452" spans="1:65" s="2" customFormat="1" ht="31" customHeight="1">
      <c r="A452" s="37"/>
      <c r="B452" s="38"/>
      <c r="C452" s="234" t="s">
        <v>750</v>
      </c>
      <c r="D452" s="234" t="s">
        <v>148</v>
      </c>
      <c r="E452" s="235" t="s">
        <v>751</v>
      </c>
      <c r="F452" s="236" t="s">
        <v>752</v>
      </c>
      <c r="G452" s="237" t="s">
        <v>151</v>
      </c>
      <c r="H452" s="238">
        <v>61.2</v>
      </c>
      <c r="I452" s="239"/>
      <c r="J452" s="240">
        <f>ROUND(I452*H452,2)</f>
        <v>0</v>
      </c>
      <c r="K452" s="236" t="s">
        <v>152</v>
      </c>
      <c r="L452" s="43"/>
      <c r="M452" s="241" t="s">
        <v>1</v>
      </c>
      <c r="N452" s="242" t="s">
        <v>41</v>
      </c>
      <c r="O452" s="90"/>
      <c r="P452" s="243">
        <f>O452*H452</f>
        <v>0</v>
      </c>
      <c r="Q452" s="243">
        <v>0.01423</v>
      </c>
      <c r="R452" s="243">
        <f>Q452*H452</f>
        <v>0.870876</v>
      </c>
      <c r="S452" s="243">
        <v>0</v>
      </c>
      <c r="T452" s="244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45" t="s">
        <v>244</v>
      </c>
      <c r="AT452" s="245" t="s">
        <v>148</v>
      </c>
      <c r="AU452" s="245" t="s">
        <v>86</v>
      </c>
      <c r="AY452" s="16" t="s">
        <v>146</v>
      </c>
      <c r="BE452" s="246">
        <f>IF(N452="základní",J452,0)</f>
        <v>0</v>
      </c>
      <c r="BF452" s="246">
        <f>IF(N452="snížená",J452,0)</f>
        <v>0</v>
      </c>
      <c r="BG452" s="246">
        <f>IF(N452="zákl. přenesená",J452,0)</f>
        <v>0</v>
      </c>
      <c r="BH452" s="246">
        <f>IF(N452="sníž. přenesená",J452,0)</f>
        <v>0</v>
      </c>
      <c r="BI452" s="246">
        <f>IF(N452="nulová",J452,0)</f>
        <v>0</v>
      </c>
      <c r="BJ452" s="16" t="s">
        <v>84</v>
      </c>
      <c r="BK452" s="246">
        <f>ROUND(I452*H452,2)</f>
        <v>0</v>
      </c>
      <c r="BL452" s="16" t="s">
        <v>244</v>
      </c>
      <c r="BM452" s="245" t="s">
        <v>753</v>
      </c>
    </row>
    <row r="453" spans="1:47" s="2" customFormat="1" ht="12">
      <c r="A453" s="37"/>
      <c r="B453" s="38"/>
      <c r="C453" s="39"/>
      <c r="D453" s="247" t="s">
        <v>155</v>
      </c>
      <c r="E453" s="39"/>
      <c r="F453" s="248" t="s">
        <v>754</v>
      </c>
      <c r="G453" s="39"/>
      <c r="H453" s="39"/>
      <c r="I453" s="143"/>
      <c r="J453" s="39"/>
      <c r="K453" s="39"/>
      <c r="L453" s="43"/>
      <c r="M453" s="249"/>
      <c r="N453" s="250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155</v>
      </c>
      <c r="AU453" s="16" t="s">
        <v>86</v>
      </c>
    </row>
    <row r="454" spans="1:51" s="13" customFormat="1" ht="12">
      <c r="A454" s="13"/>
      <c r="B454" s="251"/>
      <c r="C454" s="252"/>
      <c r="D454" s="247" t="s">
        <v>157</v>
      </c>
      <c r="E454" s="253" t="s">
        <v>1</v>
      </c>
      <c r="F454" s="254" t="s">
        <v>755</v>
      </c>
      <c r="G454" s="252"/>
      <c r="H454" s="255">
        <v>61.2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1" t="s">
        <v>157</v>
      </c>
      <c r="AU454" s="261" t="s">
        <v>86</v>
      </c>
      <c r="AV454" s="13" t="s">
        <v>86</v>
      </c>
      <c r="AW454" s="13" t="s">
        <v>32</v>
      </c>
      <c r="AX454" s="13" t="s">
        <v>84</v>
      </c>
      <c r="AY454" s="261" t="s">
        <v>146</v>
      </c>
    </row>
    <row r="455" spans="1:65" s="2" customFormat="1" ht="31" customHeight="1">
      <c r="A455" s="37"/>
      <c r="B455" s="38"/>
      <c r="C455" s="234" t="s">
        <v>756</v>
      </c>
      <c r="D455" s="234" t="s">
        <v>148</v>
      </c>
      <c r="E455" s="235" t="s">
        <v>757</v>
      </c>
      <c r="F455" s="236" t="s">
        <v>758</v>
      </c>
      <c r="G455" s="237" t="s">
        <v>161</v>
      </c>
      <c r="H455" s="238">
        <v>68.4</v>
      </c>
      <c r="I455" s="239"/>
      <c r="J455" s="240">
        <f>ROUND(I455*H455,2)</f>
        <v>0</v>
      </c>
      <c r="K455" s="236" t="s">
        <v>152</v>
      </c>
      <c r="L455" s="43"/>
      <c r="M455" s="241" t="s">
        <v>1</v>
      </c>
      <c r="N455" s="242" t="s">
        <v>41</v>
      </c>
      <c r="O455" s="90"/>
      <c r="P455" s="243">
        <f>O455*H455</f>
        <v>0</v>
      </c>
      <c r="Q455" s="243">
        <v>0</v>
      </c>
      <c r="R455" s="243">
        <f>Q455*H455</f>
        <v>0</v>
      </c>
      <c r="S455" s="243">
        <v>0</v>
      </c>
      <c r="T455" s="244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45" t="s">
        <v>244</v>
      </c>
      <c r="AT455" s="245" t="s">
        <v>148</v>
      </c>
      <c r="AU455" s="245" t="s">
        <v>86</v>
      </c>
      <c r="AY455" s="16" t="s">
        <v>146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16" t="s">
        <v>84</v>
      </c>
      <c r="BK455" s="246">
        <f>ROUND(I455*H455,2)</f>
        <v>0</v>
      </c>
      <c r="BL455" s="16" t="s">
        <v>244</v>
      </c>
      <c r="BM455" s="245" t="s">
        <v>759</v>
      </c>
    </row>
    <row r="456" spans="1:47" s="2" customFormat="1" ht="12">
      <c r="A456" s="37"/>
      <c r="B456" s="38"/>
      <c r="C456" s="39"/>
      <c r="D456" s="247" t="s">
        <v>155</v>
      </c>
      <c r="E456" s="39"/>
      <c r="F456" s="248" t="s">
        <v>760</v>
      </c>
      <c r="G456" s="39"/>
      <c r="H456" s="39"/>
      <c r="I456" s="143"/>
      <c r="J456" s="39"/>
      <c r="K456" s="39"/>
      <c r="L456" s="43"/>
      <c r="M456" s="249"/>
      <c r="N456" s="250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155</v>
      </c>
      <c r="AU456" s="16" t="s">
        <v>86</v>
      </c>
    </row>
    <row r="457" spans="1:51" s="13" customFormat="1" ht="12">
      <c r="A457" s="13"/>
      <c r="B457" s="251"/>
      <c r="C457" s="252"/>
      <c r="D457" s="247" t="s">
        <v>157</v>
      </c>
      <c r="E457" s="253" t="s">
        <v>1</v>
      </c>
      <c r="F457" s="254" t="s">
        <v>733</v>
      </c>
      <c r="G457" s="252"/>
      <c r="H457" s="255">
        <v>68.4</v>
      </c>
      <c r="I457" s="256"/>
      <c r="J457" s="252"/>
      <c r="K457" s="252"/>
      <c r="L457" s="257"/>
      <c r="M457" s="258"/>
      <c r="N457" s="259"/>
      <c r="O457" s="259"/>
      <c r="P457" s="259"/>
      <c r="Q457" s="259"/>
      <c r="R457" s="259"/>
      <c r="S457" s="259"/>
      <c r="T457" s="26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1" t="s">
        <v>157</v>
      </c>
      <c r="AU457" s="261" t="s">
        <v>86</v>
      </c>
      <c r="AV457" s="13" t="s">
        <v>86</v>
      </c>
      <c r="AW457" s="13" t="s">
        <v>32</v>
      </c>
      <c r="AX457" s="13" t="s">
        <v>84</v>
      </c>
      <c r="AY457" s="261" t="s">
        <v>146</v>
      </c>
    </row>
    <row r="458" spans="1:65" s="2" customFormat="1" ht="20.5" customHeight="1">
      <c r="A458" s="37"/>
      <c r="B458" s="38"/>
      <c r="C458" s="273" t="s">
        <v>761</v>
      </c>
      <c r="D458" s="273" t="s">
        <v>186</v>
      </c>
      <c r="E458" s="274" t="s">
        <v>762</v>
      </c>
      <c r="F458" s="275" t="s">
        <v>763</v>
      </c>
      <c r="G458" s="276" t="s">
        <v>167</v>
      </c>
      <c r="H458" s="277">
        <v>0.18</v>
      </c>
      <c r="I458" s="278"/>
      <c r="J458" s="279">
        <f>ROUND(I458*H458,2)</f>
        <v>0</v>
      </c>
      <c r="K458" s="275" t="s">
        <v>152</v>
      </c>
      <c r="L458" s="280"/>
      <c r="M458" s="281" t="s">
        <v>1</v>
      </c>
      <c r="N458" s="282" t="s">
        <v>41</v>
      </c>
      <c r="O458" s="90"/>
      <c r="P458" s="243">
        <f>O458*H458</f>
        <v>0</v>
      </c>
      <c r="Q458" s="243">
        <v>0.55</v>
      </c>
      <c r="R458" s="243">
        <f>Q458*H458</f>
        <v>0.099</v>
      </c>
      <c r="S458" s="243">
        <v>0</v>
      </c>
      <c r="T458" s="244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45" t="s">
        <v>343</v>
      </c>
      <c r="AT458" s="245" t="s">
        <v>186</v>
      </c>
      <c r="AU458" s="245" t="s">
        <v>86</v>
      </c>
      <c r="AY458" s="16" t="s">
        <v>146</v>
      </c>
      <c r="BE458" s="246">
        <f>IF(N458="základní",J458,0)</f>
        <v>0</v>
      </c>
      <c r="BF458" s="246">
        <f>IF(N458="snížená",J458,0)</f>
        <v>0</v>
      </c>
      <c r="BG458" s="246">
        <f>IF(N458="zákl. přenesená",J458,0)</f>
        <v>0</v>
      </c>
      <c r="BH458" s="246">
        <f>IF(N458="sníž. přenesená",J458,0)</f>
        <v>0</v>
      </c>
      <c r="BI458" s="246">
        <f>IF(N458="nulová",J458,0)</f>
        <v>0</v>
      </c>
      <c r="BJ458" s="16" t="s">
        <v>84</v>
      </c>
      <c r="BK458" s="246">
        <f>ROUND(I458*H458,2)</f>
        <v>0</v>
      </c>
      <c r="BL458" s="16" t="s">
        <v>244</v>
      </c>
      <c r="BM458" s="245" t="s">
        <v>764</v>
      </c>
    </row>
    <row r="459" spans="1:47" s="2" customFormat="1" ht="12">
      <c r="A459" s="37"/>
      <c r="B459" s="38"/>
      <c r="C459" s="39"/>
      <c r="D459" s="247" t="s">
        <v>155</v>
      </c>
      <c r="E459" s="39"/>
      <c r="F459" s="248" t="s">
        <v>763</v>
      </c>
      <c r="G459" s="39"/>
      <c r="H459" s="39"/>
      <c r="I459" s="143"/>
      <c r="J459" s="39"/>
      <c r="K459" s="39"/>
      <c r="L459" s="43"/>
      <c r="M459" s="249"/>
      <c r="N459" s="250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155</v>
      </c>
      <c r="AU459" s="16" t="s">
        <v>86</v>
      </c>
    </row>
    <row r="460" spans="1:51" s="13" customFormat="1" ht="12">
      <c r="A460" s="13"/>
      <c r="B460" s="251"/>
      <c r="C460" s="252"/>
      <c r="D460" s="247" t="s">
        <v>157</v>
      </c>
      <c r="E460" s="253" t="s">
        <v>1</v>
      </c>
      <c r="F460" s="254" t="s">
        <v>765</v>
      </c>
      <c r="G460" s="252"/>
      <c r="H460" s="255">
        <v>0.164</v>
      </c>
      <c r="I460" s="256"/>
      <c r="J460" s="252"/>
      <c r="K460" s="252"/>
      <c r="L460" s="257"/>
      <c r="M460" s="258"/>
      <c r="N460" s="259"/>
      <c r="O460" s="259"/>
      <c r="P460" s="259"/>
      <c r="Q460" s="259"/>
      <c r="R460" s="259"/>
      <c r="S460" s="259"/>
      <c r="T460" s="26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1" t="s">
        <v>157</v>
      </c>
      <c r="AU460" s="261" t="s">
        <v>86</v>
      </c>
      <c r="AV460" s="13" t="s">
        <v>86</v>
      </c>
      <c r="AW460" s="13" t="s">
        <v>32</v>
      </c>
      <c r="AX460" s="13" t="s">
        <v>84</v>
      </c>
      <c r="AY460" s="261" t="s">
        <v>146</v>
      </c>
    </row>
    <row r="461" spans="1:51" s="13" customFormat="1" ht="12">
      <c r="A461" s="13"/>
      <c r="B461" s="251"/>
      <c r="C461" s="252"/>
      <c r="D461" s="247" t="s">
        <v>157</v>
      </c>
      <c r="E461" s="252"/>
      <c r="F461" s="254" t="s">
        <v>766</v>
      </c>
      <c r="G461" s="252"/>
      <c r="H461" s="255">
        <v>0.18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1" t="s">
        <v>157</v>
      </c>
      <c r="AU461" s="261" t="s">
        <v>86</v>
      </c>
      <c r="AV461" s="13" t="s">
        <v>86</v>
      </c>
      <c r="AW461" s="13" t="s">
        <v>4</v>
      </c>
      <c r="AX461" s="13" t="s">
        <v>84</v>
      </c>
      <c r="AY461" s="261" t="s">
        <v>146</v>
      </c>
    </row>
    <row r="462" spans="1:65" s="2" customFormat="1" ht="20.5" customHeight="1">
      <c r="A462" s="37"/>
      <c r="B462" s="38"/>
      <c r="C462" s="234" t="s">
        <v>767</v>
      </c>
      <c r="D462" s="234" t="s">
        <v>148</v>
      </c>
      <c r="E462" s="235" t="s">
        <v>768</v>
      </c>
      <c r="F462" s="236" t="s">
        <v>769</v>
      </c>
      <c r="G462" s="237" t="s">
        <v>189</v>
      </c>
      <c r="H462" s="238">
        <v>2.284</v>
      </c>
      <c r="I462" s="239"/>
      <c r="J462" s="240">
        <f>ROUND(I462*H462,2)</f>
        <v>0</v>
      </c>
      <c r="K462" s="236" t="s">
        <v>152</v>
      </c>
      <c r="L462" s="43"/>
      <c r="M462" s="241" t="s">
        <v>1</v>
      </c>
      <c r="N462" s="242" t="s">
        <v>41</v>
      </c>
      <c r="O462" s="90"/>
      <c r="P462" s="243">
        <f>O462*H462</f>
        <v>0</v>
      </c>
      <c r="Q462" s="243">
        <v>0</v>
      </c>
      <c r="R462" s="243">
        <f>Q462*H462</f>
        <v>0</v>
      </c>
      <c r="S462" s="243">
        <v>0</v>
      </c>
      <c r="T462" s="244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45" t="s">
        <v>244</v>
      </c>
      <c r="AT462" s="245" t="s">
        <v>148</v>
      </c>
      <c r="AU462" s="245" t="s">
        <v>86</v>
      </c>
      <c r="AY462" s="16" t="s">
        <v>146</v>
      </c>
      <c r="BE462" s="246">
        <f>IF(N462="základní",J462,0)</f>
        <v>0</v>
      </c>
      <c r="BF462" s="246">
        <f>IF(N462="snížená",J462,0)</f>
        <v>0</v>
      </c>
      <c r="BG462" s="246">
        <f>IF(N462="zákl. přenesená",J462,0)</f>
        <v>0</v>
      </c>
      <c r="BH462" s="246">
        <f>IF(N462="sníž. přenesená",J462,0)</f>
        <v>0</v>
      </c>
      <c r="BI462" s="246">
        <f>IF(N462="nulová",J462,0)</f>
        <v>0</v>
      </c>
      <c r="BJ462" s="16" t="s">
        <v>84</v>
      </c>
      <c r="BK462" s="246">
        <f>ROUND(I462*H462,2)</f>
        <v>0</v>
      </c>
      <c r="BL462" s="16" t="s">
        <v>244</v>
      </c>
      <c r="BM462" s="245" t="s">
        <v>770</v>
      </c>
    </row>
    <row r="463" spans="1:47" s="2" customFormat="1" ht="12">
      <c r="A463" s="37"/>
      <c r="B463" s="38"/>
      <c r="C463" s="39"/>
      <c r="D463" s="247" t="s">
        <v>155</v>
      </c>
      <c r="E463" s="39"/>
      <c r="F463" s="248" t="s">
        <v>771</v>
      </c>
      <c r="G463" s="39"/>
      <c r="H463" s="39"/>
      <c r="I463" s="143"/>
      <c r="J463" s="39"/>
      <c r="K463" s="39"/>
      <c r="L463" s="43"/>
      <c r="M463" s="249"/>
      <c r="N463" s="250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155</v>
      </c>
      <c r="AU463" s="16" t="s">
        <v>86</v>
      </c>
    </row>
    <row r="464" spans="1:63" s="12" customFormat="1" ht="22.8" customHeight="1">
      <c r="A464" s="12"/>
      <c r="B464" s="218"/>
      <c r="C464" s="219"/>
      <c r="D464" s="220" t="s">
        <v>75</v>
      </c>
      <c r="E464" s="232" t="s">
        <v>772</v>
      </c>
      <c r="F464" s="232" t="s">
        <v>773</v>
      </c>
      <c r="G464" s="219"/>
      <c r="H464" s="219"/>
      <c r="I464" s="222"/>
      <c r="J464" s="233">
        <f>BK464</f>
        <v>0</v>
      </c>
      <c r="K464" s="219"/>
      <c r="L464" s="224"/>
      <c r="M464" s="225"/>
      <c r="N464" s="226"/>
      <c r="O464" s="226"/>
      <c r="P464" s="227">
        <f>SUM(P465:P478)</f>
        <v>0</v>
      </c>
      <c r="Q464" s="226"/>
      <c r="R464" s="227">
        <f>SUM(R465:R478)</f>
        <v>1.319783</v>
      </c>
      <c r="S464" s="226"/>
      <c r="T464" s="228">
        <f>SUM(T465:T478)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29" t="s">
        <v>86</v>
      </c>
      <c r="AT464" s="230" t="s">
        <v>75</v>
      </c>
      <c r="AU464" s="230" t="s">
        <v>84</v>
      </c>
      <c r="AY464" s="229" t="s">
        <v>146</v>
      </c>
      <c r="BK464" s="231">
        <f>SUM(BK465:BK478)</f>
        <v>0</v>
      </c>
    </row>
    <row r="465" spans="1:65" s="2" customFormat="1" ht="31" customHeight="1">
      <c r="A465" s="37"/>
      <c r="B465" s="38"/>
      <c r="C465" s="234" t="s">
        <v>774</v>
      </c>
      <c r="D465" s="234" t="s">
        <v>148</v>
      </c>
      <c r="E465" s="235" t="s">
        <v>775</v>
      </c>
      <c r="F465" s="236" t="s">
        <v>776</v>
      </c>
      <c r="G465" s="237" t="s">
        <v>151</v>
      </c>
      <c r="H465" s="238">
        <v>41.5</v>
      </c>
      <c r="I465" s="239"/>
      <c r="J465" s="240">
        <f>ROUND(I465*H465,2)</f>
        <v>0</v>
      </c>
      <c r="K465" s="236" t="s">
        <v>152</v>
      </c>
      <c r="L465" s="43"/>
      <c r="M465" s="241" t="s">
        <v>1</v>
      </c>
      <c r="N465" s="242" t="s">
        <v>41</v>
      </c>
      <c r="O465" s="90"/>
      <c r="P465" s="243">
        <f>O465*H465</f>
        <v>0</v>
      </c>
      <c r="Q465" s="243">
        <v>0.0292</v>
      </c>
      <c r="R465" s="243">
        <f>Q465*H465</f>
        <v>1.2118</v>
      </c>
      <c r="S465" s="243">
        <v>0</v>
      </c>
      <c r="T465" s="244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45" t="s">
        <v>244</v>
      </c>
      <c r="AT465" s="245" t="s">
        <v>148</v>
      </c>
      <c r="AU465" s="245" t="s">
        <v>86</v>
      </c>
      <c r="AY465" s="16" t="s">
        <v>146</v>
      </c>
      <c r="BE465" s="246">
        <f>IF(N465="základní",J465,0)</f>
        <v>0</v>
      </c>
      <c r="BF465" s="246">
        <f>IF(N465="snížená",J465,0)</f>
        <v>0</v>
      </c>
      <c r="BG465" s="246">
        <f>IF(N465="zákl. přenesená",J465,0)</f>
        <v>0</v>
      </c>
      <c r="BH465" s="246">
        <f>IF(N465="sníž. přenesená",J465,0)</f>
        <v>0</v>
      </c>
      <c r="BI465" s="246">
        <f>IF(N465="nulová",J465,0)</f>
        <v>0</v>
      </c>
      <c r="BJ465" s="16" t="s">
        <v>84</v>
      </c>
      <c r="BK465" s="246">
        <f>ROUND(I465*H465,2)</f>
        <v>0</v>
      </c>
      <c r="BL465" s="16" t="s">
        <v>244</v>
      </c>
      <c r="BM465" s="245" t="s">
        <v>777</v>
      </c>
    </row>
    <row r="466" spans="1:47" s="2" customFormat="1" ht="12">
      <c r="A466" s="37"/>
      <c r="B466" s="38"/>
      <c r="C466" s="39"/>
      <c r="D466" s="247" t="s">
        <v>155</v>
      </c>
      <c r="E466" s="39"/>
      <c r="F466" s="248" t="s">
        <v>778</v>
      </c>
      <c r="G466" s="39"/>
      <c r="H466" s="39"/>
      <c r="I466" s="143"/>
      <c r="J466" s="39"/>
      <c r="K466" s="39"/>
      <c r="L466" s="43"/>
      <c r="M466" s="249"/>
      <c r="N466" s="250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155</v>
      </c>
      <c r="AU466" s="16" t="s">
        <v>86</v>
      </c>
    </row>
    <row r="467" spans="1:65" s="2" customFormat="1" ht="20.5" customHeight="1">
      <c r="A467" s="37"/>
      <c r="B467" s="38"/>
      <c r="C467" s="234" t="s">
        <v>779</v>
      </c>
      <c r="D467" s="234" t="s">
        <v>148</v>
      </c>
      <c r="E467" s="235" t="s">
        <v>780</v>
      </c>
      <c r="F467" s="236" t="s">
        <v>781</v>
      </c>
      <c r="G467" s="237" t="s">
        <v>151</v>
      </c>
      <c r="H467" s="238">
        <v>41.5</v>
      </c>
      <c r="I467" s="239"/>
      <c r="J467" s="240">
        <f>ROUND(I467*H467,2)</f>
        <v>0</v>
      </c>
      <c r="K467" s="236" t="s">
        <v>152</v>
      </c>
      <c r="L467" s="43"/>
      <c r="M467" s="241" t="s">
        <v>1</v>
      </c>
      <c r="N467" s="242" t="s">
        <v>41</v>
      </c>
      <c r="O467" s="90"/>
      <c r="P467" s="243">
        <f>O467*H467</f>
        <v>0</v>
      </c>
      <c r="Q467" s="243">
        <v>0</v>
      </c>
      <c r="R467" s="243">
        <f>Q467*H467</f>
        <v>0</v>
      </c>
      <c r="S467" s="243">
        <v>0</v>
      </c>
      <c r="T467" s="244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45" t="s">
        <v>244</v>
      </c>
      <c r="AT467" s="245" t="s">
        <v>148</v>
      </c>
      <c r="AU467" s="245" t="s">
        <v>86</v>
      </c>
      <c r="AY467" s="16" t="s">
        <v>146</v>
      </c>
      <c r="BE467" s="246">
        <f>IF(N467="základní",J467,0)</f>
        <v>0</v>
      </c>
      <c r="BF467" s="246">
        <f>IF(N467="snížená",J467,0)</f>
        <v>0</v>
      </c>
      <c r="BG467" s="246">
        <f>IF(N467="zákl. přenesená",J467,0)</f>
        <v>0</v>
      </c>
      <c r="BH467" s="246">
        <f>IF(N467="sníž. přenesená",J467,0)</f>
        <v>0</v>
      </c>
      <c r="BI467" s="246">
        <f>IF(N467="nulová",J467,0)</f>
        <v>0</v>
      </c>
      <c r="BJ467" s="16" t="s">
        <v>84</v>
      </c>
      <c r="BK467" s="246">
        <f>ROUND(I467*H467,2)</f>
        <v>0</v>
      </c>
      <c r="BL467" s="16" t="s">
        <v>244</v>
      </c>
      <c r="BM467" s="245" t="s">
        <v>782</v>
      </c>
    </row>
    <row r="468" spans="1:47" s="2" customFormat="1" ht="12">
      <c r="A468" s="37"/>
      <c r="B468" s="38"/>
      <c r="C468" s="39"/>
      <c r="D468" s="247" t="s">
        <v>155</v>
      </c>
      <c r="E468" s="39"/>
      <c r="F468" s="248" t="s">
        <v>783</v>
      </c>
      <c r="G468" s="39"/>
      <c r="H468" s="39"/>
      <c r="I468" s="143"/>
      <c r="J468" s="39"/>
      <c r="K468" s="39"/>
      <c r="L468" s="43"/>
      <c r="M468" s="249"/>
      <c r="N468" s="250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155</v>
      </c>
      <c r="AU468" s="16" t="s">
        <v>86</v>
      </c>
    </row>
    <row r="469" spans="1:65" s="2" customFormat="1" ht="31" customHeight="1">
      <c r="A469" s="37"/>
      <c r="B469" s="38"/>
      <c r="C469" s="273" t="s">
        <v>784</v>
      </c>
      <c r="D469" s="273" t="s">
        <v>186</v>
      </c>
      <c r="E469" s="274" t="s">
        <v>785</v>
      </c>
      <c r="F469" s="275" t="s">
        <v>786</v>
      </c>
      <c r="G469" s="276" t="s">
        <v>151</v>
      </c>
      <c r="H469" s="277">
        <v>45.65</v>
      </c>
      <c r="I469" s="278"/>
      <c r="J469" s="279">
        <f>ROUND(I469*H469,2)</f>
        <v>0</v>
      </c>
      <c r="K469" s="275" t="s">
        <v>152</v>
      </c>
      <c r="L469" s="280"/>
      <c r="M469" s="281" t="s">
        <v>1</v>
      </c>
      <c r="N469" s="282" t="s">
        <v>41</v>
      </c>
      <c r="O469" s="90"/>
      <c r="P469" s="243">
        <f>O469*H469</f>
        <v>0</v>
      </c>
      <c r="Q469" s="243">
        <v>0.00014</v>
      </c>
      <c r="R469" s="243">
        <f>Q469*H469</f>
        <v>0.006390999999999999</v>
      </c>
      <c r="S469" s="243">
        <v>0</v>
      </c>
      <c r="T469" s="244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45" t="s">
        <v>343</v>
      </c>
      <c r="AT469" s="245" t="s">
        <v>186</v>
      </c>
      <c r="AU469" s="245" t="s">
        <v>86</v>
      </c>
      <c r="AY469" s="16" t="s">
        <v>146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16" t="s">
        <v>84</v>
      </c>
      <c r="BK469" s="246">
        <f>ROUND(I469*H469,2)</f>
        <v>0</v>
      </c>
      <c r="BL469" s="16" t="s">
        <v>244</v>
      </c>
      <c r="BM469" s="245" t="s">
        <v>787</v>
      </c>
    </row>
    <row r="470" spans="1:47" s="2" customFormat="1" ht="12">
      <c r="A470" s="37"/>
      <c r="B470" s="38"/>
      <c r="C470" s="39"/>
      <c r="D470" s="247" t="s">
        <v>155</v>
      </c>
      <c r="E470" s="39"/>
      <c r="F470" s="248" t="s">
        <v>786</v>
      </c>
      <c r="G470" s="39"/>
      <c r="H470" s="39"/>
      <c r="I470" s="143"/>
      <c r="J470" s="39"/>
      <c r="K470" s="39"/>
      <c r="L470" s="43"/>
      <c r="M470" s="249"/>
      <c r="N470" s="250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155</v>
      </c>
      <c r="AU470" s="16" t="s">
        <v>86</v>
      </c>
    </row>
    <row r="471" spans="1:51" s="13" customFormat="1" ht="12">
      <c r="A471" s="13"/>
      <c r="B471" s="251"/>
      <c r="C471" s="252"/>
      <c r="D471" s="247" t="s">
        <v>157</v>
      </c>
      <c r="E471" s="252"/>
      <c r="F471" s="254" t="s">
        <v>788</v>
      </c>
      <c r="G471" s="252"/>
      <c r="H471" s="255">
        <v>45.65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1" t="s">
        <v>157</v>
      </c>
      <c r="AU471" s="261" t="s">
        <v>86</v>
      </c>
      <c r="AV471" s="13" t="s">
        <v>86</v>
      </c>
      <c r="AW471" s="13" t="s">
        <v>4</v>
      </c>
      <c r="AX471" s="13" t="s">
        <v>84</v>
      </c>
      <c r="AY471" s="261" t="s">
        <v>146</v>
      </c>
    </row>
    <row r="472" spans="1:65" s="2" customFormat="1" ht="20.5" customHeight="1">
      <c r="A472" s="37"/>
      <c r="B472" s="38"/>
      <c r="C472" s="234" t="s">
        <v>789</v>
      </c>
      <c r="D472" s="234" t="s">
        <v>148</v>
      </c>
      <c r="E472" s="235" t="s">
        <v>790</v>
      </c>
      <c r="F472" s="236" t="s">
        <v>791</v>
      </c>
      <c r="G472" s="237" t="s">
        <v>151</v>
      </c>
      <c r="H472" s="238">
        <v>41.5</v>
      </c>
      <c r="I472" s="239"/>
      <c r="J472" s="240">
        <f>ROUND(I472*H472,2)</f>
        <v>0</v>
      </c>
      <c r="K472" s="236" t="s">
        <v>152</v>
      </c>
      <c r="L472" s="43"/>
      <c r="M472" s="241" t="s">
        <v>1</v>
      </c>
      <c r="N472" s="242" t="s">
        <v>41</v>
      </c>
      <c r="O472" s="90"/>
      <c r="P472" s="243">
        <f>O472*H472</f>
        <v>0</v>
      </c>
      <c r="Q472" s="243">
        <v>0</v>
      </c>
      <c r="R472" s="243">
        <f>Q472*H472</f>
        <v>0</v>
      </c>
      <c r="S472" s="243">
        <v>0</v>
      </c>
      <c r="T472" s="244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45" t="s">
        <v>244</v>
      </c>
      <c r="AT472" s="245" t="s">
        <v>148</v>
      </c>
      <c r="AU472" s="245" t="s">
        <v>86</v>
      </c>
      <c r="AY472" s="16" t="s">
        <v>146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16" t="s">
        <v>84</v>
      </c>
      <c r="BK472" s="246">
        <f>ROUND(I472*H472,2)</f>
        <v>0</v>
      </c>
      <c r="BL472" s="16" t="s">
        <v>244</v>
      </c>
      <c r="BM472" s="245" t="s">
        <v>792</v>
      </c>
    </row>
    <row r="473" spans="1:47" s="2" customFormat="1" ht="12">
      <c r="A473" s="37"/>
      <c r="B473" s="38"/>
      <c r="C473" s="39"/>
      <c r="D473" s="247" t="s">
        <v>155</v>
      </c>
      <c r="E473" s="39"/>
      <c r="F473" s="248" t="s">
        <v>793</v>
      </c>
      <c r="G473" s="39"/>
      <c r="H473" s="39"/>
      <c r="I473" s="143"/>
      <c r="J473" s="39"/>
      <c r="K473" s="39"/>
      <c r="L473" s="43"/>
      <c r="M473" s="249"/>
      <c r="N473" s="250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155</v>
      </c>
      <c r="AU473" s="16" t="s">
        <v>86</v>
      </c>
    </row>
    <row r="474" spans="1:65" s="2" customFormat="1" ht="20.5" customHeight="1">
      <c r="A474" s="37"/>
      <c r="B474" s="38"/>
      <c r="C474" s="273" t="s">
        <v>794</v>
      </c>
      <c r="D474" s="273" t="s">
        <v>186</v>
      </c>
      <c r="E474" s="274" t="s">
        <v>795</v>
      </c>
      <c r="F474" s="275" t="s">
        <v>796</v>
      </c>
      <c r="G474" s="276" t="s">
        <v>151</v>
      </c>
      <c r="H474" s="277">
        <v>42.33</v>
      </c>
      <c r="I474" s="278"/>
      <c r="J474" s="279">
        <f>ROUND(I474*H474,2)</f>
        <v>0</v>
      </c>
      <c r="K474" s="275" t="s">
        <v>152</v>
      </c>
      <c r="L474" s="280"/>
      <c r="M474" s="281" t="s">
        <v>1</v>
      </c>
      <c r="N474" s="282" t="s">
        <v>41</v>
      </c>
      <c r="O474" s="90"/>
      <c r="P474" s="243">
        <f>O474*H474</f>
        <v>0</v>
      </c>
      <c r="Q474" s="243">
        <v>0.0024</v>
      </c>
      <c r="R474" s="243">
        <f>Q474*H474</f>
        <v>0.10159199999999999</v>
      </c>
      <c r="S474" s="243">
        <v>0</v>
      </c>
      <c r="T474" s="244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45" t="s">
        <v>343</v>
      </c>
      <c r="AT474" s="245" t="s">
        <v>186</v>
      </c>
      <c r="AU474" s="245" t="s">
        <v>86</v>
      </c>
      <c r="AY474" s="16" t="s">
        <v>146</v>
      </c>
      <c r="BE474" s="246">
        <f>IF(N474="základní",J474,0)</f>
        <v>0</v>
      </c>
      <c r="BF474" s="246">
        <f>IF(N474="snížená",J474,0)</f>
        <v>0</v>
      </c>
      <c r="BG474" s="246">
        <f>IF(N474="zákl. přenesená",J474,0)</f>
        <v>0</v>
      </c>
      <c r="BH474" s="246">
        <f>IF(N474="sníž. přenesená",J474,0)</f>
        <v>0</v>
      </c>
      <c r="BI474" s="246">
        <f>IF(N474="nulová",J474,0)</f>
        <v>0</v>
      </c>
      <c r="BJ474" s="16" t="s">
        <v>84</v>
      </c>
      <c r="BK474" s="246">
        <f>ROUND(I474*H474,2)</f>
        <v>0</v>
      </c>
      <c r="BL474" s="16" t="s">
        <v>244</v>
      </c>
      <c r="BM474" s="245" t="s">
        <v>797</v>
      </c>
    </row>
    <row r="475" spans="1:47" s="2" customFormat="1" ht="12">
      <c r="A475" s="37"/>
      <c r="B475" s="38"/>
      <c r="C475" s="39"/>
      <c r="D475" s="247" t="s">
        <v>155</v>
      </c>
      <c r="E475" s="39"/>
      <c r="F475" s="248" t="s">
        <v>796</v>
      </c>
      <c r="G475" s="39"/>
      <c r="H475" s="39"/>
      <c r="I475" s="143"/>
      <c r="J475" s="39"/>
      <c r="K475" s="39"/>
      <c r="L475" s="43"/>
      <c r="M475" s="249"/>
      <c r="N475" s="250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155</v>
      </c>
      <c r="AU475" s="16" t="s">
        <v>86</v>
      </c>
    </row>
    <row r="476" spans="1:51" s="13" customFormat="1" ht="12">
      <c r="A476" s="13"/>
      <c r="B476" s="251"/>
      <c r="C476" s="252"/>
      <c r="D476" s="247" t="s">
        <v>157</v>
      </c>
      <c r="E476" s="252"/>
      <c r="F476" s="254" t="s">
        <v>663</v>
      </c>
      <c r="G476" s="252"/>
      <c r="H476" s="255">
        <v>42.33</v>
      </c>
      <c r="I476" s="256"/>
      <c r="J476" s="252"/>
      <c r="K476" s="252"/>
      <c r="L476" s="257"/>
      <c r="M476" s="258"/>
      <c r="N476" s="259"/>
      <c r="O476" s="259"/>
      <c r="P476" s="259"/>
      <c r="Q476" s="259"/>
      <c r="R476" s="259"/>
      <c r="S476" s="259"/>
      <c r="T476" s="26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1" t="s">
        <v>157</v>
      </c>
      <c r="AU476" s="261" t="s">
        <v>86</v>
      </c>
      <c r="AV476" s="13" t="s">
        <v>86</v>
      </c>
      <c r="AW476" s="13" t="s">
        <v>4</v>
      </c>
      <c r="AX476" s="13" t="s">
        <v>84</v>
      </c>
      <c r="AY476" s="261" t="s">
        <v>146</v>
      </c>
    </row>
    <row r="477" spans="1:65" s="2" customFormat="1" ht="20.5" customHeight="1">
      <c r="A477" s="37"/>
      <c r="B477" s="38"/>
      <c r="C477" s="234" t="s">
        <v>798</v>
      </c>
      <c r="D477" s="234" t="s">
        <v>148</v>
      </c>
      <c r="E477" s="235" t="s">
        <v>799</v>
      </c>
      <c r="F477" s="236" t="s">
        <v>800</v>
      </c>
      <c r="G477" s="237" t="s">
        <v>189</v>
      </c>
      <c r="H477" s="238">
        <v>1.32</v>
      </c>
      <c r="I477" s="239"/>
      <c r="J477" s="240">
        <f>ROUND(I477*H477,2)</f>
        <v>0</v>
      </c>
      <c r="K477" s="236" t="s">
        <v>152</v>
      </c>
      <c r="L477" s="43"/>
      <c r="M477" s="241" t="s">
        <v>1</v>
      </c>
      <c r="N477" s="242" t="s">
        <v>41</v>
      </c>
      <c r="O477" s="90"/>
      <c r="P477" s="243">
        <f>O477*H477</f>
        <v>0</v>
      </c>
      <c r="Q477" s="243">
        <v>0</v>
      </c>
      <c r="R477" s="243">
        <f>Q477*H477</f>
        <v>0</v>
      </c>
      <c r="S477" s="243">
        <v>0</v>
      </c>
      <c r="T477" s="244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45" t="s">
        <v>244</v>
      </c>
      <c r="AT477" s="245" t="s">
        <v>148</v>
      </c>
      <c r="AU477" s="245" t="s">
        <v>86</v>
      </c>
      <c r="AY477" s="16" t="s">
        <v>146</v>
      </c>
      <c r="BE477" s="246">
        <f>IF(N477="základní",J477,0)</f>
        <v>0</v>
      </c>
      <c r="BF477" s="246">
        <f>IF(N477="snížená",J477,0)</f>
        <v>0</v>
      </c>
      <c r="BG477" s="246">
        <f>IF(N477="zákl. přenesená",J477,0)</f>
        <v>0</v>
      </c>
      <c r="BH477" s="246">
        <f>IF(N477="sníž. přenesená",J477,0)</f>
        <v>0</v>
      </c>
      <c r="BI477" s="246">
        <f>IF(N477="nulová",J477,0)</f>
        <v>0</v>
      </c>
      <c r="BJ477" s="16" t="s">
        <v>84</v>
      </c>
      <c r="BK477" s="246">
        <f>ROUND(I477*H477,2)</f>
        <v>0</v>
      </c>
      <c r="BL477" s="16" t="s">
        <v>244</v>
      </c>
      <c r="BM477" s="245" t="s">
        <v>801</v>
      </c>
    </row>
    <row r="478" spans="1:47" s="2" customFormat="1" ht="12">
      <c r="A478" s="37"/>
      <c r="B478" s="38"/>
      <c r="C478" s="39"/>
      <c r="D478" s="247" t="s">
        <v>155</v>
      </c>
      <c r="E478" s="39"/>
      <c r="F478" s="248" t="s">
        <v>802</v>
      </c>
      <c r="G478" s="39"/>
      <c r="H478" s="39"/>
      <c r="I478" s="143"/>
      <c r="J478" s="39"/>
      <c r="K478" s="39"/>
      <c r="L478" s="43"/>
      <c r="M478" s="249"/>
      <c r="N478" s="250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155</v>
      </c>
      <c r="AU478" s="16" t="s">
        <v>86</v>
      </c>
    </row>
    <row r="479" spans="1:63" s="12" customFormat="1" ht="22.8" customHeight="1">
      <c r="A479" s="12"/>
      <c r="B479" s="218"/>
      <c r="C479" s="219"/>
      <c r="D479" s="220" t="s">
        <v>75</v>
      </c>
      <c r="E479" s="232" t="s">
        <v>803</v>
      </c>
      <c r="F479" s="232" t="s">
        <v>804</v>
      </c>
      <c r="G479" s="219"/>
      <c r="H479" s="219"/>
      <c r="I479" s="222"/>
      <c r="J479" s="233">
        <f>BK479</f>
        <v>0</v>
      </c>
      <c r="K479" s="219"/>
      <c r="L479" s="224"/>
      <c r="M479" s="225"/>
      <c r="N479" s="226"/>
      <c r="O479" s="226"/>
      <c r="P479" s="227">
        <f>SUM(P480:P500)</f>
        <v>0</v>
      </c>
      <c r="Q479" s="226"/>
      <c r="R479" s="227">
        <f>SUM(R480:R500)</f>
        <v>0.14228040000000003</v>
      </c>
      <c r="S479" s="226"/>
      <c r="T479" s="228">
        <f>SUM(T480:T500)</f>
        <v>0.03152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229" t="s">
        <v>86</v>
      </c>
      <c r="AT479" s="230" t="s">
        <v>75</v>
      </c>
      <c r="AU479" s="230" t="s">
        <v>84</v>
      </c>
      <c r="AY479" s="229" t="s">
        <v>146</v>
      </c>
      <c r="BK479" s="231">
        <f>SUM(BK480:BK500)</f>
        <v>0</v>
      </c>
    </row>
    <row r="480" spans="1:65" s="2" customFormat="1" ht="20.5" customHeight="1">
      <c r="A480" s="37"/>
      <c r="B480" s="38"/>
      <c r="C480" s="234" t="s">
        <v>805</v>
      </c>
      <c r="D480" s="234" t="s">
        <v>148</v>
      </c>
      <c r="E480" s="235" t="s">
        <v>806</v>
      </c>
      <c r="F480" s="236" t="s">
        <v>807</v>
      </c>
      <c r="G480" s="237" t="s">
        <v>161</v>
      </c>
      <c r="H480" s="238">
        <v>8</v>
      </c>
      <c r="I480" s="239"/>
      <c r="J480" s="240">
        <f>ROUND(I480*H480,2)</f>
        <v>0</v>
      </c>
      <c r="K480" s="236" t="s">
        <v>152</v>
      </c>
      <c r="L480" s="43"/>
      <c r="M480" s="241" t="s">
        <v>1</v>
      </c>
      <c r="N480" s="242" t="s">
        <v>41</v>
      </c>
      <c r="O480" s="90"/>
      <c r="P480" s="243">
        <f>O480*H480</f>
        <v>0</v>
      </c>
      <c r="Q480" s="243">
        <v>0</v>
      </c>
      <c r="R480" s="243">
        <f>Q480*H480</f>
        <v>0</v>
      </c>
      <c r="S480" s="243">
        <v>0.00394</v>
      </c>
      <c r="T480" s="244">
        <f>S480*H480</f>
        <v>0.03152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45" t="s">
        <v>244</v>
      </c>
      <c r="AT480" s="245" t="s">
        <v>148</v>
      </c>
      <c r="AU480" s="245" t="s">
        <v>86</v>
      </c>
      <c r="AY480" s="16" t="s">
        <v>146</v>
      </c>
      <c r="BE480" s="246">
        <f>IF(N480="základní",J480,0)</f>
        <v>0</v>
      </c>
      <c r="BF480" s="246">
        <f>IF(N480="snížená",J480,0)</f>
        <v>0</v>
      </c>
      <c r="BG480" s="246">
        <f>IF(N480="zákl. přenesená",J480,0)</f>
        <v>0</v>
      </c>
      <c r="BH480" s="246">
        <f>IF(N480="sníž. přenesená",J480,0)</f>
        <v>0</v>
      </c>
      <c r="BI480" s="246">
        <f>IF(N480="nulová",J480,0)</f>
        <v>0</v>
      </c>
      <c r="BJ480" s="16" t="s">
        <v>84</v>
      </c>
      <c r="BK480" s="246">
        <f>ROUND(I480*H480,2)</f>
        <v>0</v>
      </c>
      <c r="BL480" s="16" t="s">
        <v>244</v>
      </c>
      <c r="BM480" s="245" t="s">
        <v>808</v>
      </c>
    </row>
    <row r="481" spans="1:47" s="2" customFormat="1" ht="12">
      <c r="A481" s="37"/>
      <c r="B481" s="38"/>
      <c r="C481" s="39"/>
      <c r="D481" s="247" t="s">
        <v>155</v>
      </c>
      <c r="E481" s="39"/>
      <c r="F481" s="248" t="s">
        <v>809</v>
      </c>
      <c r="G481" s="39"/>
      <c r="H481" s="39"/>
      <c r="I481" s="143"/>
      <c r="J481" s="39"/>
      <c r="K481" s="39"/>
      <c r="L481" s="43"/>
      <c r="M481" s="249"/>
      <c r="N481" s="250"/>
      <c r="O481" s="90"/>
      <c r="P481" s="90"/>
      <c r="Q481" s="90"/>
      <c r="R481" s="90"/>
      <c r="S481" s="90"/>
      <c r="T481" s="91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6" t="s">
        <v>155</v>
      </c>
      <c r="AU481" s="16" t="s">
        <v>86</v>
      </c>
    </row>
    <row r="482" spans="1:65" s="2" customFormat="1" ht="20.5" customHeight="1">
      <c r="A482" s="37"/>
      <c r="B482" s="38"/>
      <c r="C482" s="234" t="s">
        <v>810</v>
      </c>
      <c r="D482" s="234" t="s">
        <v>148</v>
      </c>
      <c r="E482" s="235" t="s">
        <v>811</v>
      </c>
      <c r="F482" s="236" t="s">
        <v>812</v>
      </c>
      <c r="G482" s="237" t="s">
        <v>161</v>
      </c>
      <c r="H482" s="238">
        <v>6.6</v>
      </c>
      <c r="I482" s="239"/>
      <c r="J482" s="240">
        <f>ROUND(I482*H482,2)</f>
        <v>0</v>
      </c>
      <c r="K482" s="236" t="s">
        <v>152</v>
      </c>
      <c r="L482" s="43"/>
      <c r="M482" s="241" t="s">
        <v>1</v>
      </c>
      <c r="N482" s="242" t="s">
        <v>41</v>
      </c>
      <c r="O482" s="90"/>
      <c r="P482" s="243">
        <f>O482*H482</f>
        <v>0</v>
      </c>
      <c r="Q482" s="243">
        <v>0.00134</v>
      </c>
      <c r="R482" s="243">
        <f>Q482*H482</f>
        <v>0.008844</v>
      </c>
      <c r="S482" s="243">
        <v>0</v>
      </c>
      <c r="T482" s="244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45" t="s">
        <v>244</v>
      </c>
      <c r="AT482" s="245" t="s">
        <v>148</v>
      </c>
      <c r="AU482" s="245" t="s">
        <v>86</v>
      </c>
      <c r="AY482" s="16" t="s">
        <v>146</v>
      </c>
      <c r="BE482" s="246">
        <f>IF(N482="základní",J482,0)</f>
        <v>0</v>
      </c>
      <c r="BF482" s="246">
        <f>IF(N482="snížená",J482,0)</f>
        <v>0</v>
      </c>
      <c r="BG482" s="246">
        <f>IF(N482="zákl. přenesená",J482,0)</f>
        <v>0</v>
      </c>
      <c r="BH482" s="246">
        <f>IF(N482="sníž. přenesená",J482,0)</f>
        <v>0</v>
      </c>
      <c r="BI482" s="246">
        <f>IF(N482="nulová",J482,0)</f>
        <v>0</v>
      </c>
      <c r="BJ482" s="16" t="s">
        <v>84</v>
      </c>
      <c r="BK482" s="246">
        <f>ROUND(I482*H482,2)</f>
        <v>0</v>
      </c>
      <c r="BL482" s="16" t="s">
        <v>244</v>
      </c>
      <c r="BM482" s="245" t="s">
        <v>813</v>
      </c>
    </row>
    <row r="483" spans="1:47" s="2" customFormat="1" ht="12">
      <c r="A483" s="37"/>
      <c r="B483" s="38"/>
      <c r="C483" s="39"/>
      <c r="D483" s="247" t="s">
        <v>155</v>
      </c>
      <c r="E483" s="39"/>
      <c r="F483" s="248" t="s">
        <v>814</v>
      </c>
      <c r="G483" s="39"/>
      <c r="H483" s="39"/>
      <c r="I483" s="143"/>
      <c r="J483" s="39"/>
      <c r="K483" s="39"/>
      <c r="L483" s="43"/>
      <c r="M483" s="249"/>
      <c r="N483" s="250"/>
      <c r="O483" s="90"/>
      <c r="P483" s="90"/>
      <c r="Q483" s="90"/>
      <c r="R483" s="90"/>
      <c r="S483" s="90"/>
      <c r="T483" s="91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6" t="s">
        <v>155</v>
      </c>
      <c r="AU483" s="16" t="s">
        <v>86</v>
      </c>
    </row>
    <row r="484" spans="1:65" s="2" customFormat="1" ht="20.5" customHeight="1">
      <c r="A484" s="37"/>
      <c r="B484" s="38"/>
      <c r="C484" s="234" t="s">
        <v>815</v>
      </c>
      <c r="D484" s="234" t="s">
        <v>148</v>
      </c>
      <c r="E484" s="235" t="s">
        <v>816</v>
      </c>
      <c r="F484" s="236" t="s">
        <v>817</v>
      </c>
      <c r="G484" s="237" t="s">
        <v>161</v>
      </c>
      <c r="H484" s="238">
        <v>17</v>
      </c>
      <c r="I484" s="239"/>
      <c r="J484" s="240">
        <f>ROUND(I484*H484,2)</f>
        <v>0</v>
      </c>
      <c r="K484" s="236" t="s">
        <v>152</v>
      </c>
      <c r="L484" s="43"/>
      <c r="M484" s="241" t="s">
        <v>1</v>
      </c>
      <c r="N484" s="242" t="s">
        <v>41</v>
      </c>
      <c r="O484" s="90"/>
      <c r="P484" s="243">
        <f>O484*H484</f>
        <v>0</v>
      </c>
      <c r="Q484" s="243">
        <v>0.00122</v>
      </c>
      <c r="R484" s="243">
        <f>Q484*H484</f>
        <v>0.020739999999999998</v>
      </c>
      <c r="S484" s="243">
        <v>0</v>
      </c>
      <c r="T484" s="244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45" t="s">
        <v>244</v>
      </c>
      <c r="AT484" s="245" t="s">
        <v>148</v>
      </c>
      <c r="AU484" s="245" t="s">
        <v>86</v>
      </c>
      <c r="AY484" s="16" t="s">
        <v>146</v>
      </c>
      <c r="BE484" s="246">
        <f>IF(N484="základní",J484,0)</f>
        <v>0</v>
      </c>
      <c r="BF484" s="246">
        <f>IF(N484="snížená",J484,0)</f>
        <v>0</v>
      </c>
      <c r="BG484" s="246">
        <f>IF(N484="zákl. přenesená",J484,0)</f>
        <v>0</v>
      </c>
      <c r="BH484" s="246">
        <f>IF(N484="sníž. přenesená",J484,0)</f>
        <v>0</v>
      </c>
      <c r="BI484" s="246">
        <f>IF(N484="nulová",J484,0)</f>
        <v>0</v>
      </c>
      <c r="BJ484" s="16" t="s">
        <v>84</v>
      </c>
      <c r="BK484" s="246">
        <f>ROUND(I484*H484,2)</f>
        <v>0</v>
      </c>
      <c r="BL484" s="16" t="s">
        <v>244</v>
      </c>
      <c r="BM484" s="245" t="s">
        <v>818</v>
      </c>
    </row>
    <row r="485" spans="1:47" s="2" customFormat="1" ht="12">
      <c r="A485" s="37"/>
      <c r="B485" s="38"/>
      <c r="C485" s="39"/>
      <c r="D485" s="247" t="s">
        <v>155</v>
      </c>
      <c r="E485" s="39"/>
      <c r="F485" s="248" t="s">
        <v>819</v>
      </c>
      <c r="G485" s="39"/>
      <c r="H485" s="39"/>
      <c r="I485" s="143"/>
      <c r="J485" s="39"/>
      <c r="K485" s="39"/>
      <c r="L485" s="43"/>
      <c r="M485" s="249"/>
      <c r="N485" s="250"/>
      <c r="O485" s="90"/>
      <c r="P485" s="90"/>
      <c r="Q485" s="90"/>
      <c r="R485" s="90"/>
      <c r="S485" s="90"/>
      <c r="T485" s="91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16" t="s">
        <v>155</v>
      </c>
      <c r="AU485" s="16" t="s">
        <v>86</v>
      </c>
    </row>
    <row r="486" spans="1:65" s="2" customFormat="1" ht="31" customHeight="1">
      <c r="A486" s="37"/>
      <c r="B486" s="38"/>
      <c r="C486" s="234" t="s">
        <v>820</v>
      </c>
      <c r="D486" s="234" t="s">
        <v>148</v>
      </c>
      <c r="E486" s="235" t="s">
        <v>821</v>
      </c>
      <c r="F486" s="236" t="s">
        <v>822</v>
      </c>
      <c r="G486" s="237" t="s">
        <v>161</v>
      </c>
      <c r="H486" s="238">
        <v>4</v>
      </c>
      <c r="I486" s="239"/>
      <c r="J486" s="240">
        <f>ROUND(I486*H486,2)</f>
        <v>0</v>
      </c>
      <c r="K486" s="236" t="s">
        <v>152</v>
      </c>
      <c r="L486" s="43"/>
      <c r="M486" s="241" t="s">
        <v>1</v>
      </c>
      <c r="N486" s="242" t="s">
        <v>41</v>
      </c>
      <c r="O486" s="90"/>
      <c r="P486" s="243">
        <f>O486*H486</f>
        <v>0</v>
      </c>
      <c r="Q486" s="243">
        <v>0.00264</v>
      </c>
      <c r="R486" s="243">
        <f>Q486*H486</f>
        <v>0.01056</v>
      </c>
      <c r="S486" s="243">
        <v>0</v>
      </c>
      <c r="T486" s="24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45" t="s">
        <v>244</v>
      </c>
      <c r="AT486" s="245" t="s">
        <v>148</v>
      </c>
      <c r="AU486" s="245" t="s">
        <v>86</v>
      </c>
      <c r="AY486" s="16" t="s">
        <v>146</v>
      </c>
      <c r="BE486" s="246">
        <f>IF(N486="základní",J486,0)</f>
        <v>0</v>
      </c>
      <c r="BF486" s="246">
        <f>IF(N486="snížená",J486,0)</f>
        <v>0</v>
      </c>
      <c r="BG486" s="246">
        <f>IF(N486="zákl. přenesená",J486,0)</f>
        <v>0</v>
      </c>
      <c r="BH486" s="246">
        <f>IF(N486="sníž. přenesená",J486,0)</f>
        <v>0</v>
      </c>
      <c r="BI486" s="246">
        <f>IF(N486="nulová",J486,0)</f>
        <v>0</v>
      </c>
      <c r="BJ486" s="16" t="s">
        <v>84</v>
      </c>
      <c r="BK486" s="246">
        <f>ROUND(I486*H486,2)</f>
        <v>0</v>
      </c>
      <c r="BL486" s="16" t="s">
        <v>244</v>
      </c>
      <c r="BM486" s="245" t="s">
        <v>823</v>
      </c>
    </row>
    <row r="487" spans="1:47" s="2" customFormat="1" ht="12">
      <c r="A487" s="37"/>
      <c r="B487" s="38"/>
      <c r="C487" s="39"/>
      <c r="D487" s="247" t="s">
        <v>155</v>
      </c>
      <c r="E487" s="39"/>
      <c r="F487" s="248" t="s">
        <v>824</v>
      </c>
      <c r="G487" s="39"/>
      <c r="H487" s="39"/>
      <c r="I487" s="143"/>
      <c r="J487" s="39"/>
      <c r="K487" s="39"/>
      <c r="L487" s="43"/>
      <c r="M487" s="249"/>
      <c r="N487" s="250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155</v>
      </c>
      <c r="AU487" s="16" t="s">
        <v>86</v>
      </c>
    </row>
    <row r="488" spans="1:65" s="2" customFormat="1" ht="14.5" customHeight="1">
      <c r="A488" s="37"/>
      <c r="B488" s="38"/>
      <c r="C488" s="234" t="s">
        <v>825</v>
      </c>
      <c r="D488" s="234" t="s">
        <v>148</v>
      </c>
      <c r="E488" s="235" t="s">
        <v>826</v>
      </c>
      <c r="F488" s="236" t="s">
        <v>827</v>
      </c>
      <c r="G488" s="237" t="s">
        <v>273</v>
      </c>
      <c r="H488" s="238">
        <v>2</v>
      </c>
      <c r="I488" s="239"/>
      <c r="J488" s="240">
        <f>ROUND(I488*H488,2)</f>
        <v>0</v>
      </c>
      <c r="K488" s="236" t="s">
        <v>1</v>
      </c>
      <c r="L488" s="43"/>
      <c r="M488" s="241" t="s">
        <v>1</v>
      </c>
      <c r="N488" s="242" t="s">
        <v>41</v>
      </c>
      <c r="O488" s="90"/>
      <c r="P488" s="243">
        <f>O488*H488</f>
        <v>0</v>
      </c>
      <c r="Q488" s="243">
        <v>0</v>
      </c>
      <c r="R488" s="243">
        <f>Q488*H488</f>
        <v>0</v>
      </c>
      <c r="S488" s="243">
        <v>0</v>
      </c>
      <c r="T488" s="244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45" t="s">
        <v>244</v>
      </c>
      <c r="AT488" s="245" t="s">
        <v>148</v>
      </c>
      <c r="AU488" s="245" t="s">
        <v>86</v>
      </c>
      <c r="AY488" s="16" t="s">
        <v>146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16" t="s">
        <v>84</v>
      </c>
      <c r="BK488" s="246">
        <f>ROUND(I488*H488,2)</f>
        <v>0</v>
      </c>
      <c r="BL488" s="16" t="s">
        <v>244</v>
      </c>
      <c r="BM488" s="245" t="s">
        <v>828</v>
      </c>
    </row>
    <row r="489" spans="1:47" s="2" customFormat="1" ht="12">
      <c r="A489" s="37"/>
      <c r="B489" s="38"/>
      <c r="C489" s="39"/>
      <c r="D489" s="247" t="s">
        <v>155</v>
      </c>
      <c r="E489" s="39"/>
      <c r="F489" s="248" t="s">
        <v>827</v>
      </c>
      <c r="G489" s="39"/>
      <c r="H489" s="39"/>
      <c r="I489" s="143"/>
      <c r="J489" s="39"/>
      <c r="K489" s="39"/>
      <c r="L489" s="43"/>
      <c r="M489" s="249"/>
      <c r="N489" s="250"/>
      <c r="O489" s="90"/>
      <c r="P489" s="90"/>
      <c r="Q489" s="90"/>
      <c r="R489" s="90"/>
      <c r="S489" s="90"/>
      <c r="T489" s="91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6" t="s">
        <v>155</v>
      </c>
      <c r="AU489" s="16" t="s">
        <v>86</v>
      </c>
    </row>
    <row r="490" spans="1:65" s="2" customFormat="1" ht="31" customHeight="1">
      <c r="A490" s="37"/>
      <c r="B490" s="38"/>
      <c r="C490" s="234" t="s">
        <v>829</v>
      </c>
      <c r="D490" s="234" t="s">
        <v>148</v>
      </c>
      <c r="E490" s="235" t="s">
        <v>830</v>
      </c>
      <c r="F490" s="236" t="s">
        <v>831</v>
      </c>
      <c r="G490" s="237" t="s">
        <v>161</v>
      </c>
      <c r="H490" s="238">
        <v>17</v>
      </c>
      <c r="I490" s="239"/>
      <c r="J490" s="240">
        <f>ROUND(I490*H490,2)</f>
        <v>0</v>
      </c>
      <c r="K490" s="236" t="s">
        <v>152</v>
      </c>
      <c r="L490" s="43"/>
      <c r="M490" s="241" t="s">
        <v>1</v>
      </c>
      <c r="N490" s="242" t="s">
        <v>41</v>
      </c>
      <c r="O490" s="90"/>
      <c r="P490" s="243">
        <f>O490*H490</f>
        <v>0</v>
      </c>
      <c r="Q490" s="243">
        <v>0.00236</v>
      </c>
      <c r="R490" s="243">
        <f>Q490*H490</f>
        <v>0.04012</v>
      </c>
      <c r="S490" s="243">
        <v>0</v>
      </c>
      <c r="T490" s="244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45" t="s">
        <v>244</v>
      </c>
      <c r="AT490" s="245" t="s">
        <v>148</v>
      </c>
      <c r="AU490" s="245" t="s">
        <v>86</v>
      </c>
      <c r="AY490" s="16" t="s">
        <v>146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16" t="s">
        <v>84</v>
      </c>
      <c r="BK490" s="246">
        <f>ROUND(I490*H490,2)</f>
        <v>0</v>
      </c>
      <c r="BL490" s="16" t="s">
        <v>244</v>
      </c>
      <c r="BM490" s="245" t="s">
        <v>832</v>
      </c>
    </row>
    <row r="491" spans="1:47" s="2" customFormat="1" ht="12">
      <c r="A491" s="37"/>
      <c r="B491" s="38"/>
      <c r="C491" s="39"/>
      <c r="D491" s="247" t="s">
        <v>155</v>
      </c>
      <c r="E491" s="39"/>
      <c r="F491" s="248" t="s">
        <v>833</v>
      </c>
      <c r="G491" s="39"/>
      <c r="H491" s="39"/>
      <c r="I491" s="143"/>
      <c r="J491" s="39"/>
      <c r="K491" s="39"/>
      <c r="L491" s="43"/>
      <c r="M491" s="249"/>
      <c r="N491" s="250"/>
      <c r="O491" s="90"/>
      <c r="P491" s="90"/>
      <c r="Q491" s="90"/>
      <c r="R491" s="90"/>
      <c r="S491" s="90"/>
      <c r="T491" s="91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16" t="s">
        <v>155</v>
      </c>
      <c r="AU491" s="16" t="s">
        <v>86</v>
      </c>
    </row>
    <row r="492" spans="1:65" s="2" customFormat="1" ht="31" customHeight="1">
      <c r="A492" s="37"/>
      <c r="B492" s="38"/>
      <c r="C492" s="234" t="s">
        <v>834</v>
      </c>
      <c r="D492" s="234" t="s">
        <v>148</v>
      </c>
      <c r="E492" s="235" t="s">
        <v>835</v>
      </c>
      <c r="F492" s="236" t="s">
        <v>836</v>
      </c>
      <c r="G492" s="237" t="s">
        <v>151</v>
      </c>
      <c r="H492" s="238">
        <v>0.16</v>
      </c>
      <c r="I492" s="239"/>
      <c r="J492" s="240">
        <f>ROUND(I492*H492,2)</f>
        <v>0</v>
      </c>
      <c r="K492" s="236" t="s">
        <v>152</v>
      </c>
      <c r="L492" s="43"/>
      <c r="M492" s="241" t="s">
        <v>1</v>
      </c>
      <c r="N492" s="242" t="s">
        <v>41</v>
      </c>
      <c r="O492" s="90"/>
      <c r="P492" s="243">
        <f>O492*H492</f>
        <v>0</v>
      </c>
      <c r="Q492" s="243">
        <v>0.00584</v>
      </c>
      <c r="R492" s="243">
        <f>Q492*H492</f>
        <v>0.0009343999999999999</v>
      </c>
      <c r="S492" s="243">
        <v>0</v>
      </c>
      <c r="T492" s="244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45" t="s">
        <v>244</v>
      </c>
      <c r="AT492" s="245" t="s">
        <v>148</v>
      </c>
      <c r="AU492" s="245" t="s">
        <v>86</v>
      </c>
      <c r="AY492" s="16" t="s">
        <v>146</v>
      </c>
      <c r="BE492" s="246">
        <f>IF(N492="základní",J492,0)</f>
        <v>0</v>
      </c>
      <c r="BF492" s="246">
        <f>IF(N492="snížená",J492,0)</f>
        <v>0</v>
      </c>
      <c r="BG492" s="246">
        <f>IF(N492="zákl. přenesená",J492,0)</f>
        <v>0</v>
      </c>
      <c r="BH492" s="246">
        <f>IF(N492="sníž. přenesená",J492,0)</f>
        <v>0</v>
      </c>
      <c r="BI492" s="246">
        <f>IF(N492="nulová",J492,0)</f>
        <v>0</v>
      </c>
      <c r="BJ492" s="16" t="s">
        <v>84</v>
      </c>
      <c r="BK492" s="246">
        <f>ROUND(I492*H492,2)</f>
        <v>0</v>
      </c>
      <c r="BL492" s="16" t="s">
        <v>244</v>
      </c>
      <c r="BM492" s="245" t="s">
        <v>837</v>
      </c>
    </row>
    <row r="493" spans="1:47" s="2" customFormat="1" ht="12">
      <c r="A493" s="37"/>
      <c r="B493" s="38"/>
      <c r="C493" s="39"/>
      <c r="D493" s="247" t="s">
        <v>155</v>
      </c>
      <c r="E493" s="39"/>
      <c r="F493" s="248" t="s">
        <v>838</v>
      </c>
      <c r="G493" s="39"/>
      <c r="H493" s="39"/>
      <c r="I493" s="143"/>
      <c r="J493" s="39"/>
      <c r="K493" s="39"/>
      <c r="L493" s="43"/>
      <c r="M493" s="249"/>
      <c r="N493" s="250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155</v>
      </c>
      <c r="AU493" s="16" t="s">
        <v>86</v>
      </c>
    </row>
    <row r="494" spans="1:51" s="13" customFormat="1" ht="12">
      <c r="A494" s="13"/>
      <c r="B494" s="251"/>
      <c r="C494" s="252"/>
      <c r="D494" s="247" t="s">
        <v>157</v>
      </c>
      <c r="E494" s="253" t="s">
        <v>1</v>
      </c>
      <c r="F494" s="254" t="s">
        <v>839</v>
      </c>
      <c r="G494" s="252"/>
      <c r="H494" s="255">
        <v>0.16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1" t="s">
        <v>157</v>
      </c>
      <c r="AU494" s="261" t="s">
        <v>86</v>
      </c>
      <c r="AV494" s="13" t="s">
        <v>86</v>
      </c>
      <c r="AW494" s="13" t="s">
        <v>32</v>
      </c>
      <c r="AX494" s="13" t="s">
        <v>84</v>
      </c>
      <c r="AY494" s="261" t="s">
        <v>146</v>
      </c>
    </row>
    <row r="495" spans="1:65" s="2" customFormat="1" ht="20.5" customHeight="1">
      <c r="A495" s="37"/>
      <c r="B495" s="38"/>
      <c r="C495" s="234" t="s">
        <v>840</v>
      </c>
      <c r="D495" s="234" t="s">
        <v>148</v>
      </c>
      <c r="E495" s="235" t="s">
        <v>841</v>
      </c>
      <c r="F495" s="236" t="s">
        <v>842</v>
      </c>
      <c r="G495" s="237" t="s">
        <v>161</v>
      </c>
      <c r="H495" s="238">
        <v>17</v>
      </c>
      <c r="I495" s="239"/>
      <c r="J495" s="240">
        <f>ROUND(I495*H495,2)</f>
        <v>0</v>
      </c>
      <c r="K495" s="236" t="s">
        <v>152</v>
      </c>
      <c r="L495" s="43"/>
      <c r="M495" s="241" t="s">
        <v>1</v>
      </c>
      <c r="N495" s="242" t="s">
        <v>41</v>
      </c>
      <c r="O495" s="90"/>
      <c r="P495" s="243">
        <f>O495*H495</f>
        <v>0</v>
      </c>
      <c r="Q495" s="243">
        <v>0.00245</v>
      </c>
      <c r="R495" s="243">
        <f>Q495*H495</f>
        <v>0.04165</v>
      </c>
      <c r="S495" s="243">
        <v>0</v>
      </c>
      <c r="T495" s="244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45" t="s">
        <v>244</v>
      </c>
      <c r="AT495" s="245" t="s">
        <v>148</v>
      </c>
      <c r="AU495" s="245" t="s">
        <v>86</v>
      </c>
      <c r="AY495" s="16" t="s">
        <v>146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16" t="s">
        <v>84</v>
      </c>
      <c r="BK495" s="246">
        <f>ROUND(I495*H495,2)</f>
        <v>0</v>
      </c>
      <c r="BL495" s="16" t="s">
        <v>244</v>
      </c>
      <c r="BM495" s="245" t="s">
        <v>843</v>
      </c>
    </row>
    <row r="496" spans="1:47" s="2" customFormat="1" ht="12">
      <c r="A496" s="37"/>
      <c r="B496" s="38"/>
      <c r="C496" s="39"/>
      <c r="D496" s="247" t="s">
        <v>155</v>
      </c>
      <c r="E496" s="39"/>
      <c r="F496" s="248" t="s">
        <v>844</v>
      </c>
      <c r="G496" s="39"/>
      <c r="H496" s="39"/>
      <c r="I496" s="143"/>
      <c r="J496" s="39"/>
      <c r="K496" s="39"/>
      <c r="L496" s="43"/>
      <c r="M496" s="249"/>
      <c r="N496" s="250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155</v>
      </c>
      <c r="AU496" s="16" t="s">
        <v>86</v>
      </c>
    </row>
    <row r="497" spans="1:65" s="2" customFormat="1" ht="31" customHeight="1">
      <c r="A497" s="37"/>
      <c r="B497" s="38"/>
      <c r="C497" s="234" t="s">
        <v>845</v>
      </c>
      <c r="D497" s="234" t="s">
        <v>148</v>
      </c>
      <c r="E497" s="235" t="s">
        <v>846</v>
      </c>
      <c r="F497" s="236" t="s">
        <v>847</v>
      </c>
      <c r="G497" s="237" t="s">
        <v>273</v>
      </c>
      <c r="H497" s="238">
        <v>2</v>
      </c>
      <c r="I497" s="239"/>
      <c r="J497" s="240">
        <f>ROUND(I497*H497,2)</f>
        <v>0</v>
      </c>
      <c r="K497" s="236" t="s">
        <v>152</v>
      </c>
      <c r="L497" s="43"/>
      <c r="M497" s="241" t="s">
        <v>1</v>
      </c>
      <c r="N497" s="242" t="s">
        <v>41</v>
      </c>
      <c r="O497" s="90"/>
      <c r="P497" s="243">
        <f>O497*H497</f>
        <v>0</v>
      </c>
      <c r="Q497" s="243">
        <v>0.00035</v>
      </c>
      <c r="R497" s="243">
        <f>Q497*H497</f>
        <v>0.0007</v>
      </c>
      <c r="S497" s="243">
        <v>0</v>
      </c>
      <c r="T497" s="244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45" t="s">
        <v>244</v>
      </c>
      <c r="AT497" s="245" t="s">
        <v>148</v>
      </c>
      <c r="AU497" s="245" t="s">
        <v>86</v>
      </c>
      <c r="AY497" s="16" t="s">
        <v>146</v>
      </c>
      <c r="BE497" s="246">
        <f>IF(N497="základní",J497,0)</f>
        <v>0</v>
      </c>
      <c r="BF497" s="246">
        <f>IF(N497="snížená",J497,0)</f>
        <v>0</v>
      </c>
      <c r="BG497" s="246">
        <f>IF(N497="zákl. přenesená",J497,0)</f>
        <v>0</v>
      </c>
      <c r="BH497" s="246">
        <f>IF(N497="sníž. přenesená",J497,0)</f>
        <v>0</v>
      </c>
      <c r="BI497" s="246">
        <f>IF(N497="nulová",J497,0)</f>
        <v>0</v>
      </c>
      <c r="BJ497" s="16" t="s">
        <v>84</v>
      </c>
      <c r="BK497" s="246">
        <f>ROUND(I497*H497,2)</f>
        <v>0</v>
      </c>
      <c r="BL497" s="16" t="s">
        <v>244</v>
      </c>
      <c r="BM497" s="245" t="s">
        <v>848</v>
      </c>
    </row>
    <row r="498" spans="1:47" s="2" customFormat="1" ht="12">
      <c r="A498" s="37"/>
      <c r="B498" s="38"/>
      <c r="C498" s="39"/>
      <c r="D498" s="247" t="s">
        <v>155</v>
      </c>
      <c r="E498" s="39"/>
      <c r="F498" s="248" t="s">
        <v>849</v>
      </c>
      <c r="G498" s="39"/>
      <c r="H498" s="39"/>
      <c r="I498" s="143"/>
      <c r="J498" s="39"/>
      <c r="K498" s="39"/>
      <c r="L498" s="43"/>
      <c r="M498" s="249"/>
      <c r="N498" s="250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6" t="s">
        <v>155</v>
      </c>
      <c r="AU498" s="16" t="s">
        <v>86</v>
      </c>
    </row>
    <row r="499" spans="1:65" s="2" customFormat="1" ht="31" customHeight="1">
      <c r="A499" s="37"/>
      <c r="B499" s="38"/>
      <c r="C499" s="234" t="s">
        <v>850</v>
      </c>
      <c r="D499" s="234" t="s">
        <v>148</v>
      </c>
      <c r="E499" s="235" t="s">
        <v>851</v>
      </c>
      <c r="F499" s="236" t="s">
        <v>852</v>
      </c>
      <c r="G499" s="237" t="s">
        <v>161</v>
      </c>
      <c r="H499" s="238">
        <v>8.4</v>
      </c>
      <c r="I499" s="239"/>
      <c r="J499" s="240">
        <f>ROUND(I499*H499,2)</f>
        <v>0</v>
      </c>
      <c r="K499" s="236" t="s">
        <v>152</v>
      </c>
      <c r="L499" s="43"/>
      <c r="M499" s="241" t="s">
        <v>1</v>
      </c>
      <c r="N499" s="242" t="s">
        <v>41</v>
      </c>
      <c r="O499" s="90"/>
      <c r="P499" s="243">
        <f>O499*H499</f>
        <v>0</v>
      </c>
      <c r="Q499" s="243">
        <v>0.00223</v>
      </c>
      <c r="R499" s="243">
        <f>Q499*H499</f>
        <v>0.018732000000000002</v>
      </c>
      <c r="S499" s="243">
        <v>0</v>
      </c>
      <c r="T499" s="244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45" t="s">
        <v>244</v>
      </c>
      <c r="AT499" s="245" t="s">
        <v>148</v>
      </c>
      <c r="AU499" s="245" t="s">
        <v>86</v>
      </c>
      <c r="AY499" s="16" t="s">
        <v>146</v>
      </c>
      <c r="BE499" s="246">
        <f>IF(N499="základní",J499,0)</f>
        <v>0</v>
      </c>
      <c r="BF499" s="246">
        <f>IF(N499="snížená",J499,0)</f>
        <v>0</v>
      </c>
      <c r="BG499" s="246">
        <f>IF(N499="zákl. přenesená",J499,0)</f>
        <v>0</v>
      </c>
      <c r="BH499" s="246">
        <f>IF(N499="sníž. přenesená",J499,0)</f>
        <v>0</v>
      </c>
      <c r="BI499" s="246">
        <f>IF(N499="nulová",J499,0)</f>
        <v>0</v>
      </c>
      <c r="BJ499" s="16" t="s">
        <v>84</v>
      </c>
      <c r="BK499" s="246">
        <f>ROUND(I499*H499,2)</f>
        <v>0</v>
      </c>
      <c r="BL499" s="16" t="s">
        <v>244</v>
      </c>
      <c r="BM499" s="245" t="s">
        <v>853</v>
      </c>
    </row>
    <row r="500" spans="1:47" s="2" customFormat="1" ht="12">
      <c r="A500" s="37"/>
      <c r="B500" s="38"/>
      <c r="C500" s="39"/>
      <c r="D500" s="247" t="s">
        <v>155</v>
      </c>
      <c r="E500" s="39"/>
      <c r="F500" s="248" t="s">
        <v>854</v>
      </c>
      <c r="G500" s="39"/>
      <c r="H500" s="39"/>
      <c r="I500" s="143"/>
      <c r="J500" s="39"/>
      <c r="K500" s="39"/>
      <c r="L500" s="43"/>
      <c r="M500" s="249"/>
      <c r="N500" s="250"/>
      <c r="O500" s="90"/>
      <c r="P500" s="90"/>
      <c r="Q500" s="90"/>
      <c r="R500" s="90"/>
      <c r="S500" s="90"/>
      <c r="T500" s="91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16" t="s">
        <v>155</v>
      </c>
      <c r="AU500" s="16" t="s">
        <v>86</v>
      </c>
    </row>
    <row r="501" spans="1:63" s="12" customFormat="1" ht="22.8" customHeight="1">
      <c r="A501" s="12"/>
      <c r="B501" s="218"/>
      <c r="C501" s="219"/>
      <c r="D501" s="220" t="s">
        <v>75</v>
      </c>
      <c r="E501" s="232" t="s">
        <v>855</v>
      </c>
      <c r="F501" s="232" t="s">
        <v>856</v>
      </c>
      <c r="G501" s="219"/>
      <c r="H501" s="219"/>
      <c r="I501" s="222"/>
      <c r="J501" s="233">
        <f>BK501</f>
        <v>0</v>
      </c>
      <c r="K501" s="219"/>
      <c r="L501" s="224"/>
      <c r="M501" s="225"/>
      <c r="N501" s="226"/>
      <c r="O501" s="226"/>
      <c r="P501" s="227">
        <f>SUM(P502:P507)</f>
        <v>0</v>
      </c>
      <c r="Q501" s="226"/>
      <c r="R501" s="227">
        <f>SUM(R502:R507)</f>
        <v>0.013463999999999999</v>
      </c>
      <c r="S501" s="226"/>
      <c r="T501" s="228">
        <f>SUM(T502:T507)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29" t="s">
        <v>86</v>
      </c>
      <c r="AT501" s="230" t="s">
        <v>75</v>
      </c>
      <c r="AU501" s="230" t="s">
        <v>84</v>
      </c>
      <c r="AY501" s="229" t="s">
        <v>146</v>
      </c>
      <c r="BK501" s="231">
        <f>SUM(BK502:BK507)</f>
        <v>0</v>
      </c>
    </row>
    <row r="502" spans="1:65" s="2" customFormat="1" ht="31" customHeight="1">
      <c r="A502" s="37"/>
      <c r="B502" s="38"/>
      <c r="C502" s="234" t="s">
        <v>857</v>
      </c>
      <c r="D502" s="234" t="s">
        <v>148</v>
      </c>
      <c r="E502" s="235" t="s">
        <v>858</v>
      </c>
      <c r="F502" s="236" t="s">
        <v>859</v>
      </c>
      <c r="G502" s="237" t="s">
        <v>151</v>
      </c>
      <c r="H502" s="238">
        <v>61.2</v>
      </c>
      <c r="I502" s="239"/>
      <c r="J502" s="240">
        <f>ROUND(I502*H502,2)</f>
        <v>0</v>
      </c>
      <c r="K502" s="236" t="s">
        <v>152</v>
      </c>
      <c r="L502" s="43"/>
      <c r="M502" s="241" t="s">
        <v>1</v>
      </c>
      <c r="N502" s="242" t="s">
        <v>41</v>
      </c>
      <c r="O502" s="90"/>
      <c r="P502" s="243">
        <f>O502*H502</f>
        <v>0</v>
      </c>
      <c r="Q502" s="243">
        <v>0</v>
      </c>
      <c r="R502" s="243">
        <f>Q502*H502</f>
        <v>0</v>
      </c>
      <c r="S502" s="243">
        <v>0</v>
      </c>
      <c r="T502" s="244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45" t="s">
        <v>244</v>
      </c>
      <c r="AT502" s="245" t="s">
        <v>148</v>
      </c>
      <c r="AU502" s="245" t="s">
        <v>86</v>
      </c>
      <c r="AY502" s="16" t="s">
        <v>146</v>
      </c>
      <c r="BE502" s="246">
        <f>IF(N502="základní",J502,0)</f>
        <v>0</v>
      </c>
      <c r="BF502" s="246">
        <f>IF(N502="snížená",J502,0)</f>
        <v>0</v>
      </c>
      <c r="BG502" s="246">
        <f>IF(N502="zákl. přenesená",J502,0)</f>
        <v>0</v>
      </c>
      <c r="BH502" s="246">
        <f>IF(N502="sníž. přenesená",J502,0)</f>
        <v>0</v>
      </c>
      <c r="BI502" s="246">
        <f>IF(N502="nulová",J502,0)</f>
        <v>0</v>
      </c>
      <c r="BJ502" s="16" t="s">
        <v>84</v>
      </c>
      <c r="BK502" s="246">
        <f>ROUND(I502*H502,2)</f>
        <v>0</v>
      </c>
      <c r="BL502" s="16" t="s">
        <v>244</v>
      </c>
      <c r="BM502" s="245" t="s">
        <v>860</v>
      </c>
    </row>
    <row r="503" spans="1:47" s="2" customFormat="1" ht="12">
      <c r="A503" s="37"/>
      <c r="B503" s="38"/>
      <c r="C503" s="39"/>
      <c r="D503" s="247" t="s">
        <v>155</v>
      </c>
      <c r="E503" s="39"/>
      <c r="F503" s="248" t="s">
        <v>861</v>
      </c>
      <c r="G503" s="39"/>
      <c r="H503" s="39"/>
      <c r="I503" s="143"/>
      <c r="J503" s="39"/>
      <c r="K503" s="39"/>
      <c r="L503" s="43"/>
      <c r="M503" s="249"/>
      <c r="N503" s="250"/>
      <c r="O503" s="90"/>
      <c r="P503" s="90"/>
      <c r="Q503" s="90"/>
      <c r="R503" s="90"/>
      <c r="S503" s="90"/>
      <c r="T503" s="91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6" t="s">
        <v>155</v>
      </c>
      <c r="AU503" s="16" t="s">
        <v>86</v>
      </c>
    </row>
    <row r="504" spans="1:51" s="13" customFormat="1" ht="12">
      <c r="A504" s="13"/>
      <c r="B504" s="251"/>
      <c r="C504" s="252"/>
      <c r="D504" s="247" t="s">
        <v>157</v>
      </c>
      <c r="E504" s="253" t="s">
        <v>1</v>
      </c>
      <c r="F504" s="254" t="s">
        <v>631</v>
      </c>
      <c r="G504" s="252"/>
      <c r="H504" s="255">
        <v>61.2</v>
      </c>
      <c r="I504" s="256"/>
      <c r="J504" s="252"/>
      <c r="K504" s="252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157</v>
      </c>
      <c r="AU504" s="261" t="s">
        <v>86</v>
      </c>
      <c r="AV504" s="13" t="s">
        <v>86</v>
      </c>
      <c r="AW504" s="13" t="s">
        <v>32</v>
      </c>
      <c r="AX504" s="13" t="s">
        <v>84</v>
      </c>
      <c r="AY504" s="261" t="s">
        <v>146</v>
      </c>
    </row>
    <row r="505" spans="1:65" s="2" customFormat="1" ht="41.5" customHeight="1">
      <c r="A505" s="37"/>
      <c r="B505" s="38"/>
      <c r="C505" s="273" t="s">
        <v>862</v>
      </c>
      <c r="D505" s="273" t="s">
        <v>186</v>
      </c>
      <c r="E505" s="274" t="s">
        <v>863</v>
      </c>
      <c r="F505" s="275" t="s">
        <v>864</v>
      </c>
      <c r="G505" s="276" t="s">
        <v>151</v>
      </c>
      <c r="H505" s="277">
        <v>67.32</v>
      </c>
      <c r="I505" s="278"/>
      <c r="J505" s="279">
        <f>ROUND(I505*H505,2)</f>
        <v>0</v>
      </c>
      <c r="K505" s="275" t="s">
        <v>152</v>
      </c>
      <c r="L505" s="280"/>
      <c r="M505" s="281" t="s">
        <v>1</v>
      </c>
      <c r="N505" s="282" t="s">
        <v>41</v>
      </c>
      <c r="O505" s="90"/>
      <c r="P505" s="243">
        <f>O505*H505</f>
        <v>0</v>
      </c>
      <c r="Q505" s="243">
        <v>0.0002</v>
      </c>
      <c r="R505" s="243">
        <f>Q505*H505</f>
        <v>0.013463999999999999</v>
      </c>
      <c r="S505" s="243">
        <v>0</v>
      </c>
      <c r="T505" s="244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45" t="s">
        <v>343</v>
      </c>
      <c r="AT505" s="245" t="s">
        <v>186</v>
      </c>
      <c r="AU505" s="245" t="s">
        <v>86</v>
      </c>
      <c r="AY505" s="16" t="s">
        <v>146</v>
      </c>
      <c r="BE505" s="246">
        <f>IF(N505="základní",J505,0)</f>
        <v>0</v>
      </c>
      <c r="BF505" s="246">
        <f>IF(N505="snížená",J505,0)</f>
        <v>0</v>
      </c>
      <c r="BG505" s="246">
        <f>IF(N505="zákl. přenesená",J505,0)</f>
        <v>0</v>
      </c>
      <c r="BH505" s="246">
        <f>IF(N505="sníž. přenesená",J505,0)</f>
        <v>0</v>
      </c>
      <c r="BI505" s="246">
        <f>IF(N505="nulová",J505,0)</f>
        <v>0</v>
      </c>
      <c r="BJ505" s="16" t="s">
        <v>84</v>
      </c>
      <c r="BK505" s="246">
        <f>ROUND(I505*H505,2)</f>
        <v>0</v>
      </c>
      <c r="BL505" s="16" t="s">
        <v>244</v>
      </c>
      <c r="BM505" s="245" t="s">
        <v>865</v>
      </c>
    </row>
    <row r="506" spans="1:47" s="2" customFormat="1" ht="12">
      <c r="A506" s="37"/>
      <c r="B506" s="38"/>
      <c r="C506" s="39"/>
      <c r="D506" s="247" t="s">
        <v>155</v>
      </c>
      <c r="E506" s="39"/>
      <c r="F506" s="248" t="s">
        <v>864</v>
      </c>
      <c r="G506" s="39"/>
      <c r="H506" s="39"/>
      <c r="I506" s="143"/>
      <c r="J506" s="39"/>
      <c r="K506" s="39"/>
      <c r="L506" s="43"/>
      <c r="M506" s="249"/>
      <c r="N506" s="250"/>
      <c r="O506" s="90"/>
      <c r="P506" s="90"/>
      <c r="Q506" s="90"/>
      <c r="R506" s="90"/>
      <c r="S506" s="90"/>
      <c r="T506" s="91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16" t="s">
        <v>155</v>
      </c>
      <c r="AU506" s="16" t="s">
        <v>86</v>
      </c>
    </row>
    <row r="507" spans="1:51" s="13" customFormat="1" ht="12">
      <c r="A507" s="13"/>
      <c r="B507" s="251"/>
      <c r="C507" s="252"/>
      <c r="D507" s="247" t="s">
        <v>157</v>
      </c>
      <c r="E507" s="252"/>
      <c r="F507" s="254" t="s">
        <v>866</v>
      </c>
      <c r="G507" s="252"/>
      <c r="H507" s="255">
        <v>67.32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1" t="s">
        <v>157</v>
      </c>
      <c r="AU507" s="261" t="s">
        <v>86</v>
      </c>
      <c r="AV507" s="13" t="s">
        <v>86</v>
      </c>
      <c r="AW507" s="13" t="s">
        <v>4</v>
      </c>
      <c r="AX507" s="13" t="s">
        <v>84</v>
      </c>
      <c r="AY507" s="261" t="s">
        <v>146</v>
      </c>
    </row>
    <row r="508" spans="1:63" s="12" customFormat="1" ht="22.8" customHeight="1">
      <c r="A508" s="12"/>
      <c r="B508" s="218"/>
      <c r="C508" s="219"/>
      <c r="D508" s="220" t="s">
        <v>75</v>
      </c>
      <c r="E508" s="232" t="s">
        <v>867</v>
      </c>
      <c r="F508" s="232" t="s">
        <v>868</v>
      </c>
      <c r="G508" s="219"/>
      <c r="H508" s="219"/>
      <c r="I508" s="222"/>
      <c r="J508" s="233">
        <f>BK508</f>
        <v>0</v>
      </c>
      <c r="K508" s="219"/>
      <c r="L508" s="224"/>
      <c r="M508" s="225"/>
      <c r="N508" s="226"/>
      <c r="O508" s="226"/>
      <c r="P508" s="227">
        <f>SUM(P509:P541)</f>
        <v>0</v>
      </c>
      <c r="Q508" s="226"/>
      <c r="R508" s="227">
        <f>SUM(R509:R541)</f>
        <v>0.38312999999999997</v>
      </c>
      <c r="S508" s="226"/>
      <c r="T508" s="228">
        <f>SUM(T509:T541)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29" t="s">
        <v>86</v>
      </c>
      <c r="AT508" s="230" t="s">
        <v>75</v>
      </c>
      <c r="AU508" s="230" t="s">
        <v>84</v>
      </c>
      <c r="AY508" s="229" t="s">
        <v>146</v>
      </c>
      <c r="BK508" s="231">
        <f>SUM(BK509:BK541)</f>
        <v>0</v>
      </c>
    </row>
    <row r="509" spans="1:65" s="2" customFormat="1" ht="31" customHeight="1">
      <c r="A509" s="37"/>
      <c r="B509" s="38"/>
      <c r="C509" s="234" t="s">
        <v>869</v>
      </c>
      <c r="D509" s="234" t="s">
        <v>148</v>
      </c>
      <c r="E509" s="235" t="s">
        <v>870</v>
      </c>
      <c r="F509" s="236" t="s">
        <v>871</v>
      </c>
      <c r="G509" s="237" t="s">
        <v>151</v>
      </c>
      <c r="H509" s="238">
        <v>5</v>
      </c>
      <c r="I509" s="239"/>
      <c r="J509" s="240">
        <f>ROUND(I509*H509,2)</f>
        <v>0</v>
      </c>
      <c r="K509" s="236" t="s">
        <v>152</v>
      </c>
      <c r="L509" s="43"/>
      <c r="M509" s="241" t="s">
        <v>1</v>
      </c>
      <c r="N509" s="242" t="s">
        <v>41</v>
      </c>
      <c r="O509" s="90"/>
      <c r="P509" s="243">
        <f>O509*H509</f>
        <v>0</v>
      </c>
      <c r="Q509" s="243">
        <v>0.00027</v>
      </c>
      <c r="R509" s="243">
        <f>Q509*H509</f>
        <v>0.00135</v>
      </c>
      <c r="S509" s="243">
        <v>0</v>
      </c>
      <c r="T509" s="244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45" t="s">
        <v>244</v>
      </c>
      <c r="AT509" s="245" t="s">
        <v>148</v>
      </c>
      <c r="AU509" s="245" t="s">
        <v>86</v>
      </c>
      <c r="AY509" s="16" t="s">
        <v>146</v>
      </c>
      <c r="BE509" s="246">
        <f>IF(N509="základní",J509,0)</f>
        <v>0</v>
      </c>
      <c r="BF509" s="246">
        <f>IF(N509="snížená",J509,0)</f>
        <v>0</v>
      </c>
      <c r="BG509" s="246">
        <f>IF(N509="zákl. přenesená",J509,0)</f>
        <v>0</v>
      </c>
      <c r="BH509" s="246">
        <f>IF(N509="sníž. přenesená",J509,0)</f>
        <v>0</v>
      </c>
      <c r="BI509" s="246">
        <f>IF(N509="nulová",J509,0)</f>
        <v>0</v>
      </c>
      <c r="BJ509" s="16" t="s">
        <v>84</v>
      </c>
      <c r="BK509" s="246">
        <f>ROUND(I509*H509,2)</f>
        <v>0</v>
      </c>
      <c r="BL509" s="16" t="s">
        <v>244</v>
      </c>
      <c r="BM509" s="245" t="s">
        <v>872</v>
      </c>
    </row>
    <row r="510" spans="1:47" s="2" customFormat="1" ht="12">
      <c r="A510" s="37"/>
      <c r="B510" s="38"/>
      <c r="C510" s="39"/>
      <c r="D510" s="247" t="s">
        <v>155</v>
      </c>
      <c r="E510" s="39"/>
      <c r="F510" s="248" t="s">
        <v>873</v>
      </c>
      <c r="G510" s="39"/>
      <c r="H510" s="39"/>
      <c r="I510" s="143"/>
      <c r="J510" s="39"/>
      <c r="K510" s="39"/>
      <c r="L510" s="43"/>
      <c r="M510" s="249"/>
      <c r="N510" s="250"/>
      <c r="O510" s="90"/>
      <c r="P510" s="90"/>
      <c r="Q510" s="90"/>
      <c r="R510" s="90"/>
      <c r="S510" s="90"/>
      <c r="T510" s="91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6" t="s">
        <v>155</v>
      </c>
      <c r="AU510" s="16" t="s">
        <v>86</v>
      </c>
    </row>
    <row r="511" spans="1:51" s="13" customFormat="1" ht="12">
      <c r="A511" s="13"/>
      <c r="B511" s="251"/>
      <c r="C511" s="252"/>
      <c r="D511" s="247" t="s">
        <v>157</v>
      </c>
      <c r="E511" s="253" t="s">
        <v>1</v>
      </c>
      <c r="F511" s="254" t="s">
        <v>874</v>
      </c>
      <c r="G511" s="252"/>
      <c r="H511" s="255">
        <v>5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1" t="s">
        <v>157</v>
      </c>
      <c r="AU511" s="261" t="s">
        <v>86</v>
      </c>
      <c r="AV511" s="13" t="s">
        <v>86</v>
      </c>
      <c r="AW511" s="13" t="s">
        <v>32</v>
      </c>
      <c r="AX511" s="13" t="s">
        <v>84</v>
      </c>
      <c r="AY511" s="261" t="s">
        <v>146</v>
      </c>
    </row>
    <row r="512" spans="1:65" s="2" customFormat="1" ht="20.5" customHeight="1">
      <c r="A512" s="37"/>
      <c r="B512" s="38"/>
      <c r="C512" s="273" t="s">
        <v>875</v>
      </c>
      <c r="D512" s="273" t="s">
        <v>186</v>
      </c>
      <c r="E512" s="274" t="s">
        <v>876</v>
      </c>
      <c r="F512" s="275" t="s">
        <v>877</v>
      </c>
      <c r="G512" s="276" t="s">
        <v>151</v>
      </c>
      <c r="H512" s="277">
        <v>5</v>
      </c>
      <c r="I512" s="278"/>
      <c r="J512" s="279">
        <f>ROUND(I512*H512,2)</f>
        <v>0</v>
      </c>
      <c r="K512" s="275" t="s">
        <v>152</v>
      </c>
      <c r="L512" s="280"/>
      <c r="M512" s="281" t="s">
        <v>1</v>
      </c>
      <c r="N512" s="282" t="s">
        <v>41</v>
      </c>
      <c r="O512" s="90"/>
      <c r="P512" s="243">
        <f>O512*H512</f>
        <v>0</v>
      </c>
      <c r="Q512" s="243">
        <v>0.03958</v>
      </c>
      <c r="R512" s="243">
        <f>Q512*H512</f>
        <v>0.1979</v>
      </c>
      <c r="S512" s="243">
        <v>0</v>
      </c>
      <c r="T512" s="244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45" t="s">
        <v>343</v>
      </c>
      <c r="AT512" s="245" t="s">
        <v>186</v>
      </c>
      <c r="AU512" s="245" t="s">
        <v>86</v>
      </c>
      <c r="AY512" s="16" t="s">
        <v>146</v>
      </c>
      <c r="BE512" s="246">
        <f>IF(N512="základní",J512,0)</f>
        <v>0</v>
      </c>
      <c r="BF512" s="246">
        <f>IF(N512="snížená",J512,0)</f>
        <v>0</v>
      </c>
      <c r="BG512" s="246">
        <f>IF(N512="zákl. přenesená",J512,0)</f>
        <v>0</v>
      </c>
      <c r="BH512" s="246">
        <f>IF(N512="sníž. přenesená",J512,0)</f>
        <v>0</v>
      </c>
      <c r="BI512" s="246">
        <f>IF(N512="nulová",J512,0)</f>
        <v>0</v>
      </c>
      <c r="BJ512" s="16" t="s">
        <v>84</v>
      </c>
      <c r="BK512" s="246">
        <f>ROUND(I512*H512,2)</f>
        <v>0</v>
      </c>
      <c r="BL512" s="16" t="s">
        <v>244</v>
      </c>
      <c r="BM512" s="245" t="s">
        <v>878</v>
      </c>
    </row>
    <row r="513" spans="1:47" s="2" customFormat="1" ht="12">
      <c r="A513" s="37"/>
      <c r="B513" s="38"/>
      <c r="C513" s="39"/>
      <c r="D513" s="247" t="s">
        <v>155</v>
      </c>
      <c r="E513" s="39"/>
      <c r="F513" s="248" t="s">
        <v>877</v>
      </c>
      <c r="G513" s="39"/>
      <c r="H513" s="39"/>
      <c r="I513" s="143"/>
      <c r="J513" s="39"/>
      <c r="K513" s="39"/>
      <c r="L513" s="43"/>
      <c r="M513" s="249"/>
      <c r="N513" s="250"/>
      <c r="O513" s="90"/>
      <c r="P513" s="90"/>
      <c r="Q513" s="90"/>
      <c r="R513" s="90"/>
      <c r="S513" s="90"/>
      <c r="T513" s="91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16" t="s">
        <v>155</v>
      </c>
      <c r="AU513" s="16" t="s">
        <v>86</v>
      </c>
    </row>
    <row r="514" spans="1:65" s="2" customFormat="1" ht="31" customHeight="1">
      <c r="A514" s="37"/>
      <c r="B514" s="38"/>
      <c r="C514" s="234" t="s">
        <v>879</v>
      </c>
      <c r="D514" s="234" t="s">
        <v>148</v>
      </c>
      <c r="E514" s="235" t="s">
        <v>880</v>
      </c>
      <c r="F514" s="236" t="s">
        <v>881</v>
      </c>
      <c r="G514" s="237" t="s">
        <v>273</v>
      </c>
      <c r="H514" s="238">
        <v>3</v>
      </c>
      <c r="I514" s="239"/>
      <c r="J514" s="240">
        <f>ROUND(I514*H514,2)</f>
        <v>0</v>
      </c>
      <c r="K514" s="236" t="s">
        <v>152</v>
      </c>
      <c r="L514" s="43"/>
      <c r="M514" s="241" t="s">
        <v>1</v>
      </c>
      <c r="N514" s="242" t="s">
        <v>41</v>
      </c>
      <c r="O514" s="90"/>
      <c r="P514" s="243">
        <f>O514*H514</f>
        <v>0</v>
      </c>
      <c r="Q514" s="243">
        <v>0</v>
      </c>
      <c r="R514" s="243">
        <f>Q514*H514</f>
        <v>0</v>
      </c>
      <c r="S514" s="243">
        <v>0</v>
      </c>
      <c r="T514" s="244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45" t="s">
        <v>244</v>
      </c>
      <c r="AT514" s="245" t="s">
        <v>148</v>
      </c>
      <c r="AU514" s="245" t="s">
        <v>86</v>
      </c>
      <c r="AY514" s="16" t="s">
        <v>146</v>
      </c>
      <c r="BE514" s="246">
        <f>IF(N514="základní",J514,0)</f>
        <v>0</v>
      </c>
      <c r="BF514" s="246">
        <f>IF(N514="snížená",J514,0)</f>
        <v>0</v>
      </c>
      <c r="BG514" s="246">
        <f>IF(N514="zákl. přenesená",J514,0)</f>
        <v>0</v>
      </c>
      <c r="BH514" s="246">
        <f>IF(N514="sníž. přenesená",J514,0)</f>
        <v>0</v>
      </c>
      <c r="BI514" s="246">
        <f>IF(N514="nulová",J514,0)</f>
        <v>0</v>
      </c>
      <c r="BJ514" s="16" t="s">
        <v>84</v>
      </c>
      <c r="BK514" s="246">
        <f>ROUND(I514*H514,2)</f>
        <v>0</v>
      </c>
      <c r="BL514" s="16" t="s">
        <v>244</v>
      </c>
      <c r="BM514" s="245" t="s">
        <v>882</v>
      </c>
    </row>
    <row r="515" spans="1:47" s="2" customFormat="1" ht="12">
      <c r="A515" s="37"/>
      <c r="B515" s="38"/>
      <c r="C515" s="39"/>
      <c r="D515" s="247" t="s">
        <v>155</v>
      </c>
      <c r="E515" s="39"/>
      <c r="F515" s="248" t="s">
        <v>883</v>
      </c>
      <c r="G515" s="39"/>
      <c r="H515" s="39"/>
      <c r="I515" s="143"/>
      <c r="J515" s="39"/>
      <c r="K515" s="39"/>
      <c r="L515" s="43"/>
      <c r="M515" s="249"/>
      <c r="N515" s="250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155</v>
      </c>
      <c r="AU515" s="16" t="s">
        <v>86</v>
      </c>
    </row>
    <row r="516" spans="1:65" s="2" customFormat="1" ht="20.5" customHeight="1">
      <c r="A516" s="37"/>
      <c r="B516" s="38"/>
      <c r="C516" s="273" t="s">
        <v>884</v>
      </c>
      <c r="D516" s="273" t="s">
        <v>186</v>
      </c>
      <c r="E516" s="274" t="s">
        <v>885</v>
      </c>
      <c r="F516" s="275" t="s">
        <v>886</v>
      </c>
      <c r="G516" s="276" t="s">
        <v>273</v>
      </c>
      <c r="H516" s="277">
        <v>1</v>
      </c>
      <c r="I516" s="278"/>
      <c r="J516" s="279">
        <f>ROUND(I516*H516,2)</f>
        <v>0</v>
      </c>
      <c r="K516" s="275" t="s">
        <v>1</v>
      </c>
      <c r="L516" s="280"/>
      <c r="M516" s="281" t="s">
        <v>1</v>
      </c>
      <c r="N516" s="282" t="s">
        <v>41</v>
      </c>
      <c r="O516" s="90"/>
      <c r="P516" s="243">
        <f>O516*H516</f>
        <v>0</v>
      </c>
      <c r="Q516" s="243">
        <v>0.016</v>
      </c>
      <c r="R516" s="243">
        <f>Q516*H516</f>
        <v>0.016</v>
      </c>
      <c r="S516" s="243">
        <v>0</v>
      </c>
      <c r="T516" s="244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45" t="s">
        <v>343</v>
      </c>
      <c r="AT516" s="245" t="s">
        <v>186</v>
      </c>
      <c r="AU516" s="245" t="s">
        <v>86</v>
      </c>
      <c r="AY516" s="16" t="s">
        <v>146</v>
      </c>
      <c r="BE516" s="246">
        <f>IF(N516="základní",J516,0)</f>
        <v>0</v>
      </c>
      <c r="BF516" s="246">
        <f>IF(N516="snížená",J516,0)</f>
        <v>0</v>
      </c>
      <c r="BG516" s="246">
        <f>IF(N516="zákl. přenesená",J516,0)</f>
        <v>0</v>
      </c>
      <c r="BH516" s="246">
        <f>IF(N516="sníž. přenesená",J516,0)</f>
        <v>0</v>
      </c>
      <c r="BI516" s="246">
        <f>IF(N516="nulová",J516,0)</f>
        <v>0</v>
      </c>
      <c r="BJ516" s="16" t="s">
        <v>84</v>
      </c>
      <c r="BK516" s="246">
        <f>ROUND(I516*H516,2)</f>
        <v>0</v>
      </c>
      <c r="BL516" s="16" t="s">
        <v>244</v>
      </c>
      <c r="BM516" s="245" t="s">
        <v>887</v>
      </c>
    </row>
    <row r="517" spans="1:47" s="2" customFormat="1" ht="12">
      <c r="A517" s="37"/>
      <c r="B517" s="38"/>
      <c r="C517" s="39"/>
      <c r="D517" s="247" t="s">
        <v>155</v>
      </c>
      <c r="E517" s="39"/>
      <c r="F517" s="248" t="s">
        <v>886</v>
      </c>
      <c r="G517" s="39"/>
      <c r="H517" s="39"/>
      <c r="I517" s="143"/>
      <c r="J517" s="39"/>
      <c r="K517" s="39"/>
      <c r="L517" s="43"/>
      <c r="M517" s="249"/>
      <c r="N517" s="250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155</v>
      </c>
      <c r="AU517" s="16" t="s">
        <v>86</v>
      </c>
    </row>
    <row r="518" spans="1:65" s="2" customFormat="1" ht="20.5" customHeight="1">
      <c r="A518" s="37"/>
      <c r="B518" s="38"/>
      <c r="C518" s="273" t="s">
        <v>888</v>
      </c>
      <c r="D518" s="273" t="s">
        <v>186</v>
      </c>
      <c r="E518" s="274" t="s">
        <v>889</v>
      </c>
      <c r="F518" s="275" t="s">
        <v>890</v>
      </c>
      <c r="G518" s="276" t="s">
        <v>1</v>
      </c>
      <c r="H518" s="277">
        <v>2</v>
      </c>
      <c r="I518" s="278"/>
      <c r="J518" s="279">
        <f>ROUND(I518*H518,2)</f>
        <v>0</v>
      </c>
      <c r="K518" s="275" t="s">
        <v>1</v>
      </c>
      <c r="L518" s="280"/>
      <c r="M518" s="281" t="s">
        <v>1</v>
      </c>
      <c r="N518" s="282" t="s">
        <v>41</v>
      </c>
      <c r="O518" s="90"/>
      <c r="P518" s="243">
        <f>O518*H518</f>
        <v>0</v>
      </c>
      <c r="Q518" s="243">
        <v>0</v>
      </c>
      <c r="R518" s="243">
        <f>Q518*H518</f>
        <v>0</v>
      </c>
      <c r="S518" s="243">
        <v>0</v>
      </c>
      <c r="T518" s="244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245" t="s">
        <v>343</v>
      </c>
      <c r="AT518" s="245" t="s">
        <v>186</v>
      </c>
      <c r="AU518" s="245" t="s">
        <v>86</v>
      </c>
      <c r="AY518" s="16" t="s">
        <v>146</v>
      </c>
      <c r="BE518" s="246">
        <f>IF(N518="základní",J518,0)</f>
        <v>0</v>
      </c>
      <c r="BF518" s="246">
        <f>IF(N518="snížená",J518,0)</f>
        <v>0</v>
      </c>
      <c r="BG518" s="246">
        <f>IF(N518="zákl. přenesená",J518,0)</f>
        <v>0</v>
      </c>
      <c r="BH518" s="246">
        <f>IF(N518="sníž. přenesená",J518,0)</f>
        <v>0</v>
      </c>
      <c r="BI518" s="246">
        <f>IF(N518="nulová",J518,0)</f>
        <v>0</v>
      </c>
      <c r="BJ518" s="16" t="s">
        <v>84</v>
      </c>
      <c r="BK518" s="246">
        <f>ROUND(I518*H518,2)</f>
        <v>0</v>
      </c>
      <c r="BL518" s="16" t="s">
        <v>244</v>
      </c>
      <c r="BM518" s="245" t="s">
        <v>891</v>
      </c>
    </row>
    <row r="519" spans="1:47" s="2" customFormat="1" ht="12">
      <c r="A519" s="37"/>
      <c r="B519" s="38"/>
      <c r="C519" s="39"/>
      <c r="D519" s="247" t="s">
        <v>155</v>
      </c>
      <c r="E519" s="39"/>
      <c r="F519" s="248" t="s">
        <v>890</v>
      </c>
      <c r="G519" s="39"/>
      <c r="H519" s="39"/>
      <c r="I519" s="143"/>
      <c r="J519" s="39"/>
      <c r="K519" s="39"/>
      <c r="L519" s="43"/>
      <c r="M519" s="249"/>
      <c r="N519" s="250"/>
      <c r="O519" s="90"/>
      <c r="P519" s="90"/>
      <c r="Q519" s="90"/>
      <c r="R519" s="90"/>
      <c r="S519" s="90"/>
      <c r="T519" s="91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16" t="s">
        <v>155</v>
      </c>
      <c r="AU519" s="16" t="s">
        <v>86</v>
      </c>
    </row>
    <row r="520" spans="1:65" s="2" customFormat="1" ht="31" customHeight="1">
      <c r="A520" s="37"/>
      <c r="B520" s="38"/>
      <c r="C520" s="273" t="s">
        <v>892</v>
      </c>
      <c r="D520" s="273" t="s">
        <v>186</v>
      </c>
      <c r="E520" s="274" t="s">
        <v>893</v>
      </c>
      <c r="F520" s="275" t="s">
        <v>894</v>
      </c>
      <c r="G520" s="276" t="s">
        <v>273</v>
      </c>
      <c r="H520" s="277">
        <v>3</v>
      </c>
      <c r="I520" s="278"/>
      <c r="J520" s="279">
        <f>ROUND(I520*H520,2)</f>
        <v>0</v>
      </c>
      <c r="K520" s="275" t="s">
        <v>152</v>
      </c>
      <c r="L520" s="280"/>
      <c r="M520" s="281" t="s">
        <v>1</v>
      </c>
      <c r="N520" s="282" t="s">
        <v>41</v>
      </c>
      <c r="O520" s="90"/>
      <c r="P520" s="243">
        <f>O520*H520</f>
        <v>0</v>
      </c>
      <c r="Q520" s="243">
        <v>0.0012</v>
      </c>
      <c r="R520" s="243">
        <f>Q520*H520</f>
        <v>0.0036</v>
      </c>
      <c r="S520" s="243">
        <v>0</v>
      </c>
      <c r="T520" s="244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45" t="s">
        <v>343</v>
      </c>
      <c r="AT520" s="245" t="s">
        <v>186</v>
      </c>
      <c r="AU520" s="245" t="s">
        <v>86</v>
      </c>
      <c r="AY520" s="16" t="s">
        <v>146</v>
      </c>
      <c r="BE520" s="246">
        <f>IF(N520="základní",J520,0)</f>
        <v>0</v>
      </c>
      <c r="BF520" s="246">
        <f>IF(N520="snížená",J520,0)</f>
        <v>0</v>
      </c>
      <c r="BG520" s="246">
        <f>IF(N520="zákl. přenesená",J520,0)</f>
        <v>0</v>
      </c>
      <c r="BH520" s="246">
        <f>IF(N520="sníž. přenesená",J520,0)</f>
        <v>0</v>
      </c>
      <c r="BI520" s="246">
        <f>IF(N520="nulová",J520,0)</f>
        <v>0</v>
      </c>
      <c r="BJ520" s="16" t="s">
        <v>84</v>
      </c>
      <c r="BK520" s="246">
        <f>ROUND(I520*H520,2)</f>
        <v>0</v>
      </c>
      <c r="BL520" s="16" t="s">
        <v>244</v>
      </c>
      <c r="BM520" s="245" t="s">
        <v>895</v>
      </c>
    </row>
    <row r="521" spans="1:47" s="2" customFormat="1" ht="12">
      <c r="A521" s="37"/>
      <c r="B521" s="38"/>
      <c r="C521" s="39"/>
      <c r="D521" s="247" t="s">
        <v>155</v>
      </c>
      <c r="E521" s="39"/>
      <c r="F521" s="248" t="s">
        <v>894</v>
      </c>
      <c r="G521" s="39"/>
      <c r="H521" s="39"/>
      <c r="I521" s="143"/>
      <c r="J521" s="39"/>
      <c r="K521" s="39"/>
      <c r="L521" s="43"/>
      <c r="M521" s="249"/>
      <c r="N521" s="250"/>
      <c r="O521" s="90"/>
      <c r="P521" s="90"/>
      <c r="Q521" s="90"/>
      <c r="R521" s="90"/>
      <c r="S521" s="90"/>
      <c r="T521" s="91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6" t="s">
        <v>155</v>
      </c>
      <c r="AU521" s="16" t="s">
        <v>86</v>
      </c>
    </row>
    <row r="522" spans="1:65" s="2" customFormat="1" ht="31" customHeight="1">
      <c r="A522" s="37"/>
      <c r="B522" s="38"/>
      <c r="C522" s="234" t="s">
        <v>896</v>
      </c>
      <c r="D522" s="234" t="s">
        <v>148</v>
      </c>
      <c r="E522" s="235" t="s">
        <v>897</v>
      </c>
      <c r="F522" s="236" t="s">
        <v>898</v>
      </c>
      <c r="G522" s="237" t="s">
        <v>273</v>
      </c>
      <c r="H522" s="238">
        <v>3</v>
      </c>
      <c r="I522" s="239"/>
      <c r="J522" s="240">
        <f>ROUND(I522*H522,2)</f>
        <v>0</v>
      </c>
      <c r="K522" s="236" t="s">
        <v>152</v>
      </c>
      <c r="L522" s="43"/>
      <c r="M522" s="241" t="s">
        <v>1</v>
      </c>
      <c r="N522" s="242" t="s">
        <v>41</v>
      </c>
      <c r="O522" s="90"/>
      <c r="P522" s="243">
        <f>O522*H522</f>
        <v>0</v>
      </c>
      <c r="Q522" s="243">
        <v>0</v>
      </c>
      <c r="R522" s="243">
        <f>Q522*H522</f>
        <v>0</v>
      </c>
      <c r="S522" s="243">
        <v>0</v>
      </c>
      <c r="T522" s="244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45" t="s">
        <v>244</v>
      </c>
      <c r="AT522" s="245" t="s">
        <v>148</v>
      </c>
      <c r="AU522" s="245" t="s">
        <v>86</v>
      </c>
      <c r="AY522" s="16" t="s">
        <v>146</v>
      </c>
      <c r="BE522" s="246">
        <f>IF(N522="základní",J522,0)</f>
        <v>0</v>
      </c>
      <c r="BF522" s="246">
        <f>IF(N522="snížená",J522,0)</f>
        <v>0</v>
      </c>
      <c r="BG522" s="246">
        <f>IF(N522="zákl. přenesená",J522,0)</f>
        <v>0</v>
      </c>
      <c r="BH522" s="246">
        <f>IF(N522="sníž. přenesená",J522,0)</f>
        <v>0</v>
      </c>
      <c r="BI522" s="246">
        <f>IF(N522="nulová",J522,0)</f>
        <v>0</v>
      </c>
      <c r="BJ522" s="16" t="s">
        <v>84</v>
      </c>
      <c r="BK522" s="246">
        <f>ROUND(I522*H522,2)</f>
        <v>0</v>
      </c>
      <c r="BL522" s="16" t="s">
        <v>244</v>
      </c>
      <c r="BM522" s="245" t="s">
        <v>899</v>
      </c>
    </row>
    <row r="523" spans="1:47" s="2" customFormat="1" ht="12">
      <c r="A523" s="37"/>
      <c r="B523" s="38"/>
      <c r="C523" s="39"/>
      <c r="D523" s="247" t="s">
        <v>155</v>
      </c>
      <c r="E523" s="39"/>
      <c r="F523" s="248" t="s">
        <v>900</v>
      </c>
      <c r="G523" s="39"/>
      <c r="H523" s="39"/>
      <c r="I523" s="143"/>
      <c r="J523" s="39"/>
      <c r="K523" s="39"/>
      <c r="L523" s="43"/>
      <c r="M523" s="249"/>
      <c r="N523" s="250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6" t="s">
        <v>155</v>
      </c>
      <c r="AU523" s="16" t="s">
        <v>86</v>
      </c>
    </row>
    <row r="524" spans="1:65" s="2" customFormat="1" ht="31" customHeight="1">
      <c r="A524" s="37"/>
      <c r="B524" s="38"/>
      <c r="C524" s="273" t="s">
        <v>901</v>
      </c>
      <c r="D524" s="273" t="s">
        <v>186</v>
      </c>
      <c r="E524" s="274" t="s">
        <v>902</v>
      </c>
      <c r="F524" s="275" t="s">
        <v>903</v>
      </c>
      <c r="G524" s="276" t="s">
        <v>273</v>
      </c>
      <c r="H524" s="277">
        <v>3</v>
      </c>
      <c r="I524" s="278"/>
      <c r="J524" s="279">
        <f>ROUND(I524*H524,2)</f>
        <v>0</v>
      </c>
      <c r="K524" s="275" t="s">
        <v>1</v>
      </c>
      <c r="L524" s="280"/>
      <c r="M524" s="281" t="s">
        <v>1</v>
      </c>
      <c r="N524" s="282" t="s">
        <v>41</v>
      </c>
      <c r="O524" s="90"/>
      <c r="P524" s="243">
        <f>O524*H524</f>
        <v>0</v>
      </c>
      <c r="Q524" s="243">
        <v>0.043</v>
      </c>
      <c r="R524" s="243">
        <f>Q524*H524</f>
        <v>0.129</v>
      </c>
      <c r="S524" s="243">
        <v>0</v>
      </c>
      <c r="T524" s="244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45" t="s">
        <v>343</v>
      </c>
      <c r="AT524" s="245" t="s">
        <v>186</v>
      </c>
      <c r="AU524" s="245" t="s">
        <v>86</v>
      </c>
      <c r="AY524" s="16" t="s">
        <v>146</v>
      </c>
      <c r="BE524" s="246">
        <f>IF(N524="základní",J524,0)</f>
        <v>0</v>
      </c>
      <c r="BF524" s="246">
        <f>IF(N524="snížená",J524,0)</f>
        <v>0</v>
      </c>
      <c r="BG524" s="246">
        <f>IF(N524="zákl. přenesená",J524,0)</f>
        <v>0</v>
      </c>
      <c r="BH524" s="246">
        <f>IF(N524="sníž. přenesená",J524,0)</f>
        <v>0</v>
      </c>
      <c r="BI524" s="246">
        <f>IF(N524="nulová",J524,0)</f>
        <v>0</v>
      </c>
      <c r="BJ524" s="16" t="s">
        <v>84</v>
      </c>
      <c r="BK524" s="246">
        <f>ROUND(I524*H524,2)</f>
        <v>0</v>
      </c>
      <c r="BL524" s="16" t="s">
        <v>244</v>
      </c>
      <c r="BM524" s="245" t="s">
        <v>904</v>
      </c>
    </row>
    <row r="525" spans="1:47" s="2" customFormat="1" ht="12">
      <c r="A525" s="37"/>
      <c r="B525" s="38"/>
      <c r="C525" s="39"/>
      <c r="D525" s="247" t="s">
        <v>155</v>
      </c>
      <c r="E525" s="39"/>
      <c r="F525" s="248" t="s">
        <v>903</v>
      </c>
      <c r="G525" s="39"/>
      <c r="H525" s="39"/>
      <c r="I525" s="143"/>
      <c r="J525" s="39"/>
      <c r="K525" s="39"/>
      <c r="L525" s="43"/>
      <c r="M525" s="249"/>
      <c r="N525" s="250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155</v>
      </c>
      <c r="AU525" s="16" t="s">
        <v>86</v>
      </c>
    </row>
    <row r="526" spans="1:47" s="2" customFormat="1" ht="12">
      <c r="A526" s="37"/>
      <c r="B526" s="38"/>
      <c r="C526" s="39"/>
      <c r="D526" s="247" t="s">
        <v>905</v>
      </c>
      <c r="E526" s="39"/>
      <c r="F526" s="283" t="s">
        <v>906</v>
      </c>
      <c r="G526" s="39"/>
      <c r="H526" s="39"/>
      <c r="I526" s="143"/>
      <c r="J526" s="39"/>
      <c r="K526" s="39"/>
      <c r="L526" s="43"/>
      <c r="M526" s="249"/>
      <c r="N526" s="250"/>
      <c r="O526" s="90"/>
      <c r="P526" s="90"/>
      <c r="Q526" s="90"/>
      <c r="R526" s="90"/>
      <c r="S526" s="90"/>
      <c r="T526" s="91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16" t="s">
        <v>905</v>
      </c>
      <c r="AU526" s="16" t="s">
        <v>86</v>
      </c>
    </row>
    <row r="527" spans="1:65" s="2" customFormat="1" ht="31" customHeight="1">
      <c r="A527" s="37"/>
      <c r="B527" s="38"/>
      <c r="C527" s="273" t="s">
        <v>907</v>
      </c>
      <c r="D527" s="273" t="s">
        <v>186</v>
      </c>
      <c r="E527" s="274" t="s">
        <v>893</v>
      </c>
      <c r="F527" s="275" t="s">
        <v>894</v>
      </c>
      <c r="G527" s="276" t="s">
        <v>273</v>
      </c>
      <c r="H527" s="277">
        <v>3</v>
      </c>
      <c r="I527" s="278"/>
      <c r="J527" s="279">
        <f>ROUND(I527*H527,2)</f>
        <v>0</v>
      </c>
      <c r="K527" s="275" t="s">
        <v>152</v>
      </c>
      <c r="L527" s="280"/>
      <c r="M527" s="281" t="s">
        <v>1</v>
      </c>
      <c r="N527" s="282" t="s">
        <v>41</v>
      </c>
      <c r="O527" s="90"/>
      <c r="P527" s="243">
        <f>O527*H527</f>
        <v>0</v>
      </c>
      <c r="Q527" s="243">
        <v>0.0012</v>
      </c>
      <c r="R527" s="243">
        <f>Q527*H527</f>
        <v>0.0036</v>
      </c>
      <c r="S527" s="243">
        <v>0</v>
      </c>
      <c r="T527" s="244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45" t="s">
        <v>343</v>
      </c>
      <c r="AT527" s="245" t="s">
        <v>186</v>
      </c>
      <c r="AU527" s="245" t="s">
        <v>86</v>
      </c>
      <c r="AY527" s="16" t="s">
        <v>146</v>
      </c>
      <c r="BE527" s="246">
        <f>IF(N527="základní",J527,0)</f>
        <v>0</v>
      </c>
      <c r="BF527" s="246">
        <f>IF(N527="snížená",J527,0)</f>
        <v>0</v>
      </c>
      <c r="BG527" s="246">
        <f>IF(N527="zákl. přenesená",J527,0)</f>
        <v>0</v>
      </c>
      <c r="BH527" s="246">
        <f>IF(N527="sníž. přenesená",J527,0)</f>
        <v>0</v>
      </c>
      <c r="BI527" s="246">
        <f>IF(N527="nulová",J527,0)</f>
        <v>0</v>
      </c>
      <c r="BJ527" s="16" t="s">
        <v>84</v>
      </c>
      <c r="BK527" s="246">
        <f>ROUND(I527*H527,2)</f>
        <v>0</v>
      </c>
      <c r="BL527" s="16" t="s">
        <v>244</v>
      </c>
      <c r="BM527" s="245" t="s">
        <v>908</v>
      </c>
    </row>
    <row r="528" spans="1:47" s="2" customFormat="1" ht="12">
      <c r="A528" s="37"/>
      <c r="B528" s="38"/>
      <c r="C528" s="39"/>
      <c r="D528" s="247" t="s">
        <v>155</v>
      </c>
      <c r="E528" s="39"/>
      <c r="F528" s="248" t="s">
        <v>894</v>
      </c>
      <c r="G528" s="39"/>
      <c r="H528" s="39"/>
      <c r="I528" s="143"/>
      <c r="J528" s="39"/>
      <c r="K528" s="39"/>
      <c r="L528" s="43"/>
      <c r="M528" s="249"/>
      <c r="N528" s="250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155</v>
      </c>
      <c r="AU528" s="16" t="s">
        <v>86</v>
      </c>
    </row>
    <row r="529" spans="1:65" s="2" customFormat="1" ht="20.5" customHeight="1">
      <c r="A529" s="37"/>
      <c r="B529" s="38"/>
      <c r="C529" s="234" t="s">
        <v>909</v>
      </c>
      <c r="D529" s="234" t="s">
        <v>148</v>
      </c>
      <c r="E529" s="235" t="s">
        <v>910</v>
      </c>
      <c r="F529" s="236" t="s">
        <v>911</v>
      </c>
      <c r="G529" s="237" t="s">
        <v>273</v>
      </c>
      <c r="H529" s="238">
        <v>3</v>
      </c>
      <c r="I529" s="239"/>
      <c r="J529" s="240">
        <f>ROUND(I529*H529,2)</f>
        <v>0</v>
      </c>
      <c r="K529" s="236" t="s">
        <v>152</v>
      </c>
      <c r="L529" s="43"/>
      <c r="M529" s="241" t="s">
        <v>1</v>
      </c>
      <c r="N529" s="242" t="s">
        <v>41</v>
      </c>
      <c r="O529" s="90"/>
      <c r="P529" s="243">
        <f>O529*H529</f>
        <v>0</v>
      </c>
      <c r="Q529" s="243">
        <v>0</v>
      </c>
      <c r="R529" s="243">
        <f>Q529*H529</f>
        <v>0</v>
      </c>
      <c r="S529" s="243">
        <v>0</v>
      </c>
      <c r="T529" s="244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45" t="s">
        <v>244</v>
      </c>
      <c r="AT529" s="245" t="s">
        <v>148</v>
      </c>
      <c r="AU529" s="245" t="s">
        <v>86</v>
      </c>
      <c r="AY529" s="16" t="s">
        <v>146</v>
      </c>
      <c r="BE529" s="246">
        <f>IF(N529="základní",J529,0)</f>
        <v>0</v>
      </c>
      <c r="BF529" s="246">
        <f>IF(N529="snížená",J529,0)</f>
        <v>0</v>
      </c>
      <c r="BG529" s="246">
        <f>IF(N529="zákl. přenesená",J529,0)</f>
        <v>0</v>
      </c>
      <c r="BH529" s="246">
        <f>IF(N529="sníž. přenesená",J529,0)</f>
        <v>0</v>
      </c>
      <c r="BI529" s="246">
        <f>IF(N529="nulová",J529,0)</f>
        <v>0</v>
      </c>
      <c r="BJ529" s="16" t="s">
        <v>84</v>
      </c>
      <c r="BK529" s="246">
        <f>ROUND(I529*H529,2)</f>
        <v>0</v>
      </c>
      <c r="BL529" s="16" t="s">
        <v>244</v>
      </c>
      <c r="BM529" s="245" t="s">
        <v>912</v>
      </c>
    </row>
    <row r="530" spans="1:47" s="2" customFormat="1" ht="12">
      <c r="A530" s="37"/>
      <c r="B530" s="38"/>
      <c r="C530" s="39"/>
      <c r="D530" s="247" t="s">
        <v>155</v>
      </c>
      <c r="E530" s="39"/>
      <c r="F530" s="248" t="s">
        <v>913</v>
      </c>
      <c r="G530" s="39"/>
      <c r="H530" s="39"/>
      <c r="I530" s="143"/>
      <c r="J530" s="39"/>
      <c r="K530" s="39"/>
      <c r="L530" s="43"/>
      <c r="M530" s="249"/>
      <c r="N530" s="250"/>
      <c r="O530" s="90"/>
      <c r="P530" s="90"/>
      <c r="Q530" s="90"/>
      <c r="R530" s="90"/>
      <c r="S530" s="90"/>
      <c r="T530" s="91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16" t="s">
        <v>155</v>
      </c>
      <c r="AU530" s="16" t="s">
        <v>86</v>
      </c>
    </row>
    <row r="531" spans="1:65" s="2" customFormat="1" ht="20.5" customHeight="1">
      <c r="A531" s="37"/>
      <c r="B531" s="38"/>
      <c r="C531" s="273" t="s">
        <v>914</v>
      </c>
      <c r="D531" s="273" t="s">
        <v>186</v>
      </c>
      <c r="E531" s="274" t="s">
        <v>915</v>
      </c>
      <c r="F531" s="275" t="s">
        <v>916</v>
      </c>
      <c r="G531" s="276" t="s">
        <v>273</v>
      </c>
      <c r="H531" s="277">
        <v>3</v>
      </c>
      <c r="I531" s="278"/>
      <c r="J531" s="279">
        <f>ROUND(I531*H531,2)</f>
        <v>0</v>
      </c>
      <c r="K531" s="275" t="s">
        <v>152</v>
      </c>
      <c r="L531" s="280"/>
      <c r="M531" s="281" t="s">
        <v>1</v>
      </c>
      <c r="N531" s="282" t="s">
        <v>41</v>
      </c>
      <c r="O531" s="90"/>
      <c r="P531" s="243">
        <f>O531*H531</f>
        <v>0</v>
      </c>
      <c r="Q531" s="243">
        <v>0.0024</v>
      </c>
      <c r="R531" s="243">
        <f>Q531*H531</f>
        <v>0.0072</v>
      </c>
      <c r="S531" s="243">
        <v>0</v>
      </c>
      <c r="T531" s="24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45" t="s">
        <v>343</v>
      </c>
      <c r="AT531" s="245" t="s">
        <v>186</v>
      </c>
      <c r="AU531" s="245" t="s">
        <v>86</v>
      </c>
      <c r="AY531" s="16" t="s">
        <v>146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16" t="s">
        <v>84</v>
      </c>
      <c r="BK531" s="246">
        <f>ROUND(I531*H531,2)</f>
        <v>0</v>
      </c>
      <c r="BL531" s="16" t="s">
        <v>244</v>
      </c>
      <c r="BM531" s="245" t="s">
        <v>917</v>
      </c>
    </row>
    <row r="532" spans="1:47" s="2" customFormat="1" ht="12">
      <c r="A532" s="37"/>
      <c r="B532" s="38"/>
      <c r="C532" s="39"/>
      <c r="D532" s="247" t="s">
        <v>155</v>
      </c>
      <c r="E532" s="39"/>
      <c r="F532" s="248" t="s">
        <v>916</v>
      </c>
      <c r="G532" s="39"/>
      <c r="H532" s="39"/>
      <c r="I532" s="143"/>
      <c r="J532" s="39"/>
      <c r="K532" s="39"/>
      <c r="L532" s="43"/>
      <c r="M532" s="249"/>
      <c r="N532" s="250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155</v>
      </c>
      <c r="AU532" s="16" t="s">
        <v>86</v>
      </c>
    </row>
    <row r="533" spans="1:65" s="2" customFormat="1" ht="31" customHeight="1">
      <c r="A533" s="37"/>
      <c r="B533" s="38"/>
      <c r="C533" s="234" t="s">
        <v>918</v>
      </c>
      <c r="D533" s="234" t="s">
        <v>148</v>
      </c>
      <c r="E533" s="235" t="s">
        <v>919</v>
      </c>
      <c r="F533" s="236" t="s">
        <v>920</v>
      </c>
      <c r="G533" s="237" t="s">
        <v>273</v>
      </c>
      <c r="H533" s="238">
        <v>4</v>
      </c>
      <c r="I533" s="239"/>
      <c r="J533" s="240">
        <f>ROUND(I533*H533,2)</f>
        <v>0</v>
      </c>
      <c r="K533" s="236" t="s">
        <v>152</v>
      </c>
      <c r="L533" s="43"/>
      <c r="M533" s="241" t="s">
        <v>1</v>
      </c>
      <c r="N533" s="242" t="s">
        <v>41</v>
      </c>
      <c r="O533" s="90"/>
      <c r="P533" s="243">
        <f>O533*H533</f>
        <v>0</v>
      </c>
      <c r="Q533" s="243">
        <v>0</v>
      </c>
      <c r="R533" s="243">
        <f>Q533*H533</f>
        <v>0</v>
      </c>
      <c r="S533" s="243">
        <v>0</v>
      </c>
      <c r="T533" s="244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45" t="s">
        <v>244</v>
      </c>
      <c r="AT533" s="245" t="s">
        <v>148</v>
      </c>
      <c r="AU533" s="245" t="s">
        <v>86</v>
      </c>
      <c r="AY533" s="16" t="s">
        <v>146</v>
      </c>
      <c r="BE533" s="246">
        <f>IF(N533="základní",J533,0)</f>
        <v>0</v>
      </c>
      <c r="BF533" s="246">
        <f>IF(N533="snížená",J533,0)</f>
        <v>0</v>
      </c>
      <c r="BG533" s="246">
        <f>IF(N533="zákl. přenesená",J533,0)</f>
        <v>0</v>
      </c>
      <c r="BH533" s="246">
        <f>IF(N533="sníž. přenesená",J533,0)</f>
        <v>0</v>
      </c>
      <c r="BI533" s="246">
        <f>IF(N533="nulová",J533,0)</f>
        <v>0</v>
      </c>
      <c r="BJ533" s="16" t="s">
        <v>84</v>
      </c>
      <c r="BK533" s="246">
        <f>ROUND(I533*H533,2)</f>
        <v>0</v>
      </c>
      <c r="BL533" s="16" t="s">
        <v>244</v>
      </c>
      <c r="BM533" s="245" t="s">
        <v>921</v>
      </c>
    </row>
    <row r="534" spans="1:47" s="2" customFormat="1" ht="12">
      <c r="A534" s="37"/>
      <c r="B534" s="38"/>
      <c r="C534" s="39"/>
      <c r="D534" s="247" t="s">
        <v>155</v>
      </c>
      <c r="E534" s="39"/>
      <c r="F534" s="248" t="s">
        <v>922</v>
      </c>
      <c r="G534" s="39"/>
      <c r="H534" s="39"/>
      <c r="I534" s="143"/>
      <c r="J534" s="39"/>
      <c r="K534" s="39"/>
      <c r="L534" s="43"/>
      <c r="M534" s="249"/>
      <c r="N534" s="250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155</v>
      </c>
      <c r="AU534" s="16" t="s">
        <v>86</v>
      </c>
    </row>
    <row r="535" spans="1:65" s="2" customFormat="1" ht="20.5" customHeight="1">
      <c r="A535" s="37"/>
      <c r="B535" s="38"/>
      <c r="C535" s="273" t="s">
        <v>923</v>
      </c>
      <c r="D535" s="273" t="s">
        <v>186</v>
      </c>
      <c r="E535" s="274" t="s">
        <v>924</v>
      </c>
      <c r="F535" s="275" t="s">
        <v>925</v>
      </c>
      <c r="G535" s="276" t="s">
        <v>161</v>
      </c>
      <c r="H535" s="277">
        <v>4</v>
      </c>
      <c r="I535" s="278"/>
      <c r="J535" s="279">
        <f>ROUND(I535*H535,2)</f>
        <v>0</v>
      </c>
      <c r="K535" s="275" t="s">
        <v>152</v>
      </c>
      <c r="L535" s="280"/>
      <c r="M535" s="281" t="s">
        <v>1</v>
      </c>
      <c r="N535" s="282" t="s">
        <v>41</v>
      </c>
      <c r="O535" s="90"/>
      <c r="P535" s="243">
        <f>O535*H535</f>
        <v>0</v>
      </c>
      <c r="Q535" s="243">
        <v>0.006</v>
      </c>
      <c r="R535" s="243">
        <f>Q535*H535</f>
        <v>0.024</v>
      </c>
      <c r="S535" s="243">
        <v>0</v>
      </c>
      <c r="T535" s="244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45" t="s">
        <v>343</v>
      </c>
      <c r="AT535" s="245" t="s">
        <v>186</v>
      </c>
      <c r="AU535" s="245" t="s">
        <v>86</v>
      </c>
      <c r="AY535" s="16" t="s">
        <v>146</v>
      </c>
      <c r="BE535" s="246">
        <f>IF(N535="základní",J535,0)</f>
        <v>0</v>
      </c>
      <c r="BF535" s="246">
        <f>IF(N535="snížená",J535,0)</f>
        <v>0</v>
      </c>
      <c r="BG535" s="246">
        <f>IF(N535="zákl. přenesená",J535,0)</f>
        <v>0</v>
      </c>
      <c r="BH535" s="246">
        <f>IF(N535="sníž. přenesená",J535,0)</f>
        <v>0</v>
      </c>
      <c r="BI535" s="246">
        <f>IF(N535="nulová",J535,0)</f>
        <v>0</v>
      </c>
      <c r="BJ535" s="16" t="s">
        <v>84</v>
      </c>
      <c r="BK535" s="246">
        <f>ROUND(I535*H535,2)</f>
        <v>0</v>
      </c>
      <c r="BL535" s="16" t="s">
        <v>244</v>
      </c>
      <c r="BM535" s="245" t="s">
        <v>926</v>
      </c>
    </row>
    <row r="536" spans="1:47" s="2" customFormat="1" ht="12">
      <c r="A536" s="37"/>
      <c r="B536" s="38"/>
      <c r="C536" s="39"/>
      <c r="D536" s="247" t="s">
        <v>155</v>
      </c>
      <c r="E536" s="39"/>
      <c r="F536" s="248" t="s">
        <v>925</v>
      </c>
      <c r="G536" s="39"/>
      <c r="H536" s="39"/>
      <c r="I536" s="143"/>
      <c r="J536" s="39"/>
      <c r="K536" s="39"/>
      <c r="L536" s="43"/>
      <c r="M536" s="249"/>
      <c r="N536" s="250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155</v>
      </c>
      <c r="AU536" s="16" t="s">
        <v>86</v>
      </c>
    </row>
    <row r="537" spans="1:65" s="2" customFormat="1" ht="20.5" customHeight="1">
      <c r="A537" s="37"/>
      <c r="B537" s="38"/>
      <c r="C537" s="273" t="s">
        <v>927</v>
      </c>
      <c r="D537" s="273" t="s">
        <v>186</v>
      </c>
      <c r="E537" s="274" t="s">
        <v>928</v>
      </c>
      <c r="F537" s="275" t="s">
        <v>929</v>
      </c>
      <c r="G537" s="276" t="s">
        <v>273</v>
      </c>
      <c r="H537" s="277">
        <v>8</v>
      </c>
      <c r="I537" s="278"/>
      <c r="J537" s="279">
        <f>ROUND(I537*H537,2)</f>
        <v>0</v>
      </c>
      <c r="K537" s="275" t="s">
        <v>152</v>
      </c>
      <c r="L537" s="280"/>
      <c r="M537" s="281" t="s">
        <v>1</v>
      </c>
      <c r="N537" s="282" t="s">
        <v>41</v>
      </c>
      <c r="O537" s="90"/>
      <c r="P537" s="243">
        <f>O537*H537</f>
        <v>0</v>
      </c>
      <c r="Q537" s="243">
        <v>6E-05</v>
      </c>
      <c r="R537" s="243">
        <f>Q537*H537</f>
        <v>0.00048</v>
      </c>
      <c r="S537" s="243">
        <v>0</v>
      </c>
      <c r="T537" s="244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45" t="s">
        <v>343</v>
      </c>
      <c r="AT537" s="245" t="s">
        <v>186</v>
      </c>
      <c r="AU537" s="245" t="s">
        <v>86</v>
      </c>
      <c r="AY537" s="16" t="s">
        <v>146</v>
      </c>
      <c r="BE537" s="246">
        <f>IF(N537="základní",J537,0)</f>
        <v>0</v>
      </c>
      <c r="BF537" s="246">
        <f>IF(N537="snížená",J537,0)</f>
        <v>0</v>
      </c>
      <c r="BG537" s="246">
        <f>IF(N537="zákl. přenesená",J537,0)</f>
        <v>0</v>
      </c>
      <c r="BH537" s="246">
        <f>IF(N537="sníž. přenesená",J537,0)</f>
        <v>0</v>
      </c>
      <c r="BI537" s="246">
        <f>IF(N537="nulová",J537,0)</f>
        <v>0</v>
      </c>
      <c r="BJ537" s="16" t="s">
        <v>84</v>
      </c>
      <c r="BK537" s="246">
        <f>ROUND(I537*H537,2)</f>
        <v>0</v>
      </c>
      <c r="BL537" s="16" t="s">
        <v>244</v>
      </c>
      <c r="BM537" s="245" t="s">
        <v>930</v>
      </c>
    </row>
    <row r="538" spans="1:47" s="2" customFormat="1" ht="12">
      <c r="A538" s="37"/>
      <c r="B538" s="38"/>
      <c r="C538" s="39"/>
      <c r="D538" s="247" t="s">
        <v>155</v>
      </c>
      <c r="E538" s="39"/>
      <c r="F538" s="248" t="s">
        <v>929</v>
      </c>
      <c r="G538" s="39"/>
      <c r="H538" s="39"/>
      <c r="I538" s="143"/>
      <c r="J538" s="39"/>
      <c r="K538" s="39"/>
      <c r="L538" s="43"/>
      <c r="M538" s="249"/>
      <c r="N538" s="250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155</v>
      </c>
      <c r="AU538" s="16" t="s">
        <v>86</v>
      </c>
    </row>
    <row r="539" spans="1:51" s="13" customFormat="1" ht="12">
      <c r="A539" s="13"/>
      <c r="B539" s="251"/>
      <c r="C539" s="252"/>
      <c r="D539" s="247" t="s">
        <v>157</v>
      </c>
      <c r="E539" s="253" t="s">
        <v>1</v>
      </c>
      <c r="F539" s="254" t="s">
        <v>931</v>
      </c>
      <c r="G539" s="252"/>
      <c r="H539" s="255">
        <v>8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1" t="s">
        <v>157</v>
      </c>
      <c r="AU539" s="261" t="s">
        <v>86</v>
      </c>
      <c r="AV539" s="13" t="s">
        <v>86</v>
      </c>
      <c r="AW539" s="13" t="s">
        <v>32</v>
      </c>
      <c r="AX539" s="13" t="s">
        <v>84</v>
      </c>
      <c r="AY539" s="261" t="s">
        <v>146</v>
      </c>
    </row>
    <row r="540" spans="1:65" s="2" customFormat="1" ht="20.5" customHeight="1">
      <c r="A540" s="37"/>
      <c r="B540" s="38"/>
      <c r="C540" s="234" t="s">
        <v>932</v>
      </c>
      <c r="D540" s="234" t="s">
        <v>148</v>
      </c>
      <c r="E540" s="235" t="s">
        <v>933</v>
      </c>
      <c r="F540" s="236" t="s">
        <v>934</v>
      </c>
      <c r="G540" s="237" t="s">
        <v>189</v>
      </c>
      <c r="H540" s="238">
        <v>0.383</v>
      </c>
      <c r="I540" s="239"/>
      <c r="J540" s="240">
        <f>ROUND(I540*H540,2)</f>
        <v>0</v>
      </c>
      <c r="K540" s="236" t="s">
        <v>152</v>
      </c>
      <c r="L540" s="43"/>
      <c r="M540" s="241" t="s">
        <v>1</v>
      </c>
      <c r="N540" s="242" t="s">
        <v>41</v>
      </c>
      <c r="O540" s="90"/>
      <c r="P540" s="243">
        <f>O540*H540</f>
        <v>0</v>
      </c>
      <c r="Q540" s="243">
        <v>0</v>
      </c>
      <c r="R540" s="243">
        <f>Q540*H540</f>
        <v>0</v>
      </c>
      <c r="S540" s="243">
        <v>0</v>
      </c>
      <c r="T540" s="244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45" t="s">
        <v>244</v>
      </c>
      <c r="AT540" s="245" t="s">
        <v>148</v>
      </c>
      <c r="AU540" s="245" t="s">
        <v>86</v>
      </c>
      <c r="AY540" s="16" t="s">
        <v>146</v>
      </c>
      <c r="BE540" s="246">
        <f>IF(N540="základní",J540,0)</f>
        <v>0</v>
      </c>
      <c r="BF540" s="246">
        <f>IF(N540="snížená",J540,0)</f>
        <v>0</v>
      </c>
      <c r="BG540" s="246">
        <f>IF(N540="zákl. přenesená",J540,0)</f>
        <v>0</v>
      </c>
      <c r="BH540" s="246">
        <f>IF(N540="sníž. přenesená",J540,0)</f>
        <v>0</v>
      </c>
      <c r="BI540" s="246">
        <f>IF(N540="nulová",J540,0)</f>
        <v>0</v>
      </c>
      <c r="BJ540" s="16" t="s">
        <v>84</v>
      </c>
      <c r="BK540" s="246">
        <f>ROUND(I540*H540,2)</f>
        <v>0</v>
      </c>
      <c r="BL540" s="16" t="s">
        <v>244</v>
      </c>
      <c r="BM540" s="245" t="s">
        <v>935</v>
      </c>
    </row>
    <row r="541" spans="1:47" s="2" customFormat="1" ht="12">
      <c r="A541" s="37"/>
      <c r="B541" s="38"/>
      <c r="C541" s="39"/>
      <c r="D541" s="247" t="s">
        <v>155</v>
      </c>
      <c r="E541" s="39"/>
      <c r="F541" s="248" t="s">
        <v>936</v>
      </c>
      <c r="G541" s="39"/>
      <c r="H541" s="39"/>
      <c r="I541" s="143"/>
      <c r="J541" s="39"/>
      <c r="K541" s="39"/>
      <c r="L541" s="43"/>
      <c r="M541" s="249"/>
      <c r="N541" s="250"/>
      <c r="O541" s="90"/>
      <c r="P541" s="90"/>
      <c r="Q541" s="90"/>
      <c r="R541" s="90"/>
      <c r="S541" s="90"/>
      <c r="T541" s="91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6" t="s">
        <v>155</v>
      </c>
      <c r="AU541" s="16" t="s">
        <v>86</v>
      </c>
    </row>
    <row r="542" spans="1:63" s="12" customFormat="1" ht="22.8" customHeight="1">
      <c r="A542" s="12"/>
      <c r="B542" s="218"/>
      <c r="C542" s="219"/>
      <c r="D542" s="220" t="s">
        <v>75</v>
      </c>
      <c r="E542" s="232" t="s">
        <v>937</v>
      </c>
      <c r="F542" s="232" t="s">
        <v>938</v>
      </c>
      <c r="G542" s="219"/>
      <c r="H542" s="219"/>
      <c r="I542" s="222"/>
      <c r="J542" s="233">
        <f>BK542</f>
        <v>0</v>
      </c>
      <c r="K542" s="219"/>
      <c r="L542" s="224"/>
      <c r="M542" s="225"/>
      <c r="N542" s="226"/>
      <c r="O542" s="226"/>
      <c r="P542" s="227">
        <f>SUM(P543:P569)</f>
        <v>0</v>
      </c>
      <c r="Q542" s="226"/>
      <c r="R542" s="227">
        <f>SUM(R543:R569)</f>
        <v>1.8927773999999995</v>
      </c>
      <c r="S542" s="226"/>
      <c r="T542" s="228">
        <f>SUM(T543:T569)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9" t="s">
        <v>86</v>
      </c>
      <c r="AT542" s="230" t="s">
        <v>75</v>
      </c>
      <c r="AU542" s="230" t="s">
        <v>84</v>
      </c>
      <c r="AY542" s="229" t="s">
        <v>146</v>
      </c>
      <c r="BK542" s="231">
        <f>SUM(BK543:BK569)</f>
        <v>0</v>
      </c>
    </row>
    <row r="543" spans="1:65" s="2" customFormat="1" ht="20.5" customHeight="1">
      <c r="A543" s="37"/>
      <c r="B543" s="38"/>
      <c r="C543" s="234" t="s">
        <v>939</v>
      </c>
      <c r="D543" s="234" t="s">
        <v>148</v>
      </c>
      <c r="E543" s="235" t="s">
        <v>940</v>
      </c>
      <c r="F543" s="236" t="s">
        <v>941</v>
      </c>
      <c r="G543" s="237" t="s">
        <v>151</v>
      </c>
      <c r="H543" s="238">
        <v>61.2</v>
      </c>
      <c r="I543" s="239"/>
      <c r="J543" s="240">
        <f>ROUND(I543*H543,2)</f>
        <v>0</v>
      </c>
      <c r="K543" s="236" t="s">
        <v>152</v>
      </c>
      <c r="L543" s="43"/>
      <c r="M543" s="241" t="s">
        <v>1</v>
      </c>
      <c r="N543" s="242" t="s">
        <v>41</v>
      </c>
      <c r="O543" s="90"/>
      <c r="P543" s="243">
        <f>O543*H543</f>
        <v>0</v>
      </c>
      <c r="Q543" s="243">
        <v>0</v>
      </c>
      <c r="R543" s="243">
        <f>Q543*H543</f>
        <v>0</v>
      </c>
      <c r="S543" s="243">
        <v>0</v>
      </c>
      <c r="T543" s="244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45" t="s">
        <v>244</v>
      </c>
      <c r="AT543" s="245" t="s">
        <v>148</v>
      </c>
      <c r="AU543" s="245" t="s">
        <v>86</v>
      </c>
      <c r="AY543" s="16" t="s">
        <v>146</v>
      </c>
      <c r="BE543" s="246">
        <f>IF(N543="základní",J543,0)</f>
        <v>0</v>
      </c>
      <c r="BF543" s="246">
        <f>IF(N543="snížená",J543,0)</f>
        <v>0</v>
      </c>
      <c r="BG543" s="246">
        <f>IF(N543="zákl. přenesená",J543,0)</f>
        <v>0</v>
      </c>
      <c r="BH543" s="246">
        <f>IF(N543="sníž. přenesená",J543,0)</f>
        <v>0</v>
      </c>
      <c r="BI543" s="246">
        <f>IF(N543="nulová",J543,0)</f>
        <v>0</v>
      </c>
      <c r="BJ543" s="16" t="s">
        <v>84</v>
      </c>
      <c r="BK543" s="246">
        <f>ROUND(I543*H543,2)</f>
        <v>0</v>
      </c>
      <c r="BL543" s="16" t="s">
        <v>244</v>
      </c>
      <c r="BM543" s="245" t="s">
        <v>942</v>
      </c>
    </row>
    <row r="544" spans="1:47" s="2" customFormat="1" ht="12">
      <c r="A544" s="37"/>
      <c r="B544" s="38"/>
      <c r="C544" s="39"/>
      <c r="D544" s="247" t="s">
        <v>155</v>
      </c>
      <c r="E544" s="39"/>
      <c r="F544" s="248" t="s">
        <v>943</v>
      </c>
      <c r="G544" s="39"/>
      <c r="H544" s="39"/>
      <c r="I544" s="143"/>
      <c r="J544" s="39"/>
      <c r="K544" s="39"/>
      <c r="L544" s="43"/>
      <c r="M544" s="249"/>
      <c r="N544" s="250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6" t="s">
        <v>155</v>
      </c>
      <c r="AU544" s="16" t="s">
        <v>86</v>
      </c>
    </row>
    <row r="545" spans="1:51" s="13" customFormat="1" ht="12">
      <c r="A545" s="13"/>
      <c r="B545" s="251"/>
      <c r="C545" s="252"/>
      <c r="D545" s="247" t="s">
        <v>157</v>
      </c>
      <c r="E545" s="253" t="s">
        <v>1</v>
      </c>
      <c r="F545" s="254" t="s">
        <v>944</v>
      </c>
      <c r="G545" s="252"/>
      <c r="H545" s="255">
        <v>61.2</v>
      </c>
      <c r="I545" s="256"/>
      <c r="J545" s="252"/>
      <c r="K545" s="252"/>
      <c r="L545" s="257"/>
      <c r="M545" s="258"/>
      <c r="N545" s="259"/>
      <c r="O545" s="259"/>
      <c r="P545" s="259"/>
      <c r="Q545" s="259"/>
      <c r="R545" s="259"/>
      <c r="S545" s="259"/>
      <c r="T545" s="26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1" t="s">
        <v>157</v>
      </c>
      <c r="AU545" s="261" t="s">
        <v>86</v>
      </c>
      <c r="AV545" s="13" t="s">
        <v>86</v>
      </c>
      <c r="AW545" s="13" t="s">
        <v>32</v>
      </c>
      <c r="AX545" s="13" t="s">
        <v>84</v>
      </c>
      <c r="AY545" s="261" t="s">
        <v>146</v>
      </c>
    </row>
    <row r="546" spans="1:65" s="2" customFormat="1" ht="20.5" customHeight="1">
      <c r="A546" s="37"/>
      <c r="B546" s="38"/>
      <c r="C546" s="234" t="s">
        <v>945</v>
      </c>
      <c r="D546" s="234" t="s">
        <v>148</v>
      </c>
      <c r="E546" s="235" t="s">
        <v>946</v>
      </c>
      <c r="F546" s="236" t="s">
        <v>947</v>
      </c>
      <c r="G546" s="237" t="s">
        <v>151</v>
      </c>
      <c r="H546" s="238">
        <v>61.2</v>
      </c>
      <c r="I546" s="239"/>
      <c r="J546" s="240">
        <f>ROUND(I546*H546,2)</f>
        <v>0</v>
      </c>
      <c r="K546" s="236" t="s">
        <v>152</v>
      </c>
      <c r="L546" s="43"/>
      <c r="M546" s="241" t="s">
        <v>1</v>
      </c>
      <c r="N546" s="242" t="s">
        <v>41</v>
      </c>
      <c r="O546" s="90"/>
      <c r="P546" s="243">
        <f>O546*H546</f>
        <v>0</v>
      </c>
      <c r="Q546" s="243">
        <v>0.0003</v>
      </c>
      <c r="R546" s="243">
        <f>Q546*H546</f>
        <v>0.018359999999999998</v>
      </c>
      <c r="S546" s="243">
        <v>0</v>
      </c>
      <c r="T546" s="244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45" t="s">
        <v>244</v>
      </c>
      <c r="AT546" s="245" t="s">
        <v>148</v>
      </c>
      <c r="AU546" s="245" t="s">
        <v>86</v>
      </c>
      <c r="AY546" s="16" t="s">
        <v>146</v>
      </c>
      <c r="BE546" s="246">
        <f>IF(N546="základní",J546,0)</f>
        <v>0</v>
      </c>
      <c r="BF546" s="246">
        <f>IF(N546="snížená",J546,0)</f>
        <v>0</v>
      </c>
      <c r="BG546" s="246">
        <f>IF(N546="zákl. přenesená",J546,0)</f>
        <v>0</v>
      </c>
      <c r="BH546" s="246">
        <f>IF(N546="sníž. přenesená",J546,0)</f>
        <v>0</v>
      </c>
      <c r="BI546" s="246">
        <f>IF(N546="nulová",J546,0)</f>
        <v>0</v>
      </c>
      <c r="BJ546" s="16" t="s">
        <v>84</v>
      </c>
      <c r="BK546" s="246">
        <f>ROUND(I546*H546,2)</f>
        <v>0</v>
      </c>
      <c r="BL546" s="16" t="s">
        <v>244</v>
      </c>
      <c r="BM546" s="245" t="s">
        <v>948</v>
      </c>
    </row>
    <row r="547" spans="1:47" s="2" customFormat="1" ht="12">
      <c r="A547" s="37"/>
      <c r="B547" s="38"/>
      <c r="C547" s="39"/>
      <c r="D547" s="247" t="s">
        <v>155</v>
      </c>
      <c r="E547" s="39"/>
      <c r="F547" s="248" t="s">
        <v>949</v>
      </c>
      <c r="G547" s="39"/>
      <c r="H547" s="39"/>
      <c r="I547" s="143"/>
      <c r="J547" s="39"/>
      <c r="K547" s="39"/>
      <c r="L547" s="43"/>
      <c r="M547" s="249"/>
      <c r="N547" s="250"/>
      <c r="O547" s="90"/>
      <c r="P547" s="90"/>
      <c r="Q547" s="90"/>
      <c r="R547" s="90"/>
      <c r="S547" s="90"/>
      <c r="T547" s="91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16" t="s">
        <v>155</v>
      </c>
      <c r="AU547" s="16" t="s">
        <v>86</v>
      </c>
    </row>
    <row r="548" spans="1:65" s="2" customFormat="1" ht="20.5" customHeight="1">
      <c r="A548" s="37"/>
      <c r="B548" s="38"/>
      <c r="C548" s="234" t="s">
        <v>950</v>
      </c>
      <c r="D548" s="234" t="s">
        <v>148</v>
      </c>
      <c r="E548" s="235" t="s">
        <v>951</v>
      </c>
      <c r="F548" s="236" t="s">
        <v>952</v>
      </c>
      <c r="G548" s="237" t="s">
        <v>161</v>
      </c>
      <c r="H548" s="238">
        <v>55.08</v>
      </c>
      <c r="I548" s="239"/>
      <c r="J548" s="240">
        <f>ROUND(I548*H548,2)</f>
        <v>0</v>
      </c>
      <c r="K548" s="236" t="s">
        <v>152</v>
      </c>
      <c r="L548" s="43"/>
      <c r="M548" s="241" t="s">
        <v>1</v>
      </c>
      <c r="N548" s="242" t="s">
        <v>41</v>
      </c>
      <c r="O548" s="90"/>
      <c r="P548" s="243">
        <f>O548*H548</f>
        <v>0</v>
      </c>
      <c r="Q548" s="243">
        <v>0.00043</v>
      </c>
      <c r="R548" s="243">
        <f>Q548*H548</f>
        <v>0.023684399999999998</v>
      </c>
      <c r="S548" s="243">
        <v>0</v>
      </c>
      <c r="T548" s="244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45" t="s">
        <v>244</v>
      </c>
      <c r="AT548" s="245" t="s">
        <v>148</v>
      </c>
      <c r="AU548" s="245" t="s">
        <v>86</v>
      </c>
      <c r="AY548" s="16" t="s">
        <v>146</v>
      </c>
      <c r="BE548" s="246">
        <f>IF(N548="základní",J548,0)</f>
        <v>0</v>
      </c>
      <c r="BF548" s="246">
        <f>IF(N548="snížená",J548,0)</f>
        <v>0</v>
      </c>
      <c r="BG548" s="246">
        <f>IF(N548="zákl. přenesená",J548,0)</f>
        <v>0</v>
      </c>
      <c r="BH548" s="246">
        <f>IF(N548="sníž. přenesená",J548,0)</f>
        <v>0</v>
      </c>
      <c r="BI548" s="246">
        <f>IF(N548="nulová",J548,0)</f>
        <v>0</v>
      </c>
      <c r="BJ548" s="16" t="s">
        <v>84</v>
      </c>
      <c r="BK548" s="246">
        <f>ROUND(I548*H548,2)</f>
        <v>0</v>
      </c>
      <c r="BL548" s="16" t="s">
        <v>244</v>
      </c>
      <c r="BM548" s="245" t="s">
        <v>953</v>
      </c>
    </row>
    <row r="549" spans="1:47" s="2" customFormat="1" ht="12">
      <c r="A549" s="37"/>
      <c r="B549" s="38"/>
      <c r="C549" s="39"/>
      <c r="D549" s="247" t="s">
        <v>155</v>
      </c>
      <c r="E549" s="39"/>
      <c r="F549" s="248" t="s">
        <v>954</v>
      </c>
      <c r="G549" s="39"/>
      <c r="H549" s="39"/>
      <c r="I549" s="143"/>
      <c r="J549" s="39"/>
      <c r="K549" s="39"/>
      <c r="L549" s="43"/>
      <c r="M549" s="249"/>
      <c r="N549" s="250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6" t="s">
        <v>155</v>
      </c>
      <c r="AU549" s="16" t="s">
        <v>86</v>
      </c>
    </row>
    <row r="550" spans="1:51" s="13" customFormat="1" ht="12">
      <c r="A550" s="13"/>
      <c r="B550" s="251"/>
      <c r="C550" s="252"/>
      <c r="D550" s="247" t="s">
        <v>157</v>
      </c>
      <c r="E550" s="253" t="s">
        <v>1</v>
      </c>
      <c r="F550" s="254" t="s">
        <v>955</v>
      </c>
      <c r="G550" s="252"/>
      <c r="H550" s="255">
        <v>13.2</v>
      </c>
      <c r="I550" s="256"/>
      <c r="J550" s="252"/>
      <c r="K550" s="252"/>
      <c r="L550" s="257"/>
      <c r="M550" s="258"/>
      <c r="N550" s="259"/>
      <c r="O550" s="259"/>
      <c r="P550" s="259"/>
      <c r="Q550" s="259"/>
      <c r="R550" s="259"/>
      <c r="S550" s="259"/>
      <c r="T550" s="26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1" t="s">
        <v>157</v>
      </c>
      <c r="AU550" s="261" t="s">
        <v>86</v>
      </c>
      <c r="AV550" s="13" t="s">
        <v>86</v>
      </c>
      <c r="AW550" s="13" t="s">
        <v>32</v>
      </c>
      <c r="AX550" s="13" t="s">
        <v>76</v>
      </c>
      <c r="AY550" s="261" t="s">
        <v>146</v>
      </c>
    </row>
    <row r="551" spans="1:51" s="13" customFormat="1" ht="12">
      <c r="A551" s="13"/>
      <c r="B551" s="251"/>
      <c r="C551" s="252"/>
      <c r="D551" s="247" t="s">
        <v>157</v>
      </c>
      <c r="E551" s="253" t="s">
        <v>1</v>
      </c>
      <c r="F551" s="254" t="s">
        <v>956</v>
      </c>
      <c r="G551" s="252"/>
      <c r="H551" s="255">
        <v>13.02</v>
      </c>
      <c r="I551" s="256"/>
      <c r="J551" s="252"/>
      <c r="K551" s="252"/>
      <c r="L551" s="257"/>
      <c r="M551" s="258"/>
      <c r="N551" s="259"/>
      <c r="O551" s="259"/>
      <c r="P551" s="259"/>
      <c r="Q551" s="259"/>
      <c r="R551" s="259"/>
      <c r="S551" s="259"/>
      <c r="T551" s="26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1" t="s">
        <v>157</v>
      </c>
      <c r="AU551" s="261" t="s">
        <v>86</v>
      </c>
      <c r="AV551" s="13" t="s">
        <v>86</v>
      </c>
      <c r="AW551" s="13" t="s">
        <v>32</v>
      </c>
      <c r="AX551" s="13" t="s">
        <v>76</v>
      </c>
      <c r="AY551" s="261" t="s">
        <v>146</v>
      </c>
    </row>
    <row r="552" spans="1:51" s="13" customFormat="1" ht="12">
      <c r="A552" s="13"/>
      <c r="B552" s="251"/>
      <c r="C552" s="252"/>
      <c r="D552" s="247" t="s">
        <v>157</v>
      </c>
      <c r="E552" s="253" t="s">
        <v>1</v>
      </c>
      <c r="F552" s="254" t="s">
        <v>957</v>
      </c>
      <c r="G552" s="252"/>
      <c r="H552" s="255">
        <v>13.86</v>
      </c>
      <c r="I552" s="256"/>
      <c r="J552" s="252"/>
      <c r="K552" s="252"/>
      <c r="L552" s="257"/>
      <c r="M552" s="258"/>
      <c r="N552" s="259"/>
      <c r="O552" s="259"/>
      <c r="P552" s="259"/>
      <c r="Q552" s="259"/>
      <c r="R552" s="259"/>
      <c r="S552" s="259"/>
      <c r="T552" s="26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1" t="s">
        <v>157</v>
      </c>
      <c r="AU552" s="261" t="s">
        <v>86</v>
      </c>
      <c r="AV552" s="13" t="s">
        <v>86</v>
      </c>
      <c r="AW552" s="13" t="s">
        <v>32</v>
      </c>
      <c r="AX552" s="13" t="s">
        <v>76</v>
      </c>
      <c r="AY552" s="261" t="s">
        <v>146</v>
      </c>
    </row>
    <row r="553" spans="1:51" s="13" customFormat="1" ht="12">
      <c r="A553" s="13"/>
      <c r="B553" s="251"/>
      <c r="C553" s="252"/>
      <c r="D553" s="247" t="s">
        <v>157</v>
      </c>
      <c r="E553" s="253" t="s">
        <v>1</v>
      </c>
      <c r="F553" s="254" t="s">
        <v>958</v>
      </c>
      <c r="G553" s="252"/>
      <c r="H553" s="255">
        <v>-2.7</v>
      </c>
      <c r="I553" s="256"/>
      <c r="J553" s="252"/>
      <c r="K553" s="252"/>
      <c r="L553" s="257"/>
      <c r="M553" s="258"/>
      <c r="N553" s="259"/>
      <c r="O553" s="259"/>
      <c r="P553" s="259"/>
      <c r="Q553" s="259"/>
      <c r="R553" s="259"/>
      <c r="S553" s="259"/>
      <c r="T553" s="26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1" t="s">
        <v>157</v>
      </c>
      <c r="AU553" s="261" t="s">
        <v>86</v>
      </c>
      <c r="AV553" s="13" t="s">
        <v>86</v>
      </c>
      <c r="AW553" s="13" t="s">
        <v>32</v>
      </c>
      <c r="AX553" s="13" t="s">
        <v>76</v>
      </c>
      <c r="AY553" s="261" t="s">
        <v>146</v>
      </c>
    </row>
    <row r="554" spans="1:51" s="13" customFormat="1" ht="12">
      <c r="A554" s="13"/>
      <c r="B554" s="251"/>
      <c r="C554" s="252"/>
      <c r="D554" s="247" t="s">
        <v>157</v>
      </c>
      <c r="E554" s="253" t="s">
        <v>1</v>
      </c>
      <c r="F554" s="254" t="s">
        <v>959</v>
      </c>
      <c r="G554" s="252"/>
      <c r="H554" s="255">
        <v>17.7</v>
      </c>
      <c r="I554" s="256"/>
      <c r="J554" s="252"/>
      <c r="K554" s="252"/>
      <c r="L554" s="257"/>
      <c r="M554" s="258"/>
      <c r="N554" s="259"/>
      <c r="O554" s="259"/>
      <c r="P554" s="259"/>
      <c r="Q554" s="259"/>
      <c r="R554" s="259"/>
      <c r="S554" s="259"/>
      <c r="T554" s="26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1" t="s">
        <v>157</v>
      </c>
      <c r="AU554" s="261" t="s">
        <v>86</v>
      </c>
      <c r="AV554" s="13" t="s">
        <v>86</v>
      </c>
      <c r="AW554" s="13" t="s">
        <v>32</v>
      </c>
      <c r="AX554" s="13" t="s">
        <v>76</v>
      </c>
      <c r="AY554" s="261" t="s">
        <v>146</v>
      </c>
    </row>
    <row r="555" spans="1:51" s="14" customFormat="1" ht="12">
      <c r="A555" s="14"/>
      <c r="B555" s="262"/>
      <c r="C555" s="263"/>
      <c r="D555" s="247" t="s">
        <v>157</v>
      </c>
      <c r="E555" s="264" t="s">
        <v>1</v>
      </c>
      <c r="F555" s="265" t="s">
        <v>172</v>
      </c>
      <c r="G555" s="263"/>
      <c r="H555" s="266">
        <v>55.08</v>
      </c>
      <c r="I555" s="267"/>
      <c r="J555" s="263"/>
      <c r="K555" s="263"/>
      <c r="L555" s="268"/>
      <c r="M555" s="269"/>
      <c r="N555" s="270"/>
      <c r="O555" s="270"/>
      <c r="P555" s="270"/>
      <c r="Q555" s="270"/>
      <c r="R555" s="270"/>
      <c r="S555" s="270"/>
      <c r="T555" s="271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2" t="s">
        <v>157</v>
      </c>
      <c r="AU555" s="272" t="s">
        <v>86</v>
      </c>
      <c r="AV555" s="14" t="s">
        <v>153</v>
      </c>
      <c r="AW555" s="14" t="s">
        <v>32</v>
      </c>
      <c r="AX555" s="14" t="s">
        <v>84</v>
      </c>
      <c r="AY555" s="272" t="s">
        <v>146</v>
      </c>
    </row>
    <row r="556" spans="1:65" s="2" customFormat="1" ht="20.5" customHeight="1">
      <c r="A556" s="37"/>
      <c r="B556" s="38"/>
      <c r="C556" s="273" t="s">
        <v>960</v>
      </c>
      <c r="D556" s="273" t="s">
        <v>186</v>
      </c>
      <c r="E556" s="274" t="s">
        <v>961</v>
      </c>
      <c r="F556" s="275" t="s">
        <v>962</v>
      </c>
      <c r="G556" s="276" t="s">
        <v>273</v>
      </c>
      <c r="H556" s="277">
        <v>100.98</v>
      </c>
      <c r="I556" s="278"/>
      <c r="J556" s="279">
        <f>ROUND(I556*H556,2)</f>
        <v>0</v>
      </c>
      <c r="K556" s="275" t="s">
        <v>152</v>
      </c>
      <c r="L556" s="280"/>
      <c r="M556" s="281" t="s">
        <v>1</v>
      </c>
      <c r="N556" s="282" t="s">
        <v>41</v>
      </c>
      <c r="O556" s="90"/>
      <c r="P556" s="243">
        <f>O556*H556</f>
        <v>0</v>
      </c>
      <c r="Q556" s="243">
        <v>0.0012</v>
      </c>
      <c r="R556" s="243">
        <f>Q556*H556</f>
        <v>0.12117599999999999</v>
      </c>
      <c r="S556" s="243">
        <v>0</v>
      </c>
      <c r="T556" s="24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45" t="s">
        <v>343</v>
      </c>
      <c r="AT556" s="245" t="s">
        <v>186</v>
      </c>
      <c r="AU556" s="245" t="s">
        <v>86</v>
      </c>
      <c r="AY556" s="16" t="s">
        <v>146</v>
      </c>
      <c r="BE556" s="246">
        <f>IF(N556="základní",J556,0)</f>
        <v>0</v>
      </c>
      <c r="BF556" s="246">
        <f>IF(N556="snížená",J556,0)</f>
        <v>0</v>
      </c>
      <c r="BG556" s="246">
        <f>IF(N556="zákl. přenesená",J556,0)</f>
        <v>0</v>
      </c>
      <c r="BH556" s="246">
        <f>IF(N556="sníž. přenesená",J556,0)</f>
        <v>0</v>
      </c>
      <c r="BI556" s="246">
        <f>IF(N556="nulová",J556,0)</f>
        <v>0</v>
      </c>
      <c r="BJ556" s="16" t="s">
        <v>84</v>
      </c>
      <c r="BK556" s="246">
        <f>ROUND(I556*H556,2)</f>
        <v>0</v>
      </c>
      <c r="BL556" s="16" t="s">
        <v>244</v>
      </c>
      <c r="BM556" s="245" t="s">
        <v>963</v>
      </c>
    </row>
    <row r="557" spans="1:47" s="2" customFormat="1" ht="12">
      <c r="A557" s="37"/>
      <c r="B557" s="38"/>
      <c r="C557" s="39"/>
      <c r="D557" s="247" t="s">
        <v>155</v>
      </c>
      <c r="E557" s="39"/>
      <c r="F557" s="248" t="s">
        <v>962</v>
      </c>
      <c r="G557" s="39"/>
      <c r="H557" s="39"/>
      <c r="I557" s="143"/>
      <c r="J557" s="39"/>
      <c r="K557" s="39"/>
      <c r="L557" s="43"/>
      <c r="M557" s="249"/>
      <c r="N557" s="250"/>
      <c r="O557" s="90"/>
      <c r="P557" s="90"/>
      <c r="Q557" s="90"/>
      <c r="R557" s="90"/>
      <c r="S557" s="90"/>
      <c r="T557" s="91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6" t="s">
        <v>155</v>
      </c>
      <c r="AU557" s="16" t="s">
        <v>86</v>
      </c>
    </row>
    <row r="558" spans="1:51" s="13" customFormat="1" ht="12">
      <c r="A558" s="13"/>
      <c r="B558" s="251"/>
      <c r="C558" s="252"/>
      <c r="D558" s="247" t="s">
        <v>157</v>
      </c>
      <c r="E558" s="253" t="s">
        <v>1</v>
      </c>
      <c r="F558" s="254" t="s">
        <v>964</v>
      </c>
      <c r="G558" s="252"/>
      <c r="H558" s="255">
        <v>91.8</v>
      </c>
      <c r="I558" s="256"/>
      <c r="J558" s="252"/>
      <c r="K558" s="252"/>
      <c r="L558" s="257"/>
      <c r="M558" s="258"/>
      <c r="N558" s="259"/>
      <c r="O558" s="259"/>
      <c r="P558" s="259"/>
      <c r="Q558" s="259"/>
      <c r="R558" s="259"/>
      <c r="S558" s="259"/>
      <c r="T558" s="26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1" t="s">
        <v>157</v>
      </c>
      <c r="AU558" s="261" t="s">
        <v>86</v>
      </c>
      <c r="AV558" s="13" t="s">
        <v>86</v>
      </c>
      <c r="AW558" s="13" t="s">
        <v>32</v>
      </c>
      <c r="AX558" s="13" t="s">
        <v>84</v>
      </c>
      <c r="AY558" s="261" t="s">
        <v>146</v>
      </c>
    </row>
    <row r="559" spans="1:51" s="13" customFormat="1" ht="12">
      <c r="A559" s="13"/>
      <c r="B559" s="251"/>
      <c r="C559" s="252"/>
      <c r="D559" s="247" t="s">
        <v>157</v>
      </c>
      <c r="E559" s="252"/>
      <c r="F559" s="254" t="s">
        <v>965</v>
      </c>
      <c r="G559" s="252"/>
      <c r="H559" s="255">
        <v>100.98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1" t="s">
        <v>157</v>
      </c>
      <c r="AU559" s="261" t="s">
        <v>86</v>
      </c>
      <c r="AV559" s="13" t="s">
        <v>86</v>
      </c>
      <c r="AW559" s="13" t="s">
        <v>4</v>
      </c>
      <c r="AX559" s="13" t="s">
        <v>84</v>
      </c>
      <c r="AY559" s="261" t="s">
        <v>146</v>
      </c>
    </row>
    <row r="560" spans="1:65" s="2" customFormat="1" ht="41.5" customHeight="1">
      <c r="A560" s="37"/>
      <c r="B560" s="38"/>
      <c r="C560" s="234" t="s">
        <v>966</v>
      </c>
      <c r="D560" s="234" t="s">
        <v>148</v>
      </c>
      <c r="E560" s="235" t="s">
        <v>967</v>
      </c>
      <c r="F560" s="236" t="s">
        <v>968</v>
      </c>
      <c r="G560" s="237" t="s">
        <v>151</v>
      </c>
      <c r="H560" s="238">
        <v>61.2</v>
      </c>
      <c r="I560" s="239"/>
      <c r="J560" s="240">
        <f>ROUND(I560*H560,2)</f>
        <v>0</v>
      </c>
      <c r="K560" s="236" t="s">
        <v>152</v>
      </c>
      <c r="L560" s="43"/>
      <c r="M560" s="241" t="s">
        <v>1</v>
      </c>
      <c r="N560" s="242" t="s">
        <v>41</v>
      </c>
      <c r="O560" s="90"/>
      <c r="P560" s="243">
        <f>O560*H560</f>
        <v>0</v>
      </c>
      <c r="Q560" s="243">
        <v>0.00689</v>
      </c>
      <c r="R560" s="243">
        <f>Q560*H560</f>
        <v>0.42166800000000004</v>
      </c>
      <c r="S560" s="243">
        <v>0</v>
      </c>
      <c r="T560" s="244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45" t="s">
        <v>244</v>
      </c>
      <c r="AT560" s="245" t="s">
        <v>148</v>
      </c>
      <c r="AU560" s="245" t="s">
        <v>86</v>
      </c>
      <c r="AY560" s="16" t="s">
        <v>146</v>
      </c>
      <c r="BE560" s="246">
        <f>IF(N560="základní",J560,0)</f>
        <v>0</v>
      </c>
      <c r="BF560" s="246">
        <f>IF(N560="snížená",J560,0)</f>
        <v>0</v>
      </c>
      <c r="BG560" s="246">
        <f>IF(N560="zákl. přenesená",J560,0)</f>
        <v>0</v>
      </c>
      <c r="BH560" s="246">
        <f>IF(N560="sníž. přenesená",J560,0)</f>
        <v>0</v>
      </c>
      <c r="BI560" s="246">
        <f>IF(N560="nulová",J560,0)</f>
        <v>0</v>
      </c>
      <c r="BJ560" s="16" t="s">
        <v>84</v>
      </c>
      <c r="BK560" s="246">
        <f>ROUND(I560*H560,2)</f>
        <v>0</v>
      </c>
      <c r="BL560" s="16" t="s">
        <v>244</v>
      </c>
      <c r="BM560" s="245" t="s">
        <v>969</v>
      </c>
    </row>
    <row r="561" spans="1:47" s="2" customFormat="1" ht="12">
      <c r="A561" s="37"/>
      <c r="B561" s="38"/>
      <c r="C561" s="39"/>
      <c r="D561" s="247" t="s">
        <v>155</v>
      </c>
      <c r="E561" s="39"/>
      <c r="F561" s="248" t="s">
        <v>970</v>
      </c>
      <c r="G561" s="39"/>
      <c r="H561" s="39"/>
      <c r="I561" s="143"/>
      <c r="J561" s="39"/>
      <c r="K561" s="39"/>
      <c r="L561" s="43"/>
      <c r="M561" s="249"/>
      <c r="N561" s="250"/>
      <c r="O561" s="90"/>
      <c r="P561" s="90"/>
      <c r="Q561" s="90"/>
      <c r="R561" s="90"/>
      <c r="S561" s="90"/>
      <c r="T561" s="91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16" t="s">
        <v>155</v>
      </c>
      <c r="AU561" s="16" t="s">
        <v>86</v>
      </c>
    </row>
    <row r="562" spans="1:65" s="2" customFormat="1" ht="41.5" customHeight="1">
      <c r="A562" s="37"/>
      <c r="B562" s="38"/>
      <c r="C562" s="273" t="s">
        <v>971</v>
      </c>
      <c r="D562" s="273" t="s">
        <v>186</v>
      </c>
      <c r="E562" s="274" t="s">
        <v>972</v>
      </c>
      <c r="F562" s="275" t="s">
        <v>973</v>
      </c>
      <c r="G562" s="276" t="s">
        <v>151</v>
      </c>
      <c r="H562" s="277">
        <v>67.32</v>
      </c>
      <c r="I562" s="278"/>
      <c r="J562" s="279">
        <f>ROUND(I562*H562,2)</f>
        <v>0</v>
      </c>
      <c r="K562" s="275" t="s">
        <v>152</v>
      </c>
      <c r="L562" s="280"/>
      <c r="M562" s="281" t="s">
        <v>1</v>
      </c>
      <c r="N562" s="282" t="s">
        <v>41</v>
      </c>
      <c r="O562" s="90"/>
      <c r="P562" s="243">
        <f>O562*H562</f>
        <v>0</v>
      </c>
      <c r="Q562" s="243">
        <v>0.0192</v>
      </c>
      <c r="R562" s="243">
        <f>Q562*H562</f>
        <v>1.2925439999999997</v>
      </c>
      <c r="S562" s="243">
        <v>0</v>
      </c>
      <c r="T562" s="244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45" t="s">
        <v>343</v>
      </c>
      <c r="AT562" s="245" t="s">
        <v>186</v>
      </c>
      <c r="AU562" s="245" t="s">
        <v>86</v>
      </c>
      <c r="AY562" s="16" t="s">
        <v>146</v>
      </c>
      <c r="BE562" s="246">
        <f>IF(N562="základní",J562,0)</f>
        <v>0</v>
      </c>
      <c r="BF562" s="246">
        <f>IF(N562="snížená",J562,0)</f>
        <v>0</v>
      </c>
      <c r="BG562" s="246">
        <f>IF(N562="zákl. přenesená",J562,0)</f>
        <v>0</v>
      </c>
      <c r="BH562" s="246">
        <f>IF(N562="sníž. přenesená",J562,0)</f>
        <v>0</v>
      </c>
      <c r="BI562" s="246">
        <f>IF(N562="nulová",J562,0)</f>
        <v>0</v>
      </c>
      <c r="BJ562" s="16" t="s">
        <v>84</v>
      </c>
      <c r="BK562" s="246">
        <f>ROUND(I562*H562,2)</f>
        <v>0</v>
      </c>
      <c r="BL562" s="16" t="s">
        <v>244</v>
      </c>
      <c r="BM562" s="245" t="s">
        <v>974</v>
      </c>
    </row>
    <row r="563" spans="1:47" s="2" customFormat="1" ht="12">
      <c r="A563" s="37"/>
      <c r="B563" s="38"/>
      <c r="C563" s="39"/>
      <c r="D563" s="247" t="s">
        <v>155</v>
      </c>
      <c r="E563" s="39"/>
      <c r="F563" s="248" t="s">
        <v>973</v>
      </c>
      <c r="G563" s="39"/>
      <c r="H563" s="39"/>
      <c r="I563" s="143"/>
      <c r="J563" s="39"/>
      <c r="K563" s="39"/>
      <c r="L563" s="43"/>
      <c r="M563" s="249"/>
      <c r="N563" s="250"/>
      <c r="O563" s="90"/>
      <c r="P563" s="90"/>
      <c r="Q563" s="90"/>
      <c r="R563" s="90"/>
      <c r="S563" s="90"/>
      <c r="T563" s="91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T563" s="16" t="s">
        <v>155</v>
      </c>
      <c r="AU563" s="16" t="s">
        <v>86</v>
      </c>
    </row>
    <row r="564" spans="1:51" s="13" customFormat="1" ht="12">
      <c r="A564" s="13"/>
      <c r="B564" s="251"/>
      <c r="C564" s="252"/>
      <c r="D564" s="247" t="s">
        <v>157</v>
      </c>
      <c r="E564" s="252"/>
      <c r="F564" s="254" t="s">
        <v>866</v>
      </c>
      <c r="G564" s="252"/>
      <c r="H564" s="255">
        <v>67.32</v>
      </c>
      <c r="I564" s="256"/>
      <c r="J564" s="252"/>
      <c r="K564" s="252"/>
      <c r="L564" s="257"/>
      <c r="M564" s="258"/>
      <c r="N564" s="259"/>
      <c r="O564" s="259"/>
      <c r="P564" s="259"/>
      <c r="Q564" s="259"/>
      <c r="R564" s="259"/>
      <c r="S564" s="259"/>
      <c r="T564" s="26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1" t="s">
        <v>157</v>
      </c>
      <c r="AU564" s="261" t="s">
        <v>86</v>
      </c>
      <c r="AV564" s="13" t="s">
        <v>86</v>
      </c>
      <c r="AW564" s="13" t="s">
        <v>4</v>
      </c>
      <c r="AX564" s="13" t="s">
        <v>84</v>
      </c>
      <c r="AY564" s="261" t="s">
        <v>146</v>
      </c>
    </row>
    <row r="565" spans="1:65" s="2" customFormat="1" ht="20.5" customHeight="1">
      <c r="A565" s="37"/>
      <c r="B565" s="38"/>
      <c r="C565" s="234" t="s">
        <v>975</v>
      </c>
      <c r="D565" s="234" t="s">
        <v>148</v>
      </c>
      <c r="E565" s="235" t="s">
        <v>976</v>
      </c>
      <c r="F565" s="236" t="s">
        <v>977</v>
      </c>
      <c r="G565" s="237" t="s">
        <v>151</v>
      </c>
      <c r="H565" s="238">
        <v>10.23</v>
      </c>
      <c r="I565" s="239"/>
      <c r="J565" s="240">
        <f>ROUND(I565*H565,2)</f>
        <v>0</v>
      </c>
      <c r="K565" s="236" t="s">
        <v>152</v>
      </c>
      <c r="L565" s="43"/>
      <c r="M565" s="241" t="s">
        <v>1</v>
      </c>
      <c r="N565" s="242" t="s">
        <v>41</v>
      </c>
      <c r="O565" s="90"/>
      <c r="P565" s="243">
        <f>O565*H565</f>
        <v>0</v>
      </c>
      <c r="Q565" s="243">
        <v>0.0015</v>
      </c>
      <c r="R565" s="243">
        <f>Q565*H565</f>
        <v>0.015345000000000001</v>
      </c>
      <c r="S565" s="243">
        <v>0</v>
      </c>
      <c r="T565" s="244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45" t="s">
        <v>244</v>
      </c>
      <c r="AT565" s="245" t="s">
        <v>148</v>
      </c>
      <c r="AU565" s="245" t="s">
        <v>86</v>
      </c>
      <c r="AY565" s="16" t="s">
        <v>146</v>
      </c>
      <c r="BE565" s="246">
        <f>IF(N565="základní",J565,0)</f>
        <v>0</v>
      </c>
      <c r="BF565" s="246">
        <f>IF(N565="snížená",J565,0)</f>
        <v>0</v>
      </c>
      <c r="BG565" s="246">
        <f>IF(N565="zákl. přenesená",J565,0)</f>
        <v>0</v>
      </c>
      <c r="BH565" s="246">
        <f>IF(N565="sníž. přenesená",J565,0)</f>
        <v>0</v>
      </c>
      <c r="BI565" s="246">
        <f>IF(N565="nulová",J565,0)</f>
        <v>0</v>
      </c>
      <c r="BJ565" s="16" t="s">
        <v>84</v>
      </c>
      <c r="BK565" s="246">
        <f>ROUND(I565*H565,2)</f>
        <v>0</v>
      </c>
      <c r="BL565" s="16" t="s">
        <v>244</v>
      </c>
      <c r="BM565" s="245" t="s">
        <v>978</v>
      </c>
    </row>
    <row r="566" spans="1:47" s="2" customFormat="1" ht="12">
      <c r="A566" s="37"/>
      <c r="B566" s="38"/>
      <c r="C566" s="39"/>
      <c r="D566" s="247" t="s">
        <v>155</v>
      </c>
      <c r="E566" s="39"/>
      <c r="F566" s="248" t="s">
        <v>979</v>
      </c>
      <c r="G566" s="39"/>
      <c r="H566" s="39"/>
      <c r="I566" s="143"/>
      <c r="J566" s="39"/>
      <c r="K566" s="39"/>
      <c r="L566" s="43"/>
      <c r="M566" s="249"/>
      <c r="N566" s="250"/>
      <c r="O566" s="90"/>
      <c r="P566" s="90"/>
      <c r="Q566" s="90"/>
      <c r="R566" s="90"/>
      <c r="S566" s="90"/>
      <c r="T566" s="91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16" t="s">
        <v>155</v>
      </c>
      <c r="AU566" s="16" t="s">
        <v>86</v>
      </c>
    </row>
    <row r="567" spans="1:51" s="13" customFormat="1" ht="12">
      <c r="A567" s="13"/>
      <c r="B567" s="251"/>
      <c r="C567" s="252"/>
      <c r="D567" s="247" t="s">
        <v>157</v>
      </c>
      <c r="E567" s="253" t="s">
        <v>1</v>
      </c>
      <c r="F567" s="254" t="s">
        <v>980</v>
      </c>
      <c r="G567" s="252"/>
      <c r="H567" s="255">
        <v>10.23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1" t="s">
        <v>157</v>
      </c>
      <c r="AU567" s="261" t="s">
        <v>86</v>
      </c>
      <c r="AV567" s="13" t="s">
        <v>86</v>
      </c>
      <c r="AW567" s="13" t="s">
        <v>32</v>
      </c>
      <c r="AX567" s="13" t="s">
        <v>84</v>
      </c>
      <c r="AY567" s="261" t="s">
        <v>146</v>
      </c>
    </row>
    <row r="568" spans="1:65" s="2" customFormat="1" ht="20.5" customHeight="1">
      <c r="A568" s="37"/>
      <c r="B568" s="38"/>
      <c r="C568" s="234" t="s">
        <v>981</v>
      </c>
      <c r="D568" s="234" t="s">
        <v>148</v>
      </c>
      <c r="E568" s="235" t="s">
        <v>982</v>
      </c>
      <c r="F568" s="236" t="s">
        <v>983</v>
      </c>
      <c r="G568" s="237" t="s">
        <v>189</v>
      </c>
      <c r="H568" s="238">
        <v>1.893</v>
      </c>
      <c r="I568" s="239"/>
      <c r="J568" s="240">
        <f>ROUND(I568*H568,2)</f>
        <v>0</v>
      </c>
      <c r="K568" s="236" t="s">
        <v>152</v>
      </c>
      <c r="L568" s="43"/>
      <c r="M568" s="241" t="s">
        <v>1</v>
      </c>
      <c r="N568" s="242" t="s">
        <v>41</v>
      </c>
      <c r="O568" s="90"/>
      <c r="P568" s="243">
        <f>O568*H568</f>
        <v>0</v>
      </c>
      <c r="Q568" s="243">
        <v>0</v>
      </c>
      <c r="R568" s="243">
        <f>Q568*H568</f>
        <v>0</v>
      </c>
      <c r="S568" s="243">
        <v>0</v>
      </c>
      <c r="T568" s="244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45" t="s">
        <v>244</v>
      </c>
      <c r="AT568" s="245" t="s">
        <v>148</v>
      </c>
      <c r="AU568" s="245" t="s">
        <v>86</v>
      </c>
      <c r="AY568" s="16" t="s">
        <v>146</v>
      </c>
      <c r="BE568" s="246">
        <f>IF(N568="základní",J568,0)</f>
        <v>0</v>
      </c>
      <c r="BF568" s="246">
        <f>IF(N568="snížená",J568,0)</f>
        <v>0</v>
      </c>
      <c r="BG568" s="246">
        <f>IF(N568="zákl. přenesená",J568,0)</f>
        <v>0</v>
      </c>
      <c r="BH568" s="246">
        <f>IF(N568="sníž. přenesená",J568,0)</f>
        <v>0</v>
      </c>
      <c r="BI568" s="246">
        <f>IF(N568="nulová",J568,0)</f>
        <v>0</v>
      </c>
      <c r="BJ568" s="16" t="s">
        <v>84</v>
      </c>
      <c r="BK568" s="246">
        <f>ROUND(I568*H568,2)</f>
        <v>0</v>
      </c>
      <c r="BL568" s="16" t="s">
        <v>244</v>
      </c>
      <c r="BM568" s="245" t="s">
        <v>984</v>
      </c>
    </row>
    <row r="569" spans="1:47" s="2" customFormat="1" ht="12">
      <c r="A569" s="37"/>
      <c r="B569" s="38"/>
      <c r="C569" s="39"/>
      <c r="D569" s="247" t="s">
        <v>155</v>
      </c>
      <c r="E569" s="39"/>
      <c r="F569" s="248" t="s">
        <v>985</v>
      </c>
      <c r="G569" s="39"/>
      <c r="H569" s="39"/>
      <c r="I569" s="143"/>
      <c r="J569" s="39"/>
      <c r="K569" s="39"/>
      <c r="L569" s="43"/>
      <c r="M569" s="249"/>
      <c r="N569" s="250"/>
      <c r="O569" s="90"/>
      <c r="P569" s="90"/>
      <c r="Q569" s="90"/>
      <c r="R569" s="90"/>
      <c r="S569" s="90"/>
      <c r="T569" s="91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T569" s="16" t="s">
        <v>155</v>
      </c>
      <c r="AU569" s="16" t="s">
        <v>86</v>
      </c>
    </row>
    <row r="570" spans="1:63" s="12" customFormat="1" ht="22.8" customHeight="1">
      <c r="A570" s="12"/>
      <c r="B570" s="218"/>
      <c r="C570" s="219"/>
      <c r="D570" s="220" t="s">
        <v>75</v>
      </c>
      <c r="E570" s="232" t="s">
        <v>986</v>
      </c>
      <c r="F570" s="232" t="s">
        <v>987</v>
      </c>
      <c r="G570" s="219"/>
      <c r="H570" s="219"/>
      <c r="I570" s="222"/>
      <c r="J570" s="233">
        <f>BK570</f>
        <v>0</v>
      </c>
      <c r="K570" s="219"/>
      <c r="L570" s="224"/>
      <c r="M570" s="225"/>
      <c r="N570" s="226"/>
      <c r="O570" s="226"/>
      <c r="P570" s="227">
        <f>SUM(P571:P590)</f>
        <v>0</v>
      </c>
      <c r="Q570" s="226"/>
      <c r="R570" s="227">
        <f>SUM(R571:R590)</f>
        <v>0.8033704</v>
      </c>
      <c r="S570" s="226"/>
      <c r="T570" s="228">
        <f>SUM(T571:T590)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9" t="s">
        <v>86</v>
      </c>
      <c r="AT570" s="230" t="s">
        <v>75</v>
      </c>
      <c r="AU570" s="230" t="s">
        <v>84</v>
      </c>
      <c r="AY570" s="229" t="s">
        <v>146</v>
      </c>
      <c r="BK570" s="231">
        <f>SUM(BK571:BK590)</f>
        <v>0</v>
      </c>
    </row>
    <row r="571" spans="1:65" s="2" customFormat="1" ht="20.5" customHeight="1">
      <c r="A571" s="37"/>
      <c r="B571" s="38"/>
      <c r="C571" s="234" t="s">
        <v>988</v>
      </c>
      <c r="D571" s="234" t="s">
        <v>148</v>
      </c>
      <c r="E571" s="235" t="s">
        <v>989</v>
      </c>
      <c r="F571" s="236" t="s">
        <v>990</v>
      </c>
      <c r="G571" s="237" t="s">
        <v>151</v>
      </c>
      <c r="H571" s="238">
        <v>40.24</v>
      </c>
      <c r="I571" s="239"/>
      <c r="J571" s="240">
        <f>ROUND(I571*H571,2)</f>
        <v>0</v>
      </c>
      <c r="K571" s="236" t="s">
        <v>152</v>
      </c>
      <c r="L571" s="43"/>
      <c r="M571" s="241" t="s">
        <v>1</v>
      </c>
      <c r="N571" s="242" t="s">
        <v>41</v>
      </c>
      <c r="O571" s="90"/>
      <c r="P571" s="243">
        <f>O571*H571</f>
        <v>0</v>
      </c>
      <c r="Q571" s="243">
        <v>0.0003</v>
      </c>
      <c r="R571" s="243">
        <f>Q571*H571</f>
        <v>0.012072</v>
      </c>
      <c r="S571" s="243">
        <v>0</v>
      </c>
      <c r="T571" s="244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45" t="s">
        <v>244</v>
      </c>
      <c r="AT571" s="245" t="s">
        <v>148</v>
      </c>
      <c r="AU571" s="245" t="s">
        <v>86</v>
      </c>
      <c r="AY571" s="16" t="s">
        <v>146</v>
      </c>
      <c r="BE571" s="246">
        <f>IF(N571="základní",J571,0)</f>
        <v>0</v>
      </c>
      <c r="BF571" s="246">
        <f>IF(N571="snížená",J571,0)</f>
        <v>0</v>
      </c>
      <c r="BG571" s="246">
        <f>IF(N571="zákl. přenesená",J571,0)</f>
        <v>0</v>
      </c>
      <c r="BH571" s="246">
        <f>IF(N571="sníž. přenesená",J571,0)</f>
        <v>0</v>
      </c>
      <c r="BI571" s="246">
        <f>IF(N571="nulová",J571,0)</f>
        <v>0</v>
      </c>
      <c r="BJ571" s="16" t="s">
        <v>84</v>
      </c>
      <c r="BK571" s="246">
        <f>ROUND(I571*H571,2)</f>
        <v>0</v>
      </c>
      <c r="BL571" s="16" t="s">
        <v>244</v>
      </c>
      <c r="BM571" s="245" t="s">
        <v>991</v>
      </c>
    </row>
    <row r="572" spans="1:47" s="2" customFormat="1" ht="12">
      <c r="A572" s="37"/>
      <c r="B572" s="38"/>
      <c r="C572" s="39"/>
      <c r="D572" s="247" t="s">
        <v>155</v>
      </c>
      <c r="E572" s="39"/>
      <c r="F572" s="248" t="s">
        <v>992</v>
      </c>
      <c r="G572" s="39"/>
      <c r="H572" s="39"/>
      <c r="I572" s="143"/>
      <c r="J572" s="39"/>
      <c r="K572" s="39"/>
      <c r="L572" s="43"/>
      <c r="M572" s="249"/>
      <c r="N572" s="250"/>
      <c r="O572" s="90"/>
      <c r="P572" s="90"/>
      <c r="Q572" s="90"/>
      <c r="R572" s="90"/>
      <c r="S572" s="90"/>
      <c r="T572" s="91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16" t="s">
        <v>155</v>
      </c>
      <c r="AU572" s="16" t="s">
        <v>86</v>
      </c>
    </row>
    <row r="573" spans="1:51" s="13" customFormat="1" ht="12">
      <c r="A573" s="13"/>
      <c r="B573" s="251"/>
      <c r="C573" s="252"/>
      <c r="D573" s="247" t="s">
        <v>157</v>
      </c>
      <c r="E573" s="253" t="s">
        <v>1</v>
      </c>
      <c r="F573" s="254" t="s">
        <v>993</v>
      </c>
      <c r="G573" s="252"/>
      <c r="H573" s="255">
        <v>46.64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1" t="s">
        <v>157</v>
      </c>
      <c r="AU573" s="261" t="s">
        <v>86</v>
      </c>
      <c r="AV573" s="13" t="s">
        <v>86</v>
      </c>
      <c r="AW573" s="13" t="s">
        <v>32</v>
      </c>
      <c r="AX573" s="13" t="s">
        <v>76</v>
      </c>
      <c r="AY573" s="261" t="s">
        <v>146</v>
      </c>
    </row>
    <row r="574" spans="1:51" s="13" customFormat="1" ht="12">
      <c r="A574" s="13"/>
      <c r="B574" s="251"/>
      <c r="C574" s="252"/>
      <c r="D574" s="247" t="s">
        <v>157</v>
      </c>
      <c r="E574" s="253" t="s">
        <v>1</v>
      </c>
      <c r="F574" s="254" t="s">
        <v>994</v>
      </c>
      <c r="G574" s="252"/>
      <c r="H574" s="255">
        <v>-6.4</v>
      </c>
      <c r="I574" s="256"/>
      <c r="J574" s="252"/>
      <c r="K574" s="252"/>
      <c r="L574" s="257"/>
      <c r="M574" s="258"/>
      <c r="N574" s="259"/>
      <c r="O574" s="259"/>
      <c r="P574" s="259"/>
      <c r="Q574" s="259"/>
      <c r="R574" s="259"/>
      <c r="S574" s="259"/>
      <c r="T574" s="26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1" t="s">
        <v>157</v>
      </c>
      <c r="AU574" s="261" t="s">
        <v>86</v>
      </c>
      <c r="AV574" s="13" t="s">
        <v>86</v>
      </c>
      <c r="AW574" s="13" t="s">
        <v>32</v>
      </c>
      <c r="AX574" s="13" t="s">
        <v>76</v>
      </c>
      <c r="AY574" s="261" t="s">
        <v>146</v>
      </c>
    </row>
    <row r="575" spans="1:51" s="14" customFormat="1" ht="12">
      <c r="A575" s="14"/>
      <c r="B575" s="262"/>
      <c r="C575" s="263"/>
      <c r="D575" s="247" t="s">
        <v>157</v>
      </c>
      <c r="E575" s="264" t="s">
        <v>1</v>
      </c>
      <c r="F575" s="265" t="s">
        <v>172</v>
      </c>
      <c r="G575" s="263"/>
      <c r="H575" s="266">
        <v>40.24</v>
      </c>
      <c r="I575" s="267"/>
      <c r="J575" s="263"/>
      <c r="K575" s="263"/>
      <c r="L575" s="268"/>
      <c r="M575" s="269"/>
      <c r="N575" s="270"/>
      <c r="O575" s="270"/>
      <c r="P575" s="270"/>
      <c r="Q575" s="270"/>
      <c r="R575" s="270"/>
      <c r="S575" s="270"/>
      <c r="T575" s="27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2" t="s">
        <v>157</v>
      </c>
      <c r="AU575" s="272" t="s">
        <v>86</v>
      </c>
      <c r="AV575" s="14" t="s">
        <v>153</v>
      </c>
      <c r="AW575" s="14" t="s">
        <v>32</v>
      </c>
      <c r="AX575" s="14" t="s">
        <v>84</v>
      </c>
      <c r="AY575" s="272" t="s">
        <v>146</v>
      </c>
    </row>
    <row r="576" spans="1:65" s="2" customFormat="1" ht="20.5" customHeight="1">
      <c r="A576" s="37"/>
      <c r="B576" s="38"/>
      <c r="C576" s="234" t="s">
        <v>995</v>
      </c>
      <c r="D576" s="234" t="s">
        <v>148</v>
      </c>
      <c r="E576" s="235" t="s">
        <v>996</v>
      </c>
      <c r="F576" s="236" t="s">
        <v>997</v>
      </c>
      <c r="G576" s="237" t="s">
        <v>151</v>
      </c>
      <c r="H576" s="238">
        <v>5.4</v>
      </c>
      <c r="I576" s="239"/>
      <c r="J576" s="240">
        <f>ROUND(I576*H576,2)</f>
        <v>0</v>
      </c>
      <c r="K576" s="236" t="s">
        <v>152</v>
      </c>
      <c r="L576" s="43"/>
      <c r="M576" s="241" t="s">
        <v>1</v>
      </c>
      <c r="N576" s="242" t="s">
        <v>41</v>
      </c>
      <c r="O576" s="90"/>
      <c r="P576" s="243">
        <f>O576*H576</f>
        <v>0</v>
      </c>
      <c r="Q576" s="243">
        <v>0.0015</v>
      </c>
      <c r="R576" s="243">
        <f>Q576*H576</f>
        <v>0.008100000000000001</v>
      </c>
      <c r="S576" s="243">
        <v>0</v>
      </c>
      <c r="T576" s="244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45" t="s">
        <v>244</v>
      </c>
      <c r="AT576" s="245" t="s">
        <v>148</v>
      </c>
      <c r="AU576" s="245" t="s">
        <v>86</v>
      </c>
      <c r="AY576" s="16" t="s">
        <v>146</v>
      </c>
      <c r="BE576" s="246">
        <f>IF(N576="základní",J576,0)</f>
        <v>0</v>
      </c>
      <c r="BF576" s="246">
        <f>IF(N576="snížená",J576,0)</f>
        <v>0</v>
      </c>
      <c r="BG576" s="246">
        <f>IF(N576="zákl. přenesená",J576,0)</f>
        <v>0</v>
      </c>
      <c r="BH576" s="246">
        <f>IF(N576="sníž. přenesená",J576,0)</f>
        <v>0</v>
      </c>
      <c r="BI576" s="246">
        <f>IF(N576="nulová",J576,0)</f>
        <v>0</v>
      </c>
      <c r="BJ576" s="16" t="s">
        <v>84</v>
      </c>
      <c r="BK576" s="246">
        <f>ROUND(I576*H576,2)</f>
        <v>0</v>
      </c>
      <c r="BL576" s="16" t="s">
        <v>244</v>
      </c>
      <c r="BM576" s="245" t="s">
        <v>998</v>
      </c>
    </row>
    <row r="577" spans="1:47" s="2" customFormat="1" ht="12">
      <c r="A577" s="37"/>
      <c r="B577" s="38"/>
      <c r="C577" s="39"/>
      <c r="D577" s="247" t="s">
        <v>155</v>
      </c>
      <c r="E577" s="39"/>
      <c r="F577" s="248" t="s">
        <v>999</v>
      </c>
      <c r="G577" s="39"/>
      <c r="H577" s="39"/>
      <c r="I577" s="143"/>
      <c r="J577" s="39"/>
      <c r="K577" s="39"/>
      <c r="L577" s="43"/>
      <c r="M577" s="249"/>
      <c r="N577" s="250"/>
      <c r="O577" s="90"/>
      <c r="P577" s="90"/>
      <c r="Q577" s="90"/>
      <c r="R577" s="90"/>
      <c r="S577" s="90"/>
      <c r="T577" s="91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6" t="s">
        <v>155</v>
      </c>
      <c r="AU577" s="16" t="s">
        <v>86</v>
      </c>
    </row>
    <row r="578" spans="1:51" s="13" customFormat="1" ht="12">
      <c r="A578" s="13"/>
      <c r="B578" s="251"/>
      <c r="C578" s="252"/>
      <c r="D578" s="247" t="s">
        <v>157</v>
      </c>
      <c r="E578" s="253" t="s">
        <v>1</v>
      </c>
      <c r="F578" s="254" t="s">
        <v>1000</v>
      </c>
      <c r="G578" s="252"/>
      <c r="H578" s="255">
        <v>5.4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1" t="s">
        <v>157</v>
      </c>
      <c r="AU578" s="261" t="s">
        <v>86</v>
      </c>
      <c r="AV578" s="13" t="s">
        <v>86</v>
      </c>
      <c r="AW578" s="13" t="s">
        <v>32</v>
      </c>
      <c r="AX578" s="13" t="s">
        <v>84</v>
      </c>
      <c r="AY578" s="261" t="s">
        <v>146</v>
      </c>
    </row>
    <row r="579" spans="1:65" s="2" customFormat="1" ht="31" customHeight="1">
      <c r="A579" s="37"/>
      <c r="B579" s="38"/>
      <c r="C579" s="234" t="s">
        <v>1001</v>
      </c>
      <c r="D579" s="234" t="s">
        <v>148</v>
      </c>
      <c r="E579" s="235" t="s">
        <v>1002</v>
      </c>
      <c r="F579" s="236" t="s">
        <v>1003</v>
      </c>
      <c r="G579" s="237" t="s">
        <v>151</v>
      </c>
      <c r="H579" s="238">
        <v>40.24</v>
      </c>
      <c r="I579" s="239"/>
      <c r="J579" s="240">
        <f>ROUND(I579*H579,2)</f>
        <v>0</v>
      </c>
      <c r="K579" s="236" t="s">
        <v>152</v>
      </c>
      <c r="L579" s="43"/>
      <c r="M579" s="241" t="s">
        <v>1</v>
      </c>
      <c r="N579" s="242" t="s">
        <v>41</v>
      </c>
      <c r="O579" s="90"/>
      <c r="P579" s="243">
        <f>O579*H579</f>
        <v>0</v>
      </c>
      <c r="Q579" s="243">
        <v>0.0053</v>
      </c>
      <c r="R579" s="243">
        <f>Q579*H579</f>
        <v>0.21327200000000002</v>
      </c>
      <c r="S579" s="243">
        <v>0</v>
      </c>
      <c r="T579" s="244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45" t="s">
        <v>244</v>
      </c>
      <c r="AT579" s="245" t="s">
        <v>148</v>
      </c>
      <c r="AU579" s="245" t="s">
        <v>86</v>
      </c>
      <c r="AY579" s="16" t="s">
        <v>146</v>
      </c>
      <c r="BE579" s="246">
        <f>IF(N579="základní",J579,0)</f>
        <v>0</v>
      </c>
      <c r="BF579" s="246">
        <f>IF(N579="snížená",J579,0)</f>
        <v>0</v>
      </c>
      <c r="BG579" s="246">
        <f>IF(N579="zákl. přenesená",J579,0)</f>
        <v>0</v>
      </c>
      <c r="BH579" s="246">
        <f>IF(N579="sníž. přenesená",J579,0)</f>
        <v>0</v>
      </c>
      <c r="BI579" s="246">
        <f>IF(N579="nulová",J579,0)</f>
        <v>0</v>
      </c>
      <c r="BJ579" s="16" t="s">
        <v>84</v>
      </c>
      <c r="BK579" s="246">
        <f>ROUND(I579*H579,2)</f>
        <v>0</v>
      </c>
      <c r="BL579" s="16" t="s">
        <v>244</v>
      </c>
      <c r="BM579" s="245" t="s">
        <v>1004</v>
      </c>
    </row>
    <row r="580" spans="1:47" s="2" customFormat="1" ht="12">
      <c r="A580" s="37"/>
      <c r="B580" s="38"/>
      <c r="C580" s="39"/>
      <c r="D580" s="247" t="s">
        <v>155</v>
      </c>
      <c r="E580" s="39"/>
      <c r="F580" s="248" t="s">
        <v>1005</v>
      </c>
      <c r="G580" s="39"/>
      <c r="H580" s="39"/>
      <c r="I580" s="143"/>
      <c r="J580" s="39"/>
      <c r="K580" s="39"/>
      <c r="L580" s="43"/>
      <c r="M580" s="249"/>
      <c r="N580" s="250"/>
      <c r="O580" s="90"/>
      <c r="P580" s="90"/>
      <c r="Q580" s="90"/>
      <c r="R580" s="90"/>
      <c r="S580" s="90"/>
      <c r="T580" s="91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16" t="s">
        <v>155</v>
      </c>
      <c r="AU580" s="16" t="s">
        <v>86</v>
      </c>
    </row>
    <row r="581" spans="1:51" s="13" customFormat="1" ht="12">
      <c r="A581" s="13"/>
      <c r="B581" s="251"/>
      <c r="C581" s="252"/>
      <c r="D581" s="247" t="s">
        <v>157</v>
      </c>
      <c r="E581" s="253" t="s">
        <v>1</v>
      </c>
      <c r="F581" s="254" t="s">
        <v>1006</v>
      </c>
      <c r="G581" s="252"/>
      <c r="H581" s="255">
        <v>40.24</v>
      </c>
      <c r="I581" s="256"/>
      <c r="J581" s="252"/>
      <c r="K581" s="252"/>
      <c r="L581" s="257"/>
      <c r="M581" s="258"/>
      <c r="N581" s="259"/>
      <c r="O581" s="259"/>
      <c r="P581" s="259"/>
      <c r="Q581" s="259"/>
      <c r="R581" s="259"/>
      <c r="S581" s="259"/>
      <c r="T581" s="26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1" t="s">
        <v>157</v>
      </c>
      <c r="AU581" s="261" t="s">
        <v>86</v>
      </c>
      <c r="AV581" s="13" t="s">
        <v>86</v>
      </c>
      <c r="AW581" s="13" t="s">
        <v>32</v>
      </c>
      <c r="AX581" s="13" t="s">
        <v>84</v>
      </c>
      <c r="AY581" s="261" t="s">
        <v>146</v>
      </c>
    </row>
    <row r="582" spans="1:65" s="2" customFormat="1" ht="20.5" customHeight="1">
      <c r="A582" s="37"/>
      <c r="B582" s="38"/>
      <c r="C582" s="273" t="s">
        <v>1007</v>
      </c>
      <c r="D582" s="273" t="s">
        <v>186</v>
      </c>
      <c r="E582" s="274" t="s">
        <v>1008</v>
      </c>
      <c r="F582" s="275" t="s">
        <v>1009</v>
      </c>
      <c r="G582" s="276" t="s">
        <v>151</v>
      </c>
      <c r="H582" s="277">
        <v>44.264</v>
      </c>
      <c r="I582" s="278"/>
      <c r="J582" s="279">
        <f>ROUND(I582*H582,2)</f>
        <v>0</v>
      </c>
      <c r="K582" s="275" t="s">
        <v>152</v>
      </c>
      <c r="L582" s="280"/>
      <c r="M582" s="281" t="s">
        <v>1</v>
      </c>
      <c r="N582" s="282" t="s">
        <v>41</v>
      </c>
      <c r="O582" s="90"/>
      <c r="P582" s="243">
        <f>O582*H582</f>
        <v>0</v>
      </c>
      <c r="Q582" s="243">
        <v>0.0126</v>
      </c>
      <c r="R582" s="243">
        <f>Q582*H582</f>
        <v>0.5577264000000001</v>
      </c>
      <c r="S582" s="243">
        <v>0</v>
      </c>
      <c r="T582" s="244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45" t="s">
        <v>343</v>
      </c>
      <c r="AT582" s="245" t="s">
        <v>186</v>
      </c>
      <c r="AU582" s="245" t="s">
        <v>86</v>
      </c>
      <c r="AY582" s="16" t="s">
        <v>146</v>
      </c>
      <c r="BE582" s="246">
        <f>IF(N582="základní",J582,0)</f>
        <v>0</v>
      </c>
      <c r="BF582" s="246">
        <f>IF(N582="snížená",J582,0)</f>
        <v>0</v>
      </c>
      <c r="BG582" s="246">
        <f>IF(N582="zákl. přenesená",J582,0)</f>
        <v>0</v>
      </c>
      <c r="BH582" s="246">
        <f>IF(N582="sníž. přenesená",J582,0)</f>
        <v>0</v>
      </c>
      <c r="BI582" s="246">
        <f>IF(N582="nulová",J582,0)</f>
        <v>0</v>
      </c>
      <c r="BJ582" s="16" t="s">
        <v>84</v>
      </c>
      <c r="BK582" s="246">
        <f>ROUND(I582*H582,2)</f>
        <v>0</v>
      </c>
      <c r="BL582" s="16" t="s">
        <v>244</v>
      </c>
      <c r="BM582" s="245" t="s">
        <v>1010</v>
      </c>
    </row>
    <row r="583" spans="1:47" s="2" customFormat="1" ht="12">
      <c r="A583" s="37"/>
      <c r="B583" s="38"/>
      <c r="C583" s="39"/>
      <c r="D583" s="247" t="s">
        <v>155</v>
      </c>
      <c r="E583" s="39"/>
      <c r="F583" s="248" t="s">
        <v>1009</v>
      </c>
      <c r="G583" s="39"/>
      <c r="H583" s="39"/>
      <c r="I583" s="143"/>
      <c r="J583" s="39"/>
      <c r="K583" s="39"/>
      <c r="L583" s="43"/>
      <c r="M583" s="249"/>
      <c r="N583" s="250"/>
      <c r="O583" s="90"/>
      <c r="P583" s="90"/>
      <c r="Q583" s="90"/>
      <c r="R583" s="90"/>
      <c r="S583" s="90"/>
      <c r="T583" s="91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T583" s="16" t="s">
        <v>155</v>
      </c>
      <c r="AU583" s="16" t="s">
        <v>86</v>
      </c>
    </row>
    <row r="584" spans="1:51" s="13" customFormat="1" ht="12">
      <c r="A584" s="13"/>
      <c r="B584" s="251"/>
      <c r="C584" s="252"/>
      <c r="D584" s="247" t="s">
        <v>157</v>
      </c>
      <c r="E584" s="252"/>
      <c r="F584" s="254" t="s">
        <v>1011</v>
      </c>
      <c r="G584" s="252"/>
      <c r="H584" s="255">
        <v>44.264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1" t="s">
        <v>157</v>
      </c>
      <c r="AU584" s="261" t="s">
        <v>86</v>
      </c>
      <c r="AV584" s="13" t="s">
        <v>86</v>
      </c>
      <c r="AW584" s="13" t="s">
        <v>4</v>
      </c>
      <c r="AX584" s="13" t="s">
        <v>84</v>
      </c>
      <c r="AY584" s="261" t="s">
        <v>146</v>
      </c>
    </row>
    <row r="585" spans="1:65" s="2" customFormat="1" ht="20.5" customHeight="1">
      <c r="A585" s="37"/>
      <c r="B585" s="38"/>
      <c r="C585" s="234" t="s">
        <v>1012</v>
      </c>
      <c r="D585" s="234" t="s">
        <v>148</v>
      </c>
      <c r="E585" s="235" t="s">
        <v>1013</v>
      </c>
      <c r="F585" s="236" t="s">
        <v>1014</v>
      </c>
      <c r="G585" s="237" t="s">
        <v>161</v>
      </c>
      <c r="H585" s="238">
        <v>4</v>
      </c>
      <c r="I585" s="239"/>
      <c r="J585" s="240">
        <f>ROUND(I585*H585,2)</f>
        <v>0</v>
      </c>
      <c r="K585" s="236" t="s">
        <v>152</v>
      </c>
      <c r="L585" s="43"/>
      <c r="M585" s="241" t="s">
        <v>1</v>
      </c>
      <c r="N585" s="242" t="s">
        <v>41</v>
      </c>
      <c r="O585" s="90"/>
      <c r="P585" s="243">
        <f>O585*H585</f>
        <v>0</v>
      </c>
      <c r="Q585" s="243">
        <v>0.00055</v>
      </c>
      <c r="R585" s="243">
        <f>Q585*H585</f>
        <v>0.0022</v>
      </c>
      <c r="S585" s="243">
        <v>0</v>
      </c>
      <c r="T585" s="244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45" t="s">
        <v>244</v>
      </c>
      <c r="AT585" s="245" t="s">
        <v>148</v>
      </c>
      <c r="AU585" s="245" t="s">
        <v>86</v>
      </c>
      <c r="AY585" s="16" t="s">
        <v>146</v>
      </c>
      <c r="BE585" s="246">
        <f>IF(N585="základní",J585,0)</f>
        <v>0</v>
      </c>
      <c r="BF585" s="246">
        <f>IF(N585="snížená",J585,0)</f>
        <v>0</v>
      </c>
      <c r="BG585" s="246">
        <f>IF(N585="zákl. přenesená",J585,0)</f>
        <v>0</v>
      </c>
      <c r="BH585" s="246">
        <f>IF(N585="sníž. přenesená",J585,0)</f>
        <v>0</v>
      </c>
      <c r="BI585" s="246">
        <f>IF(N585="nulová",J585,0)</f>
        <v>0</v>
      </c>
      <c r="BJ585" s="16" t="s">
        <v>84</v>
      </c>
      <c r="BK585" s="246">
        <f>ROUND(I585*H585,2)</f>
        <v>0</v>
      </c>
      <c r="BL585" s="16" t="s">
        <v>244</v>
      </c>
      <c r="BM585" s="245" t="s">
        <v>1015</v>
      </c>
    </row>
    <row r="586" spans="1:47" s="2" customFormat="1" ht="12">
      <c r="A586" s="37"/>
      <c r="B586" s="38"/>
      <c r="C586" s="39"/>
      <c r="D586" s="247" t="s">
        <v>155</v>
      </c>
      <c r="E586" s="39"/>
      <c r="F586" s="248" t="s">
        <v>1016</v>
      </c>
      <c r="G586" s="39"/>
      <c r="H586" s="39"/>
      <c r="I586" s="143"/>
      <c r="J586" s="39"/>
      <c r="K586" s="39"/>
      <c r="L586" s="43"/>
      <c r="M586" s="249"/>
      <c r="N586" s="250"/>
      <c r="O586" s="90"/>
      <c r="P586" s="90"/>
      <c r="Q586" s="90"/>
      <c r="R586" s="90"/>
      <c r="S586" s="90"/>
      <c r="T586" s="91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T586" s="16" t="s">
        <v>155</v>
      </c>
      <c r="AU586" s="16" t="s">
        <v>86</v>
      </c>
    </row>
    <row r="587" spans="1:65" s="2" customFormat="1" ht="20.5" customHeight="1">
      <c r="A587" s="37"/>
      <c r="B587" s="38"/>
      <c r="C587" s="234" t="s">
        <v>1017</v>
      </c>
      <c r="D587" s="234" t="s">
        <v>148</v>
      </c>
      <c r="E587" s="235" t="s">
        <v>1018</v>
      </c>
      <c r="F587" s="236" t="s">
        <v>1019</v>
      </c>
      <c r="G587" s="237" t="s">
        <v>161</v>
      </c>
      <c r="H587" s="238">
        <v>20</v>
      </c>
      <c r="I587" s="239"/>
      <c r="J587" s="240">
        <f>ROUND(I587*H587,2)</f>
        <v>0</v>
      </c>
      <c r="K587" s="236" t="s">
        <v>152</v>
      </c>
      <c r="L587" s="43"/>
      <c r="M587" s="241" t="s">
        <v>1</v>
      </c>
      <c r="N587" s="242" t="s">
        <v>41</v>
      </c>
      <c r="O587" s="90"/>
      <c r="P587" s="243">
        <f>O587*H587</f>
        <v>0</v>
      </c>
      <c r="Q587" s="243">
        <v>0.0005</v>
      </c>
      <c r="R587" s="243">
        <f>Q587*H587</f>
        <v>0.01</v>
      </c>
      <c r="S587" s="243">
        <v>0</v>
      </c>
      <c r="T587" s="244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45" t="s">
        <v>244</v>
      </c>
      <c r="AT587" s="245" t="s">
        <v>148</v>
      </c>
      <c r="AU587" s="245" t="s">
        <v>86</v>
      </c>
      <c r="AY587" s="16" t="s">
        <v>146</v>
      </c>
      <c r="BE587" s="246">
        <f>IF(N587="základní",J587,0)</f>
        <v>0</v>
      </c>
      <c r="BF587" s="246">
        <f>IF(N587="snížená",J587,0)</f>
        <v>0</v>
      </c>
      <c r="BG587" s="246">
        <f>IF(N587="zákl. přenesená",J587,0)</f>
        <v>0</v>
      </c>
      <c r="BH587" s="246">
        <f>IF(N587="sníž. přenesená",J587,0)</f>
        <v>0</v>
      </c>
      <c r="BI587" s="246">
        <f>IF(N587="nulová",J587,0)</f>
        <v>0</v>
      </c>
      <c r="BJ587" s="16" t="s">
        <v>84</v>
      </c>
      <c r="BK587" s="246">
        <f>ROUND(I587*H587,2)</f>
        <v>0</v>
      </c>
      <c r="BL587" s="16" t="s">
        <v>244</v>
      </c>
      <c r="BM587" s="245" t="s">
        <v>1020</v>
      </c>
    </row>
    <row r="588" spans="1:47" s="2" customFormat="1" ht="12">
      <c r="A588" s="37"/>
      <c r="B588" s="38"/>
      <c r="C588" s="39"/>
      <c r="D588" s="247" t="s">
        <v>155</v>
      </c>
      <c r="E588" s="39"/>
      <c r="F588" s="248" t="s">
        <v>1021</v>
      </c>
      <c r="G588" s="39"/>
      <c r="H588" s="39"/>
      <c r="I588" s="143"/>
      <c r="J588" s="39"/>
      <c r="K588" s="39"/>
      <c r="L588" s="43"/>
      <c r="M588" s="249"/>
      <c r="N588" s="250"/>
      <c r="O588" s="90"/>
      <c r="P588" s="90"/>
      <c r="Q588" s="90"/>
      <c r="R588" s="90"/>
      <c r="S588" s="90"/>
      <c r="T588" s="91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T588" s="16" t="s">
        <v>155</v>
      </c>
      <c r="AU588" s="16" t="s">
        <v>86</v>
      </c>
    </row>
    <row r="589" spans="1:65" s="2" customFormat="1" ht="20.5" customHeight="1">
      <c r="A589" s="37"/>
      <c r="B589" s="38"/>
      <c r="C589" s="234" t="s">
        <v>1022</v>
      </c>
      <c r="D589" s="234" t="s">
        <v>148</v>
      </c>
      <c r="E589" s="235" t="s">
        <v>1023</v>
      </c>
      <c r="F589" s="236" t="s">
        <v>1024</v>
      </c>
      <c r="G589" s="237" t="s">
        <v>189</v>
      </c>
      <c r="H589" s="238">
        <v>0.803</v>
      </c>
      <c r="I589" s="239"/>
      <c r="J589" s="240">
        <f>ROUND(I589*H589,2)</f>
        <v>0</v>
      </c>
      <c r="K589" s="236" t="s">
        <v>152</v>
      </c>
      <c r="L589" s="43"/>
      <c r="M589" s="241" t="s">
        <v>1</v>
      </c>
      <c r="N589" s="242" t="s">
        <v>41</v>
      </c>
      <c r="O589" s="90"/>
      <c r="P589" s="243">
        <f>O589*H589</f>
        <v>0</v>
      </c>
      <c r="Q589" s="243">
        <v>0</v>
      </c>
      <c r="R589" s="243">
        <f>Q589*H589</f>
        <v>0</v>
      </c>
      <c r="S589" s="243">
        <v>0</v>
      </c>
      <c r="T589" s="244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45" t="s">
        <v>244</v>
      </c>
      <c r="AT589" s="245" t="s">
        <v>148</v>
      </c>
      <c r="AU589" s="245" t="s">
        <v>86</v>
      </c>
      <c r="AY589" s="16" t="s">
        <v>146</v>
      </c>
      <c r="BE589" s="246">
        <f>IF(N589="základní",J589,0)</f>
        <v>0</v>
      </c>
      <c r="BF589" s="246">
        <f>IF(N589="snížená",J589,0)</f>
        <v>0</v>
      </c>
      <c r="BG589" s="246">
        <f>IF(N589="zákl. přenesená",J589,0)</f>
        <v>0</v>
      </c>
      <c r="BH589" s="246">
        <f>IF(N589="sníž. přenesená",J589,0)</f>
        <v>0</v>
      </c>
      <c r="BI589" s="246">
        <f>IF(N589="nulová",J589,0)</f>
        <v>0</v>
      </c>
      <c r="BJ589" s="16" t="s">
        <v>84</v>
      </c>
      <c r="BK589" s="246">
        <f>ROUND(I589*H589,2)</f>
        <v>0</v>
      </c>
      <c r="BL589" s="16" t="s">
        <v>244</v>
      </c>
      <c r="BM589" s="245" t="s">
        <v>1025</v>
      </c>
    </row>
    <row r="590" spans="1:47" s="2" customFormat="1" ht="12">
      <c r="A590" s="37"/>
      <c r="B590" s="38"/>
      <c r="C590" s="39"/>
      <c r="D590" s="247" t="s">
        <v>155</v>
      </c>
      <c r="E590" s="39"/>
      <c r="F590" s="248" t="s">
        <v>1026</v>
      </c>
      <c r="G590" s="39"/>
      <c r="H590" s="39"/>
      <c r="I590" s="143"/>
      <c r="J590" s="39"/>
      <c r="K590" s="39"/>
      <c r="L590" s="43"/>
      <c r="M590" s="249"/>
      <c r="N590" s="250"/>
      <c r="O590" s="90"/>
      <c r="P590" s="90"/>
      <c r="Q590" s="90"/>
      <c r="R590" s="90"/>
      <c r="S590" s="90"/>
      <c r="T590" s="91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16" t="s">
        <v>155</v>
      </c>
      <c r="AU590" s="16" t="s">
        <v>86</v>
      </c>
    </row>
    <row r="591" spans="1:63" s="12" customFormat="1" ht="22.8" customHeight="1">
      <c r="A591" s="12"/>
      <c r="B591" s="218"/>
      <c r="C591" s="219"/>
      <c r="D591" s="220" t="s">
        <v>75</v>
      </c>
      <c r="E591" s="232" t="s">
        <v>1027</v>
      </c>
      <c r="F591" s="232" t="s">
        <v>1028</v>
      </c>
      <c r="G591" s="219"/>
      <c r="H591" s="219"/>
      <c r="I591" s="222"/>
      <c r="J591" s="233">
        <f>BK591</f>
        <v>0</v>
      </c>
      <c r="K591" s="219"/>
      <c r="L591" s="224"/>
      <c r="M591" s="225"/>
      <c r="N591" s="226"/>
      <c r="O591" s="226"/>
      <c r="P591" s="227">
        <f>SUM(P592:P603)</f>
        <v>0</v>
      </c>
      <c r="Q591" s="226"/>
      <c r="R591" s="227">
        <f>SUM(R592:R603)</f>
        <v>1.101164</v>
      </c>
      <c r="S591" s="226"/>
      <c r="T591" s="228">
        <f>SUM(T592:T603)</f>
        <v>2.132614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29" t="s">
        <v>86</v>
      </c>
      <c r="AT591" s="230" t="s">
        <v>75</v>
      </c>
      <c r="AU591" s="230" t="s">
        <v>84</v>
      </c>
      <c r="AY591" s="229" t="s">
        <v>146</v>
      </c>
      <c r="BK591" s="231">
        <f>SUM(BK592:BK603)</f>
        <v>0</v>
      </c>
    </row>
    <row r="592" spans="1:65" s="2" customFormat="1" ht="20.5" customHeight="1">
      <c r="A592" s="37"/>
      <c r="B592" s="38"/>
      <c r="C592" s="234" t="s">
        <v>1029</v>
      </c>
      <c r="D592" s="234" t="s">
        <v>148</v>
      </c>
      <c r="E592" s="235" t="s">
        <v>1030</v>
      </c>
      <c r="F592" s="236" t="s">
        <v>1031</v>
      </c>
      <c r="G592" s="237" t="s">
        <v>151</v>
      </c>
      <c r="H592" s="238">
        <v>18.073</v>
      </c>
      <c r="I592" s="239"/>
      <c r="J592" s="240">
        <f>ROUND(I592*H592,2)</f>
        <v>0</v>
      </c>
      <c r="K592" s="236" t="s">
        <v>152</v>
      </c>
      <c r="L592" s="43"/>
      <c r="M592" s="241" t="s">
        <v>1</v>
      </c>
      <c r="N592" s="242" t="s">
        <v>41</v>
      </c>
      <c r="O592" s="90"/>
      <c r="P592" s="243">
        <f>O592*H592</f>
        <v>0</v>
      </c>
      <c r="Q592" s="243">
        <v>0</v>
      </c>
      <c r="R592" s="243">
        <f>Q592*H592</f>
        <v>0</v>
      </c>
      <c r="S592" s="243">
        <v>0.118</v>
      </c>
      <c r="T592" s="244">
        <f>S592*H592</f>
        <v>2.132614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45" t="s">
        <v>244</v>
      </c>
      <c r="AT592" s="245" t="s">
        <v>148</v>
      </c>
      <c r="AU592" s="245" t="s">
        <v>86</v>
      </c>
      <c r="AY592" s="16" t="s">
        <v>146</v>
      </c>
      <c r="BE592" s="246">
        <f>IF(N592="základní",J592,0)</f>
        <v>0</v>
      </c>
      <c r="BF592" s="246">
        <f>IF(N592="snížená",J592,0)</f>
        <v>0</v>
      </c>
      <c r="BG592" s="246">
        <f>IF(N592="zákl. přenesená",J592,0)</f>
        <v>0</v>
      </c>
      <c r="BH592" s="246">
        <f>IF(N592="sníž. přenesená",J592,0)</f>
        <v>0</v>
      </c>
      <c r="BI592" s="246">
        <f>IF(N592="nulová",J592,0)</f>
        <v>0</v>
      </c>
      <c r="BJ592" s="16" t="s">
        <v>84</v>
      </c>
      <c r="BK592" s="246">
        <f>ROUND(I592*H592,2)</f>
        <v>0</v>
      </c>
      <c r="BL592" s="16" t="s">
        <v>244</v>
      </c>
      <c r="BM592" s="245" t="s">
        <v>1032</v>
      </c>
    </row>
    <row r="593" spans="1:47" s="2" customFormat="1" ht="12">
      <c r="A593" s="37"/>
      <c r="B593" s="38"/>
      <c r="C593" s="39"/>
      <c r="D593" s="247" t="s">
        <v>155</v>
      </c>
      <c r="E593" s="39"/>
      <c r="F593" s="248" t="s">
        <v>1031</v>
      </c>
      <c r="G593" s="39"/>
      <c r="H593" s="39"/>
      <c r="I593" s="143"/>
      <c r="J593" s="39"/>
      <c r="K593" s="39"/>
      <c r="L593" s="43"/>
      <c r="M593" s="249"/>
      <c r="N593" s="250"/>
      <c r="O593" s="90"/>
      <c r="P593" s="90"/>
      <c r="Q593" s="90"/>
      <c r="R593" s="90"/>
      <c r="S593" s="90"/>
      <c r="T593" s="91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T593" s="16" t="s">
        <v>155</v>
      </c>
      <c r="AU593" s="16" t="s">
        <v>86</v>
      </c>
    </row>
    <row r="594" spans="1:51" s="13" customFormat="1" ht="12">
      <c r="A594" s="13"/>
      <c r="B594" s="251"/>
      <c r="C594" s="252"/>
      <c r="D594" s="247" t="s">
        <v>157</v>
      </c>
      <c r="E594" s="253" t="s">
        <v>1</v>
      </c>
      <c r="F594" s="254" t="s">
        <v>1033</v>
      </c>
      <c r="G594" s="252"/>
      <c r="H594" s="255">
        <v>18.073</v>
      </c>
      <c r="I594" s="256"/>
      <c r="J594" s="252"/>
      <c r="K594" s="252"/>
      <c r="L594" s="257"/>
      <c r="M594" s="258"/>
      <c r="N594" s="259"/>
      <c r="O594" s="259"/>
      <c r="P594" s="259"/>
      <c r="Q594" s="259"/>
      <c r="R594" s="259"/>
      <c r="S594" s="259"/>
      <c r="T594" s="26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1" t="s">
        <v>157</v>
      </c>
      <c r="AU594" s="261" t="s">
        <v>86</v>
      </c>
      <c r="AV594" s="13" t="s">
        <v>86</v>
      </c>
      <c r="AW594" s="13" t="s">
        <v>32</v>
      </c>
      <c r="AX594" s="13" t="s">
        <v>84</v>
      </c>
      <c r="AY594" s="261" t="s">
        <v>146</v>
      </c>
    </row>
    <row r="595" spans="1:65" s="2" customFormat="1" ht="31" customHeight="1">
      <c r="A595" s="37"/>
      <c r="B595" s="38"/>
      <c r="C595" s="234" t="s">
        <v>1034</v>
      </c>
      <c r="D595" s="234" t="s">
        <v>148</v>
      </c>
      <c r="E595" s="235" t="s">
        <v>1035</v>
      </c>
      <c r="F595" s="236" t="s">
        <v>1036</v>
      </c>
      <c r="G595" s="237" t="s">
        <v>151</v>
      </c>
      <c r="H595" s="238">
        <v>29.38</v>
      </c>
      <c r="I595" s="239"/>
      <c r="J595" s="240">
        <f>ROUND(I595*H595,2)</f>
        <v>0</v>
      </c>
      <c r="K595" s="236" t="s">
        <v>152</v>
      </c>
      <c r="L595" s="43"/>
      <c r="M595" s="241" t="s">
        <v>1</v>
      </c>
      <c r="N595" s="242" t="s">
        <v>41</v>
      </c>
      <c r="O595" s="90"/>
      <c r="P595" s="243">
        <f>O595*H595</f>
        <v>0</v>
      </c>
      <c r="Q595" s="243">
        <v>0.0078</v>
      </c>
      <c r="R595" s="243">
        <f>Q595*H595</f>
        <v>0.22916399999999998</v>
      </c>
      <c r="S595" s="243">
        <v>0</v>
      </c>
      <c r="T595" s="244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45" t="s">
        <v>244</v>
      </c>
      <c r="AT595" s="245" t="s">
        <v>148</v>
      </c>
      <c r="AU595" s="245" t="s">
        <v>86</v>
      </c>
      <c r="AY595" s="16" t="s">
        <v>146</v>
      </c>
      <c r="BE595" s="246">
        <f>IF(N595="základní",J595,0)</f>
        <v>0</v>
      </c>
      <c r="BF595" s="246">
        <f>IF(N595="snížená",J595,0)</f>
        <v>0</v>
      </c>
      <c r="BG595" s="246">
        <f>IF(N595="zákl. přenesená",J595,0)</f>
        <v>0</v>
      </c>
      <c r="BH595" s="246">
        <f>IF(N595="sníž. přenesená",J595,0)</f>
        <v>0</v>
      </c>
      <c r="BI595" s="246">
        <f>IF(N595="nulová",J595,0)</f>
        <v>0</v>
      </c>
      <c r="BJ595" s="16" t="s">
        <v>84</v>
      </c>
      <c r="BK595" s="246">
        <f>ROUND(I595*H595,2)</f>
        <v>0</v>
      </c>
      <c r="BL595" s="16" t="s">
        <v>244</v>
      </c>
      <c r="BM595" s="245" t="s">
        <v>1037</v>
      </c>
    </row>
    <row r="596" spans="1:47" s="2" customFormat="1" ht="12">
      <c r="A596" s="37"/>
      <c r="B596" s="38"/>
      <c r="C596" s="39"/>
      <c r="D596" s="247" t="s">
        <v>155</v>
      </c>
      <c r="E596" s="39"/>
      <c r="F596" s="248" t="s">
        <v>1038</v>
      </c>
      <c r="G596" s="39"/>
      <c r="H596" s="39"/>
      <c r="I596" s="143"/>
      <c r="J596" s="39"/>
      <c r="K596" s="39"/>
      <c r="L596" s="43"/>
      <c r="M596" s="249"/>
      <c r="N596" s="250"/>
      <c r="O596" s="90"/>
      <c r="P596" s="90"/>
      <c r="Q596" s="90"/>
      <c r="R596" s="90"/>
      <c r="S596" s="90"/>
      <c r="T596" s="91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T596" s="16" t="s">
        <v>155</v>
      </c>
      <c r="AU596" s="16" t="s">
        <v>86</v>
      </c>
    </row>
    <row r="597" spans="1:51" s="13" customFormat="1" ht="12">
      <c r="A597" s="13"/>
      <c r="B597" s="251"/>
      <c r="C597" s="252"/>
      <c r="D597" s="247" t="s">
        <v>157</v>
      </c>
      <c r="E597" s="253" t="s">
        <v>1</v>
      </c>
      <c r="F597" s="254" t="s">
        <v>1039</v>
      </c>
      <c r="G597" s="252"/>
      <c r="H597" s="255">
        <v>29.38</v>
      </c>
      <c r="I597" s="256"/>
      <c r="J597" s="252"/>
      <c r="K597" s="252"/>
      <c r="L597" s="257"/>
      <c r="M597" s="258"/>
      <c r="N597" s="259"/>
      <c r="O597" s="259"/>
      <c r="P597" s="259"/>
      <c r="Q597" s="259"/>
      <c r="R597" s="259"/>
      <c r="S597" s="259"/>
      <c r="T597" s="26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1" t="s">
        <v>157</v>
      </c>
      <c r="AU597" s="261" t="s">
        <v>86</v>
      </c>
      <c r="AV597" s="13" t="s">
        <v>86</v>
      </c>
      <c r="AW597" s="13" t="s">
        <v>32</v>
      </c>
      <c r="AX597" s="13" t="s">
        <v>84</v>
      </c>
      <c r="AY597" s="261" t="s">
        <v>146</v>
      </c>
    </row>
    <row r="598" spans="1:65" s="2" customFormat="1" ht="20.5" customHeight="1">
      <c r="A598" s="37"/>
      <c r="B598" s="38"/>
      <c r="C598" s="273" t="s">
        <v>1040</v>
      </c>
      <c r="D598" s="273" t="s">
        <v>186</v>
      </c>
      <c r="E598" s="274" t="s">
        <v>1041</v>
      </c>
      <c r="F598" s="275" t="s">
        <v>1042</v>
      </c>
      <c r="G598" s="276" t="s">
        <v>151</v>
      </c>
      <c r="H598" s="277">
        <v>8</v>
      </c>
      <c r="I598" s="278"/>
      <c r="J598" s="279">
        <f>ROUND(I598*H598,2)</f>
        <v>0</v>
      </c>
      <c r="K598" s="275" t="s">
        <v>152</v>
      </c>
      <c r="L598" s="280"/>
      <c r="M598" s="281" t="s">
        <v>1</v>
      </c>
      <c r="N598" s="282" t="s">
        <v>41</v>
      </c>
      <c r="O598" s="90"/>
      <c r="P598" s="243">
        <f>O598*H598</f>
        <v>0</v>
      </c>
      <c r="Q598" s="243">
        <v>0.109</v>
      </c>
      <c r="R598" s="243">
        <f>Q598*H598</f>
        <v>0.872</v>
      </c>
      <c r="S598" s="243">
        <v>0</v>
      </c>
      <c r="T598" s="244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45" t="s">
        <v>343</v>
      </c>
      <c r="AT598" s="245" t="s">
        <v>186</v>
      </c>
      <c r="AU598" s="245" t="s">
        <v>86</v>
      </c>
      <c r="AY598" s="16" t="s">
        <v>146</v>
      </c>
      <c r="BE598" s="246">
        <f>IF(N598="základní",J598,0)</f>
        <v>0</v>
      </c>
      <c r="BF598" s="246">
        <f>IF(N598="snížená",J598,0)</f>
        <v>0</v>
      </c>
      <c r="BG598" s="246">
        <f>IF(N598="zákl. přenesená",J598,0)</f>
        <v>0</v>
      </c>
      <c r="BH598" s="246">
        <f>IF(N598="sníž. přenesená",J598,0)</f>
        <v>0</v>
      </c>
      <c r="BI598" s="246">
        <f>IF(N598="nulová",J598,0)</f>
        <v>0</v>
      </c>
      <c r="BJ598" s="16" t="s">
        <v>84</v>
      </c>
      <c r="BK598" s="246">
        <f>ROUND(I598*H598,2)</f>
        <v>0</v>
      </c>
      <c r="BL598" s="16" t="s">
        <v>244</v>
      </c>
      <c r="BM598" s="245" t="s">
        <v>1043</v>
      </c>
    </row>
    <row r="599" spans="1:47" s="2" customFormat="1" ht="12">
      <c r="A599" s="37"/>
      <c r="B599" s="38"/>
      <c r="C599" s="39"/>
      <c r="D599" s="247" t="s">
        <v>155</v>
      </c>
      <c r="E599" s="39"/>
      <c r="F599" s="248" t="s">
        <v>1042</v>
      </c>
      <c r="G599" s="39"/>
      <c r="H599" s="39"/>
      <c r="I599" s="143"/>
      <c r="J599" s="39"/>
      <c r="K599" s="39"/>
      <c r="L599" s="43"/>
      <c r="M599" s="249"/>
      <c r="N599" s="250"/>
      <c r="O599" s="90"/>
      <c r="P599" s="90"/>
      <c r="Q599" s="90"/>
      <c r="R599" s="90"/>
      <c r="S599" s="90"/>
      <c r="T599" s="91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6" t="s">
        <v>155</v>
      </c>
      <c r="AU599" s="16" t="s">
        <v>86</v>
      </c>
    </row>
    <row r="600" spans="1:65" s="2" customFormat="1" ht="14.5" customHeight="1">
      <c r="A600" s="37"/>
      <c r="B600" s="38"/>
      <c r="C600" s="234" t="s">
        <v>1044</v>
      </c>
      <c r="D600" s="234" t="s">
        <v>148</v>
      </c>
      <c r="E600" s="235" t="s">
        <v>1045</v>
      </c>
      <c r="F600" s="236" t="s">
        <v>1046</v>
      </c>
      <c r="G600" s="237" t="s">
        <v>151</v>
      </c>
      <c r="H600" s="238">
        <v>18.073</v>
      </c>
      <c r="I600" s="239"/>
      <c r="J600" s="240">
        <f>ROUND(I600*H600,2)</f>
        <v>0</v>
      </c>
      <c r="K600" s="236" t="s">
        <v>1</v>
      </c>
      <c r="L600" s="43"/>
      <c r="M600" s="241" t="s">
        <v>1</v>
      </c>
      <c r="N600" s="242" t="s">
        <v>41</v>
      </c>
      <c r="O600" s="90"/>
      <c r="P600" s="243">
        <f>O600*H600</f>
        <v>0</v>
      </c>
      <c r="Q600" s="243">
        <v>0</v>
      </c>
      <c r="R600" s="243">
        <f>Q600*H600</f>
        <v>0</v>
      </c>
      <c r="S600" s="243">
        <v>0</v>
      </c>
      <c r="T600" s="244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45" t="s">
        <v>244</v>
      </c>
      <c r="AT600" s="245" t="s">
        <v>148</v>
      </c>
      <c r="AU600" s="245" t="s">
        <v>86</v>
      </c>
      <c r="AY600" s="16" t="s">
        <v>146</v>
      </c>
      <c r="BE600" s="246">
        <f>IF(N600="základní",J600,0)</f>
        <v>0</v>
      </c>
      <c r="BF600" s="246">
        <f>IF(N600="snížená",J600,0)</f>
        <v>0</v>
      </c>
      <c r="BG600" s="246">
        <f>IF(N600="zákl. přenesená",J600,0)</f>
        <v>0</v>
      </c>
      <c r="BH600" s="246">
        <f>IF(N600="sníž. přenesená",J600,0)</f>
        <v>0</v>
      </c>
      <c r="BI600" s="246">
        <f>IF(N600="nulová",J600,0)</f>
        <v>0</v>
      </c>
      <c r="BJ600" s="16" t="s">
        <v>84</v>
      </c>
      <c r="BK600" s="246">
        <f>ROUND(I600*H600,2)</f>
        <v>0</v>
      </c>
      <c r="BL600" s="16" t="s">
        <v>244</v>
      </c>
      <c r="BM600" s="245" t="s">
        <v>1047</v>
      </c>
    </row>
    <row r="601" spans="1:47" s="2" customFormat="1" ht="12">
      <c r="A601" s="37"/>
      <c r="B601" s="38"/>
      <c r="C601" s="39"/>
      <c r="D601" s="247" t="s">
        <v>155</v>
      </c>
      <c r="E601" s="39"/>
      <c r="F601" s="248" t="s">
        <v>1046</v>
      </c>
      <c r="G601" s="39"/>
      <c r="H601" s="39"/>
      <c r="I601" s="143"/>
      <c r="J601" s="39"/>
      <c r="K601" s="39"/>
      <c r="L601" s="43"/>
      <c r="M601" s="249"/>
      <c r="N601" s="250"/>
      <c r="O601" s="90"/>
      <c r="P601" s="90"/>
      <c r="Q601" s="90"/>
      <c r="R601" s="90"/>
      <c r="S601" s="90"/>
      <c r="T601" s="91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T601" s="16" t="s">
        <v>155</v>
      </c>
      <c r="AU601" s="16" t="s">
        <v>86</v>
      </c>
    </row>
    <row r="602" spans="1:65" s="2" customFormat="1" ht="20.5" customHeight="1">
      <c r="A602" s="37"/>
      <c r="B602" s="38"/>
      <c r="C602" s="234" t="s">
        <v>1048</v>
      </c>
      <c r="D602" s="234" t="s">
        <v>148</v>
      </c>
      <c r="E602" s="235" t="s">
        <v>1049</v>
      </c>
      <c r="F602" s="236" t="s">
        <v>1050</v>
      </c>
      <c r="G602" s="237" t="s">
        <v>189</v>
      </c>
      <c r="H602" s="238">
        <v>1.101</v>
      </c>
      <c r="I602" s="239"/>
      <c r="J602" s="240">
        <f>ROUND(I602*H602,2)</f>
        <v>0</v>
      </c>
      <c r="K602" s="236" t="s">
        <v>152</v>
      </c>
      <c r="L602" s="43"/>
      <c r="M602" s="241" t="s">
        <v>1</v>
      </c>
      <c r="N602" s="242" t="s">
        <v>41</v>
      </c>
      <c r="O602" s="90"/>
      <c r="P602" s="243">
        <f>O602*H602</f>
        <v>0</v>
      </c>
      <c r="Q602" s="243">
        <v>0</v>
      </c>
      <c r="R602" s="243">
        <f>Q602*H602</f>
        <v>0</v>
      </c>
      <c r="S602" s="243">
        <v>0</v>
      </c>
      <c r="T602" s="244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245" t="s">
        <v>244</v>
      </c>
      <c r="AT602" s="245" t="s">
        <v>148</v>
      </c>
      <c r="AU602" s="245" t="s">
        <v>86</v>
      </c>
      <c r="AY602" s="16" t="s">
        <v>146</v>
      </c>
      <c r="BE602" s="246">
        <f>IF(N602="základní",J602,0)</f>
        <v>0</v>
      </c>
      <c r="BF602" s="246">
        <f>IF(N602="snížená",J602,0)</f>
        <v>0</v>
      </c>
      <c r="BG602" s="246">
        <f>IF(N602="zákl. přenesená",J602,0)</f>
        <v>0</v>
      </c>
      <c r="BH602" s="246">
        <f>IF(N602="sníž. přenesená",J602,0)</f>
        <v>0</v>
      </c>
      <c r="BI602" s="246">
        <f>IF(N602="nulová",J602,0)</f>
        <v>0</v>
      </c>
      <c r="BJ602" s="16" t="s">
        <v>84</v>
      </c>
      <c r="BK602" s="246">
        <f>ROUND(I602*H602,2)</f>
        <v>0</v>
      </c>
      <c r="BL602" s="16" t="s">
        <v>244</v>
      </c>
      <c r="BM602" s="245" t="s">
        <v>1051</v>
      </c>
    </row>
    <row r="603" spans="1:47" s="2" customFormat="1" ht="12">
      <c r="A603" s="37"/>
      <c r="B603" s="38"/>
      <c r="C603" s="39"/>
      <c r="D603" s="247" t="s">
        <v>155</v>
      </c>
      <c r="E603" s="39"/>
      <c r="F603" s="248" t="s">
        <v>1052</v>
      </c>
      <c r="G603" s="39"/>
      <c r="H603" s="39"/>
      <c r="I603" s="143"/>
      <c r="J603" s="39"/>
      <c r="K603" s="39"/>
      <c r="L603" s="43"/>
      <c r="M603" s="249"/>
      <c r="N603" s="250"/>
      <c r="O603" s="90"/>
      <c r="P603" s="90"/>
      <c r="Q603" s="90"/>
      <c r="R603" s="90"/>
      <c r="S603" s="90"/>
      <c r="T603" s="91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16" t="s">
        <v>155</v>
      </c>
      <c r="AU603" s="16" t="s">
        <v>86</v>
      </c>
    </row>
    <row r="604" spans="1:63" s="12" customFormat="1" ht="22.8" customHeight="1">
      <c r="A604" s="12"/>
      <c r="B604" s="218"/>
      <c r="C604" s="219"/>
      <c r="D604" s="220" t="s">
        <v>75</v>
      </c>
      <c r="E604" s="232" t="s">
        <v>1053</v>
      </c>
      <c r="F604" s="232" t="s">
        <v>1054</v>
      </c>
      <c r="G604" s="219"/>
      <c r="H604" s="219"/>
      <c r="I604" s="222"/>
      <c r="J604" s="233">
        <f>BK604</f>
        <v>0</v>
      </c>
      <c r="K604" s="219"/>
      <c r="L604" s="224"/>
      <c r="M604" s="225"/>
      <c r="N604" s="226"/>
      <c r="O604" s="226"/>
      <c r="P604" s="227">
        <f>SUM(P605:P609)</f>
        <v>0</v>
      </c>
      <c r="Q604" s="226"/>
      <c r="R604" s="227">
        <f>SUM(R605:R609)</f>
        <v>0.00144</v>
      </c>
      <c r="S604" s="226"/>
      <c r="T604" s="228">
        <f>SUM(T605:T609)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29" t="s">
        <v>86</v>
      </c>
      <c r="AT604" s="230" t="s">
        <v>75</v>
      </c>
      <c r="AU604" s="230" t="s">
        <v>84</v>
      </c>
      <c r="AY604" s="229" t="s">
        <v>146</v>
      </c>
      <c r="BK604" s="231">
        <f>SUM(BK605:BK609)</f>
        <v>0</v>
      </c>
    </row>
    <row r="605" spans="1:65" s="2" customFormat="1" ht="20.5" customHeight="1">
      <c r="A605" s="37"/>
      <c r="B605" s="38"/>
      <c r="C605" s="234" t="s">
        <v>1055</v>
      </c>
      <c r="D605" s="234" t="s">
        <v>148</v>
      </c>
      <c r="E605" s="235" t="s">
        <v>1056</v>
      </c>
      <c r="F605" s="236" t="s">
        <v>1057</v>
      </c>
      <c r="G605" s="237" t="s">
        <v>151</v>
      </c>
      <c r="H605" s="238">
        <v>6</v>
      </c>
      <c r="I605" s="239"/>
      <c r="J605" s="240">
        <f>ROUND(I605*H605,2)</f>
        <v>0</v>
      </c>
      <c r="K605" s="236" t="s">
        <v>152</v>
      </c>
      <c r="L605" s="43"/>
      <c r="M605" s="241" t="s">
        <v>1</v>
      </c>
      <c r="N605" s="242" t="s">
        <v>41</v>
      </c>
      <c r="O605" s="90"/>
      <c r="P605" s="243">
        <f>O605*H605</f>
        <v>0</v>
      </c>
      <c r="Q605" s="243">
        <v>0.00012</v>
      </c>
      <c r="R605" s="243">
        <f>Q605*H605</f>
        <v>0.00072</v>
      </c>
      <c r="S605" s="243">
        <v>0</v>
      </c>
      <c r="T605" s="244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245" t="s">
        <v>244</v>
      </c>
      <c r="AT605" s="245" t="s">
        <v>148</v>
      </c>
      <c r="AU605" s="245" t="s">
        <v>86</v>
      </c>
      <c r="AY605" s="16" t="s">
        <v>146</v>
      </c>
      <c r="BE605" s="246">
        <f>IF(N605="základní",J605,0)</f>
        <v>0</v>
      </c>
      <c r="BF605" s="246">
        <f>IF(N605="snížená",J605,0)</f>
        <v>0</v>
      </c>
      <c r="BG605" s="246">
        <f>IF(N605="zákl. přenesená",J605,0)</f>
        <v>0</v>
      </c>
      <c r="BH605" s="246">
        <f>IF(N605="sníž. přenesená",J605,0)</f>
        <v>0</v>
      </c>
      <c r="BI605" s="246">
        <f>IF(N605="nulová",J605,0)</f>
        <v>0</v>
      </c>
      <c r="BJ605" s="16" t="s">
        <v>84</v>
      </c>
      <c r="BK605" s="246">
        <f>ROUND(I605*H605,2)</f>
        <v>0</v>
      </c>
      <c r="BL605" s="16" t="s">
        <v>244</v>
      </c>
      <c r="BM605" s="245" t="s">
        <v>1058</v>
      </c>
    </row>
    <row r="606" spans="1:47" s="2" customFormat="1" ht="12">
      <c r="A606" s="37"/>
      <c r="B606" s="38"/>
      <c r="C606" s="39"/>
      <c r="D606" s="247" t="s">
        <v>155</v>
      </c>
      <c r="E606" s="39"/>
      <c r="F606" s="248" t="s">
        <v>1059</v>
      </c>
      <c r="G606" s="39"/>
      <c r="H606" s="39"/>
      <c r="I606" s="143"/>
      <c r="J606" s="39"/>
      <c r="K606" s="39"/>
      <c r="L606" s="43"/>
      <c r="M606" s="249"/>
      <c r="N606" s="250"/>
      <c r="O606" s="90"/>
      <c r="P606" s="90"/>
      <c r="Q606" s="90"/>
      <c r="R606" s="90"/>
      <c r="S606" s="90"/>
      <c r="T606" s="91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16" t="s">
        <v>155</v>
      </c>
      <c r="AU606" s="16" t="s">
        <v>86</v>
      </c>
    </row>
    <row r="607" spans="1:51" s="13" customFormat="1" ht="12">
      <c r="A607" s="13"/>
      <c r="B607" s="251"/>
      <c r="C607" s="252"/>
      <c r="D607" s="247" t="s">
        <v>157</v>
      </c>
      <c r="E607" s="253" t="s">
        <v>1</v>
      </c>
      <c r="F607" s="254" t="s">
        <v>1060</v>
      </c>
      <c r="G607" s="252"/>
      <c r="H607" s="255">
        <v>6</v>
      </c>
      <c r="I607" s="256"/>
      <c r="J607" s="252"/>
      <c r="K607" s="252"/>
      <c r="L607" s="257"/>
      <c r="M607" s="258"/>
      <c r="N607" s="259"/>
      <c r="O607" s="259"/>
      <c r="P607" s="259"/>
      <c r="Q607" s="259"/>
      <c r="R607" s="259"/>
      <c r="S607" s="259"/>
      <c r="T607" s="260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1" t="s">
        <v>157</v>
      </c>
      <c r="AU607" s="261" t="s">
        <v>86</v>
      </c>
      <c r="AV607" s="13" t="s">
        <v>86</v>
      </c>
      <c r="AW607" s="13" t="s">
        <v>32</v>
      </c>
      <c r="AX607" s="13" t="s">
        <v>84</v>
      </c>
      <c r="AY607" s="261" t="s">
        <v>146</v>
      </c>
    </row>
    <row r="608" spans="1:65" s="2" customFormat="1" ht="31" customHeight="1">
      <c r="A608" s="37"/>
      <c r="B608" s="38"/>
      <c r="C608" s="234" t="s">
        <v>1061</v>
      </c>
      <c r="D608" s="234" t="s">
        <v>148</v>
      </c>
      <c r="E608" s="235" t="s">
        <v>1062</v>
      </c>
      <c r="F608" s="236" t="s">
        <v>1063</v>
      </c>
      <c r="G608" s="237" t="s">
        <v>151</v>
      </c>
      <c r="H608" s="238">
        <v>6</v>
      </c>
      <c r="I608" s="239"/>
      <c r="J608" s="240">
        <f>ROUND(I608*H608,2)</f>
        <v>0</v>
      </c>
      <c r="K608" s="236" t="s">
        <v>152</v>
      </c>
      <c r="L608" s="43"/>
      <c r="M608" s="241" t="s">
        <v>1</v>
      </c>
      <c r="N608" s="242" t="s">
        <v>41</v>
      </c>
      <c r="O608" s="90"/>
      <c r="P608" s="243">
        <f>O608*H608</f>
        <v>0</v>
      </c>
      <c r="Q608" s="243">
        <v>0.00012</v>
      </c>
      <c r="R608" s="243">
        <f>Q608*H608</f>
        <v>0.00072</v>
      </c>
      <c r="S608" s="243">
        <v>0</v>
      </c>
      <c r="T608" s="244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45" t="s">
        <v>244</v>
      </c>
      <c r="AT608" s="245" t="s">
        <v>148</v>
      </c>
      <c r="AU608" s="245" t="s">
        <v>86</v>
      </c>
      <c r="AY608" s="16" t="s">
        <v>146</v>
      </c>
      <c r="BE608" s="246">
        <f>IF(N608="základní",J608,0)</f>
        <v>0</v>
      </c>
      <c r="BF608" s="246">
        <f>IF(N608="snížená",J608,0)</f>
        <v>0</v>
      </c>
      <c r="BG608" s="246">
        <f>IF(N608="zákl. přenesená",J608,0)</f>
        <v>0</v>
      </c>
      <c r="BH608" s="246">
        <f>IF(N608="sníž. přenesená",J608,0)</f>
        <v>0</v>
      </c>
      <c r="BI608" s="246">
        <f>IF(N608="nulová",J608,0)</f>
        <v>0</v>
      </c>
      <c r="BJ608" s="16" t="s">
        <v>84</v>
      </c>
      <c r="BK608" s="246">
        <f>ROUND(I608*H608,2)</f>
        <v>0</v>
      </c>
      <c r="BL608" s="16" t="s">
        <v>244</v>
      </c>
      <c r="BM608" s="245" t="s">
        <v>1064</v>
      </c>
    </row>
    <row r="609" spans="1:47" s="2" customFormat="1" ht="12">
      <c r="A609" s="37"/>
      <c r="B609" s="38"/>
      <c r="C609" s="39"/>
      <c r="D609" s="247" t="s">
        <v>155</v>
      </c>
      <c r="E609" s="39"/>
      <c r="F609" s="248" t="s">
        <v>1065</v>
      </c>
      <c r="G609" s="39"/>
      <c r="H609" s="39"/>
      <c r="I609" s="143"/>
      <c r="J609" s="39"/>
      <c r="K609" s="39"/>
      <c r="L609" s="43"/>
      <c r="M609" s="249"/>
      <c r="N609" s="250"/>
      <c r="O609" s="90"/>
      <c r="P609" s="90"/>
      <c r="Q609" s="90"/>
      <c r="R609" s="90"/>
      <c r="S609" s="90"/>
      <c r="T609" s="91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6" t="s">
        <v>155</v>
      </c>
      <c r="AU609" s="16" t="s">
        <v>86</v>
      </c>
    </row>
    <row r="610" spans="1:63" s="12" customFormat="1" ht="22.8" customHeight="1">
      <c r="A610" s="12"/>
      <c r="B610" s="218"/>
      <c r="C610" s="219"/>
      <c r="D610" s="220" t="s">
        <v>75</v>
      </c>
      <c r="E610" s="232" t="s">
        <v>1066</v>
      </c>
      <c r="F610" s="232" t="s">
        <v>1067</v>
      </c>
      <c r="G610" s="219"/>
      <c r="H610" s="219"/>
      <c r="I610" s="222"/>
      <c r="J610" s="233">
        <f>BK610</f>
        <v>0</v>
      </c>
      <c r="K610" s="219"/>
      <c r="L610" s="224"/>
      <c r="M610" s="225"/>
      <c r="N610" s="226"/>
      <c r="O610" s="226"/>
      <c r="P610" s="227">
        <f>SUM(P611:P621)</f>
        <v>0</v>
      </c>
      <c r="Q610" s="226"/>
      <c r="R610" s="227">
        <f>SUM(R611:R621)</f>
        <v>0.14637050000000001</v>
      </c>
      <c r="S610" s="226"/>
      <c r="T610" s="228">
        <f>SUM(T611:T621)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29" t="s">
        <v>86</v>
      </c>
      <c r="AT610" s="230" t="s">
        <v>75</v>
      </c>
      <c r="AU610" s="230" t="s">
        <v>84</v>
      </c>
      <c r="AY610" s="229" t="s">
        <v>146</v>
      </c>
      <c r="BK610" s="231">
        <f>SUM(BK611:BK621)</f>
        <v>0</v>
      </c>
    </row>
    <row r="611" spans="1:65" s="2" customFormat="1" ht="20.5" customHeight="1">
      <c r="A611" s="37"/>
      <c r="B611" s="38"/>
      <c r="C611" s="234" t="s">
        <v>1068</v>
      </c>
      <c r="D611" s="234" t="s">
        <v>148</v>
      </c>
      <c r="E611" s="235" t="s">
        <v>1069</v>
      </c>
      <c r="F611" s="236" t="s">
        <v>1070</v>
      </c>
      <c r="G611" s="237" t="s">
        <v>151</v>
      </c>
      <c r="H611" s="238">
        <v>282.45</v>
      </c>
      <c r="I611" s="239"/>
      <c r="J611" s="240">
        <f>ROUND(I611*H611,2)</f>
        <v>0</v>
      </c>
      <c r="K611" s="236" t="s">
        <v>152</v>
      </c>
      <c r="L611" s="43"/>
      <c r="M611" s="241" t="s">
        <v>1</v>
      </c>
      <c r="N611" s="242" t="s">
        <v>41</v>
      </c>
      <c r="O611" s="90"/>
      <c r="P611" s="243">
        <f>O611*H611</f>
        <v>0</v>
      </c>
      <c r="Q611" s="243">
        <v>0</v>
      </c>
      <c r="R611" s="243">
        <f>Q611*H611</f>
        <v>0</v>
      </c>
      <c r="S611" s="243">
        <v>0</v>
      </c>
      <c r="T611" s="244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45" t="s">
        <v>244</v>
      </c>
      <c r="AT611" s="245" t="s">
        <v>148</v>
      </c>
      <c r="AU611" s="245" t="s">
        <v>86</v>
      </c>
      <c r="AY611" s="16" t="s">
        <v>146</v>
      </c>
      <c r="BE611" s="246">
        <f>IF(N611="základní",J611,0)</f>
        <v>0</v>
      </c>
      <c r="BF611" s="246">
        <f>IF(N611="snížená",J611,0)</f>
        <v>0</v>
      </c>
      <c r="BG611" s="246">
        <f>IF(N611="zákl. přenesená",J611,0)</f>
        <v>0</v>
      </c>
      <c r="BH611" s="246">
        <f>IF(N611="sníž. přenesená",J611,0)</f>
        <v>0</v>
      </c>
      <c r="BI611" s="246">
        <f>IF(N611="nulová",J611,0)</f>
        <v>0</v>
      </c>
      <c r="BJ611" s="16" t="s">
        <v>84</v>
      </c>
      <c r="BK611" s="246">
        <f>ROUND(I611*H611,2)</f>
        <v>0</v>
      </c>
      <c r="BL611" s="16" t="s">
        <v>244</v>
      </c>
      <c r="BM611" s="245" t="s">
        <v>1071</v>
      </c>
    </row>
    <row r="612" spans="1:47" s="2" customFormat="1" ht="12">
      <c r="A612" s="37"/>
      <c r="B612" s="38"/>
      <c r="C612" s="39"/>
      <c r="D612" s="247" t="s">
        <v>155</v>
      </c>
      <c r="E612" s="39"/>
      <c r="F612" s="248" t="s">
        <v>1072</v>
      </c>
      <c r="G612" s="39"/>
      <c r="H612" s="39"/>
      <c r="I612" s="143"/>
      <c r="J612" s="39"/>
      <c r="K612" s="39"/>
      <c r="L612" s="43"/>
      <c r="M612" s="249"/>
      <c r="N612" s="250"/>
      <c r="O612" s="90"/>
      <c r="P612" s="90"/>
      <c r="Q612" s="90"/>
      <c r="R612" s="90"/>
      <c r="S612" s="90"/>
      <c r="T612" s="91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16" t="s">
        <v>155</v>
      </c>
      <c r="AU612" s="16" t="s">
        <v>86</v>
      </c>
    </row>
    <row r="613" spans="1:51" s="13" customFormat="1" ht="12">
      <c r="A613" s="13"/>
      <c r="B613" s="251"/>
      <c r="C613" s="252"/>
      <c r="D613" s="247" t="s">
        <v>157</v>
      </c>
      <c r="E613" s="253" t="s">
        <v>1</v>
      </c>
      <c r="F613" s="254" t="s">
        <v>1073</v>
      </c>
      <c r="G613" s="252"/>
      <c r="H613" s="255">
        <v>282.45</v>
      </c>
      <c r="I613" s="256"/>
      <c r="J613" s="252"/>
      <c r="K613" s="252"/>
      <c r="L613" s="257"/>
      <c r="M613" s="258"/>
      <c r="N613" s="259"/>
      <c r="O613" s="259"/>
      <c r="P613" s="259"/>
      <c r="Q613" s="259"/>
      <c r="R613" s="259"/>
      <c r="S613" s="259"/>
      <c r="T613" s="26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1" t="s">
        <v>157</v>
      </c>
      <c r="AU613" s="261" t="s">
        <v>86</v>
      </c>
      <c r="AV613" s="13" t="s">
        <v>86</v>
      </c>
      <c r="AW613" s="13" t="s">
        <v>32</v>
      </c>
      <c r="AX613" s="13" t="s">
        <v>84</v>
      </c>
      <c r="AY613" s="261" t="s">
        <v>146</v>
      </c>
    </row>
    <row r="614" spans="1:65" s="2" customFormat="1" ht="20.5" customHeight="1">
      <c r="A614" s="37"/>
      <c r="B614" s="38"/>
      <c r="C614" s="234" t="s">
        <v>1074</v>
      </c>
      <c r="D614" s="234" t="s">
        <v>148</v>
      </c>
      <c r="E614" s="235" t="s">
        <v>1075</v>
      </c>
      <c r="F614" s="236" t="s">
        <v>1076</v>
      </c>
      <c r="G614" s="237" t="s">
        <v>151</v>
      </c>
      <c r="H614" s="238">
        <v>137</v>
      </c>
      <c r="I614" s="239"/>
      <c r="J614" s="240">
        <f>ROUND(I614*H614,2)</f>
        <v>0</v>
      </c>
      <c r="K614" s="236" t="s">
        <v>152</v>
      </c>
      <c r="L614" s="43"/>
      <c r="M614" s="241" t="s">
        <v>1</v>
      </c>
      <c r="N614" s="242" t="s">
        <v>41</v>
      </c>
      <c r="O614" s="90"/>
      <c r="P614" s="243">
        <f>O614*H614</f>
        <v>0</v>
      </c>
      <c r="Q614" s="243">
        <v>0.00021</v>
      </c>
      <c r="R614" s="243">
        <f>Q614*H614</f>
        <v>0.02877</v>
      </c>
      <c r="S614" s="243">
        <v>0</v>
      </c>
      <c r="T614" s="244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45" t="s">
        <v>244</v>
      </c>
      <c r="AT614" s="245" t="s">
        <v>148</v>
      </c>
      <c r="AU614" s="245" t="s">
        <v>86</v>
      </c>
      <c r="AY614" s="16" t="s">
        <v>146</v>
      </c>
      <c r="BE614" s="246">
        <f>IF(N614="základní",J614,0)</f>
        <v>0</v>
      </c>
      <c r="BF614" s="246">
        <f>IF(N614="snížená",J614,0)</f>
        <v>0</v>
      </c>
      <c r="BG614" s="246">
        <f>IF(N614="zákl. přenesená",J614,0)</f>
        <v>0</v>
      </c>
      <c r="BH614" s="246">
        <f>IF(N614="sníž. přenesená",J614,0)</f>
        <v>0</v>
      </c>
      <c r="BI614" s="246">
        <f>IF(N614="nulová",J614,0)</f>
        <v>0</v>
      </c>
      <c r="BJ614" s="16" t="s">
        <v>84</v>
      </c>
      <c r="BK614" s="246">
        <f>ROUND(I614*H614,2)</f>
        <v>0</v>
      </c>
      <c r="BL614" s="16" t="s">
        <v>244</v>
      </c>
      <c r="BM614" s="245" t="s">
        <v>1077</v>
      </c>
    </row>
    <row r="615" spans="1:47" s="2" customFormat="1" ht="12">
      <c r="A615" s="37"/>
      <c r="B615" s="38"/>
      <c r="C615" s="39"/>
      <c r="D615" s="247" t="s">
        <v>155</v>
      </c>
      <c r="E615" s="39"/>
      <c r="F615" s="248" t="s">
        <v>1078</v>
      </c>
      <c r="G615" s="39"/>
      <c r="H615" s="39"/>
      <c r="I615" s="143"/>
      <c r="J615" s="39"/>
      <c r="K615" s="39"/>
      <c r="L615" s="43"/>
      <c r="M615" s="249"/>
      <c r="N615" s="250"/>
      <c r="O615" s="90"/>
      <c r="P615" s="90"/>
      <c r="Q615" s="90"/>
      <c r="R615" s="90"/>
      <c r="S615" s="90"/>
      <c r="T615" s="91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16" t="s">
        <v>155</v>
      </c>
      <c r="AU615" s="16" t="s">
        <v>86</v>
      </c>
    </row>
    <row r="616" spans="1:51" s="13" customFormat="1" ht="12">
      <c r="A616" s="13"/>
      <c r="B616" s="251"/>
      <c r="C616" s="252"/>
      <c r="D616" s="247" t="s">
        <v>157</v>
      </c>
      <c r="E616" s="253" t="s">
        <v>1</v>
      </c>
      <c r="F616" s="254" t="s">
        <v>914</v>
      </c>
      <c r="G616" s="252"/>
      <c r="H616" s="255">
        <v>137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1" t="s">
        <v>157</v>
      </c>
      <c r="AU616" s="261" t="s">
        <v>86</v>
      </c>
      <c r="AV616" s="13" t="s">
        <v>86</v>
      </c>
      <c r="AW616" s="13" t="s">
        <v>32</v>
      </c>
      <c r="AX616" s="13" t="s">
        <v>84</v>
      </c>
      <c r="AY616" s="261" t="s">
        <v>146</v>
      </c>
    </row>
    <row r="617" spans="1:65" s="2" customFormat="1" ht="31" customHeight="1">
      <c r="A617" s="37"/>
      <c r="B617" s="38"/>
      <c r="C617" s="234" t="s">
        <v>1079</v>
      </c>
      <c r="D617" s="234" t="s">
        <v>148</v>
      </c>
      <c r="E617" s="235" t="s">
        <v>1080</v>
      </c>
      <c r="F617" s="236" t="s">
        <v>1081</v>
      </c>
      <c r="G617" s="237" t="s">
        <v>151</v>
      </c>
      <c r="H617" s="238">
        <v>178.45</v>
      </c>
      <c r="I617" s="239"/>
      <c r="J617" s="240">
        <f>ROUND(I617*H617,2)</f>
        <v>0</v>
      </c>
      <c r="K617" s="236" t="s">
        <v>152</v>
      </c>
      <c r="L617" s="43"/>
      <c r="M617" s="241" t="s">
        <v>1</v>
      </c>
      <c r="N617" s="242" t="s">
        <v>41</v>
      </c>
      <c r="O617" s="90"/>
      <c r="P617" s="243">
        <f>O617*H617</f>
        <v>0</v>
      </c>
      <c r="Q617" s="243">
        <v>0.0002</v>
      </c>
      <c r="R617" s="243">
        <f>Q617*H617</f>
        <v>0.03569</v>
      </c>
      <c r="S617" s="243">
        <v>0</v>
      </c>
      <c r="T617" s="244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45" t="s">
        <v>244</v>
      </c>
      <c r="AT617" s="245" t="s">
        <v>148</v>
      </c>
      <c r="AU617" s="245" t="s">
        <v>86</v>
      </c>
      <c r="AY617" s="16" t="s">
        <v>146</v>
      </c>
      <c r="BE617" s="246">
        <f>IF(N617="základní",J617,0)</f>
        <v>0</v>
      </c>
      <c r="BF617" s="246">
        <f>IF(N617="snížená",J617,0)</f>
        <v>0</v>
      </c>
      <c r="BG617" s="246">
        <f>IF(N617="zákl. přenesená",J617,0)</f>
        <v>0</v>
      </c>
      <c r="BH617" s="246">
        <f>IF(N617="sníž. přenesená",J617,0)</f>
        <v>0</v>
      </c>
      <c r="BI617" s="246">
        <f>IF(N617="nulová",J617,0)</f>
        <v>0</v>
      </c>
      <c r="BJ617" s="16" t="s">
        <v>84</v>
      </c>
      <c r="BK617" s="246">
        <f>ROUND(I617*H617,2)</f>
        <v>0</v>
      </c>
      <c r="BL617" s="16" t="s">
        <v>244</v>
      </c>
      <c r="BM617" s="245" t="s">
        <v>1082</v>
      </c>
    </row>
    <row r="618" spans="1:47" s="2" customFormat="1" ht="12">
      <c r="A618" s="37"/>
      <c r="B618" s="38"/>
      <c r="C618" s="39"/>
      <c r="D618" s="247" t="s">
        <v>155</v>
      </c>
      <c r="E618" s="39"/>
      <c r="F618" s="248" t="s">
        <v>1083</v>
      </c>
      <c r="G618" s="39"/>
      <c r="H618" s="39"/>
      <c r="I618" s="143"/>
      <c r="J618" s="39"/>
      <c r="K618" s="39"/>
      <c r="L618" s="43"/>
      <c r="M618" s="249"/>
      <c r="N618" s="250"/>
      <c r="O618" s="90"/>
      <c r="P618" s="90"/>
      <c r="Q618" s="90"/>
      <c r="R618" s="90"/>
      <c r="S618" s="90"/>
      <c r="T618" s="91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6" t="s">
        <v>155</v>
      </c>
      <c r="AU618" s="16" t="s">
        <v>86</v>
      </c>
    </row>
    <row r="619" spans="1:65" s="2" customFormat="1" ht="31" customHeight="1">
      <c r="A619" s="37"/>
      <c r="B619" s="38"/>
      <c r="C619" s="234" t="s">
        <v>1084</v>
      </c>
      <c r="D619" s="234" t="s">
        <v>148</v>
      </c>
      <c r="E619" s="235" t="s">
        <v>1085</v>
      </c>
      <c r="F619" s="236" t="s">
        <v>1086</v>
      </c>
      <c r="G619" s="237" t="s">
        <v>151</v>
      </c>
      <c r="H619" s="238">
        <v>282.45</v>
      </c>
      <c r="I619" s="239"/>
      <c r="J619" s="240">
        <f>ROUND(I619*H619,2)</f>
        <v>0</v>
      </c>
      <c r="K619" s="236" t="s">
        <v>152</v>
      </c>
      <c r="L619" s="43"/>
      <c r="M619" s="241" t="s">
        <v>1</v>
      </c>
      <c r="N619" s="242" t="s">
        <v>41</v>
      </c>
      <c r="O619" s="90"/>
      <c r="P619" s="243">
        <f>O619*H619</f>
        <v>0</v>
      </c>
      <c r="Q619" s="243">
        <v>0.00029</v>
      </c>
      <c r="R619" s="243">
        <f>Q619*H619</f>
        <v>0.0819105</v>
      </c>
      <c r="S619" s="243">
        <v>0</v>
      </c>
      <c r="T619" s="244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45" t="s">
        <v>244</v>
      </c>
      <c r="AT619" s="245" t="s">
        <v>148</v>
      </c>
      <c r="AU619" s="245" t="s">
        <v>86</v>
      </c>
      <c r="AY619" s="16" t="s">
        <v>146</v>
      </c>
      <c r="BE619" s="246">
        <f>IF(N619="základní",J619,0)</f>
        <v>0</v>
      </c>
      <c r="BF619" s="246">
        <f>IF(N619="snížená",J619,0)</f>
        <v>0</v>
      </c>
      <c r="BG619" s="246">
        <f>IF(N619="zákl. přenesená",J619,0)</f>
        <v>0</v>
      </c>
      <c r="BH619" s="246">
        <f>IF(N619="sníž. přenesená",J619,0)</f>
        <v>0</v>
      </c>
      <c r="BI619" s="246">
        <f>IF(N619="nulová",J619,0)</f>
        <v>0</v>
      </c>
      <c r="BJ619" s="16" t="s">
        <v>84</v>
      </c>
      <c r="BK619" s="246">
        <f>ROUND(I619*H619,2)</f>
        <v>0</v>
      </c>
      <c r="BL619" s="16" t="s">
        <v>244</v>
      </c>
      <c r="BM619" s="245" t="s">
        <v>1087</v>
      </c>
    </row>
    <row r="620" spans="1:47" s="2" customFormat="1" ht="12">
      <c r="A620" s="37"/>
      <c r="B620" s="38"/>
      <c r="C620" s="39"/>
      <c r="D620" s="247" t="s">
        <v>155</v>
      </c>
      <c r="E620" s="39"/>
      <c r="F620" s="248" t="s">
        <v>1088</v>
      </c>
      <c r="G620" s="39"/>
      <c r="H620" s="39"/>
      <c r="I620" s="143"/>
      <c r="J620" s="39"/>
      <c r="K620" s="39"/>
      <c r="L620" s="43"/>
      <c r="M620" s="249"/>
      <c r="N620" s="250"/>
      <c r="O620" s="90"/>
      <c r="P620" s="90"/>
      <c r="Q620" s="90"/>
      <c r="R620" s="90"/>
      <c r="S620" s="90"/>
      <c r="T620" s="91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T620" s="16" t="s">
        <v>155</v>
      </c>
      <c r="AU620" s="16" t="s">
        <v>86</v>
      </c>
    </row>
    <row r="621" spans="1:51" s="13" customFormat="1" ht="12">
      <c r="A621" s="13"/>
      <c r="B621" s="251"/>
      <c r="C621" s="252"/>
      <c r="D621" s="247" t="s">
        <v>157</v>
      </c>
      <c r="E621" s="253" t="s">
        <v>1</v>
      </c>
      <c r="F621" s="254" t="s">
        <v>1089</v>
      </c>
      <c r="G621" s="252"/>
      <c r="H621" s="255">
        <v>282.45</v>
      </c>
      <c r="I621" s="256"/>
      <c r="J621" s="252"/>
      <c r="K621" s="252"/>
      <c r="L621" s="257"/>
      <c r="M621" s="284"/>
      <c r="N621" s="285"/>
      <c r="O621" s="285"/>
      <c r="P621" s="285"/>
      <c r="Q621" s="285"/>
      <c r="R621" s="285"/>
      <c r="S621" s="285"/>
      <c r="T621" s="28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1" t="s">
        <v>157</v>
      </c>
      <c r="AU621" s="261" t="s">
        <v>86</v>
      </c>
      <c r="AV621" s="13" t="s">
        <v>86</v>
      </c>
      <c r="AW621" s="13" t="s">
        <v>32</v>
      </c>
      <c r="AX621" s="13" t="s">
        <v>84</v>
      </c>
      <c r="AY621" s="261" t="s">
        <v>146</v>
      </c>
    </row>
    <row r="622" spans="1:31" s="2" customFormat="1" ht="6.95" customHeight="1">
      <c r="A622" s="37"/>
      <c r="B622" s="65"/>
      <c r="C622" s="66"/>
      <c r="D622" s="66"/>
      <c r="E622" s="66"/>
      <c r="F622" s="66"/>
      <c r="G622" s="66"/>
      <c r="H622" s="66"/>
      <c r="I622" s="182"/>
      <c r="J622" s="66"/>
      <c r="K622" s="66"/>
      <c r="L622" s="43"/>
      <c r="M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</sheetData>
  <sheetProtection password="CC35" sheet="1" objects="1" scenarios="1" formatColumns="0" formatRows="0" autoFilter="0"/>
  <autoFilter ref="C142:K621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1090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ROUND((SUM(BE124:BE216)),2)</f>
        <v>0</v>
      </c>
      <c r="G33" s="37"/>
      <c r="H33" s="37"/>
      <c r="I33" s="161">
        <v>0.21</v>
      </c>
      <c r="J33" s="160">
        <f>ROUND(((SUM(BE124:BE216))*I33),2)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ROUND((SUM(BF124:BF216)),2)</f>
        <v>0</v>
      </c>
      <c r="G34" s="37"/>
      <c r="H34" s="37"/>
      <c r="I34" s="161">
        <v>0.15</v>
      </c>
      <c r="J34" s="160">
        <f>ROUND(((SUM(BF124:BF216))*I34),2)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ROUND((SUM(BG124:BG216)),2)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ROUND((SUM(BH124:BH216)),2)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ROUND((SUM(BI124:BI216)),2)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02 - ZTI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J125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111</v>
      </c>
      <c r="E98" s="202"/>
      <c r="F98" s="202"/>
      <c r="G98" s="202"/>
      <c r="H98" s="202"/>
      <c r="I98" s="203"/>
      <c r="J98" s="204">
        <f>J126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92"/>
      <c r="C99" s="193"/>
      <c r="D99" s="194" t="s">
        <v>114</v>
      </c>
      <c r="E99" s="195"/>
      <c r="F99" s="195"/>
      <c r="G99" s="195"/>
      <c r="H99" s="195"/>
      <c r="I99" s="196"/>
      <c r="J99" s="197">
        <f>J129</f>
        <v>0</v>
      </c>
      <c r="K99" s="193"/>
      <c r="L99" s="19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9"/>
      <c r="C100" s="200"/>
      <c r="D100" s="201" t="s">
        <v>1091</v>
      </c>
      <c r="E100" s="202"/>
      <c r="F100" s="202"/>
      <c r="G100" s="202"/>
      <c r="H100" s="202"/>
      <c r="I100" s="203"/>
      <c r="J100" s="204">
        <f>J130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1092</v>
      </c>
      <c r="E101" s="202"/>
      <c r="F101" s="202"/>
      <c r="G101" s="202"/>
      <c r="H101" s="202"/>
      <c r="I101" s="203"/>
      <c r="J101" s="204">
        <f>J161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118</v>
      </c>
      <c r="E102" s="202"/>
      <c r="F102" s="202"/>
      <c r="G102" s="202"/>
      <c r="H102" s="202"/>
      <c r="I102" s="203"/>
      <c r="J102" s="204">
        <f>J184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1093</v>
      </c>
      <c r="E103" s="202"/>
      <c r="F103" s="202"/>
      <c r="G103" s="202"/>
      <c r="H103" s="202"/>
      <c r="I103" s="203"/>
      <c r="J103" s="204">
        <f>J211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1094</v>
      </c>
      <c r="E104" s="202"/>
      <c r="F104" s="202"/>
      <c r="G104" s="202"/>
      <c r="H104" s="202"/>
      <c r="I104" s="203"/>
      <c r="J104" s="204">
        <f>J214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82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85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131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4.5" customHeight="1">
      <c r="A114" s="37"/>
      <c r="B114" s="38"/>
      <c r="C114" s="39"/>
      <c r="D114" s="39"/>
      <c r="E114" s="186" t="str">
        <f>E7</f>
        <v>Přístavba skladu hadic Hasičská stanice Šluknov</v>
      </c>
      <c r="F114" s="31"/>
      <c r="G114" s="31"/>
      <c r="H114" s="31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97</v>
      </c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5" customHeight="1">
      <c r="A116" s="37"/>
      <c r="B116" s="38"/>
      <c r="C116" s="39"/>
      <c r="D116" s="39"/>
      <c r="E116" s="75" t="str">
        <f>E9</f>
        <v>02 - ZTI</v>
      </c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Šluknov</v>
      </c>
      <c r="G118" s="39"/>
      <c r="H118" s="39"/>
      <c r="I118" s="146" t="s">
        <v>22</v>
      </c>
      <c r="J118" s="78" t="str">
        <f>IF(J12="","",J12)</f>
        <v>4. 3. 2020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4.9" customHeight="1">
      <c r="A120" s="37"/>
      <c r="B120" s="38"/>
      <c r="C120" s="31" t="s">
        <v>24</v>
      </c>
      <c r="D120" s="39"/>
      <c r="E120" s="39"/>
      <c r="F120" s="26" t="str">
        <f>E15</f>
        <v>Město Šluknov</v>
      </c>
      <c r="G120" s="39"/>
      <c r="H120" s="39"/>
      <c r="I120" s="146" t="s">
        <v>30</v>
      </c>
      <c r="J120" s="35" t="str">
        <f>E21</f>
        <v>M. Richter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4.9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146" t="s">
        <v>33</v>
      </c>
      <c r="J121" s="35" t="str">
        <f>E24</f>
        <v>J. Nešněra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06"/>
      <c r="B123" s="207"/>
      <c r="C123" s="208" t="s">
        <v>132</v>
      </c>
      <c r="D123" s="209" t="s">
        <v>61</v>
      </c>
      <c r="E123" s="209" t="s">
        <v>57</v>
      </c>
      <c r="F123" s="209" t="s">
        <v>58</v>
      </c>
      <c r="G123" s="209" t="s">
        <v>133</v>
      </c>
      <c r="H123" s="209" t="s">
        <v>134</v>
      </c>
      <c r="I123" s="210" t="s">
        <v>135</v>
      </c>
      <c r="J123" s="209" t="s">
        <v>101</v>
      </c>
      <c r="K123" s="211" t="s">
        <v>136</v>
      </c>
      <c r="L123" s="212"/>
      <c r="M123" s="99" t="s">
        <v>1</v>
      </c>
      <c r="N123" s="100" t="s">
        <v>40</v>
      </c>
      <c r="O123" s="100" t="s">
        <v>137</v>
      </c>
      <c r="P123" s="100" t="s">
        <v>138</v>
      </c>
      <c r="Q123" s="100" t="s">
        <v>139</v>
      </c>
      <c r="R123" s="100" t="s">
        <v>140</v>
      </c>
      <c r="S123" s="100" t="s">
        <v>141</v>
      </c>
      <c r="T123" s="101" t="s">
        <v>142</v>
      </c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</row>
    <row r="124" spans="1:63" s="2" customFormat="1" ht="22.8" customHeight="1">
      <c r="A124" s="37"/>
      <c r="B124" s="38"/>
      <c r="C124" s="106" t="s">
        <v>143</v>
      </c>
      <c r="D124" s="39"/>
      <c r="E124" s="39"/>
      <c r="F124" s="39"/>
      <c r="G124" s="39"/>
      <c r="H124" s="39"/>
      <c r="I124" s="143"/>
      <c r="J124" s="213">
        <f>BK124</f>
        <v>0</v>
      </c>
      <c r="K124" s="39"/>
      <c r="L124" s="43"/>
      <c r="M124" s="102"/>
      <c r="N124" s="214"/>
      <c r="O124" s="103"/>
      <c r="P124" s="215">
        <f>P125+P129</f>
        <v>0</v>
      </c>
      <c r="Q124" s="103"/>
      <c r="R124" s="215">
        <f>R125+R129</f>
        <v>0.342105</v>
      </c>
      <c r="S124" s="103"/>
      <c r="T124" s="216">
        <f>T125+T129</f>
        <v>2.5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103</v>
      </c>
      <c r="BK124" s="217">
        <f>BK125+BK129</f>
        <v>0</v>
      </c>
    </row>
    <row r="125" spans="1:63" s="12" customFormat="1" ht="25.9" customHeight="1">
      <c r="A125" s="12"/>
      <c r="B125" s="218"/>
      <c r="C125" s="219"/>
      <c r="D125" s="220" t="s">
        <v>75</v>
      </c>
      <c r="E125" s="221" t="s">
        <v>144</v>
      </c>
      <c r="F125" s="221" t="s">
        <v>145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</f>
        <v>0</v>
      </c>
      <c r="Q125" s="226"/>
      <c r="R125" s="227">
        <f>R126</f>
        <v>0</v>
      </c>
      <c r="S125" s="226"/>
      <c r="T125" s="228">
        <f>T126</f>
        <v>2.5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84</v>
      </c>
      <c r="AT125" s="230" t="s">
        <v>75</v>
      </c>
      <c r="AU125" s="230" t="s">
        <v>76</v>
      </c>
      <c r="AY125" s="229" t="s">
        <v>146</v>
      </c>
      <c r="BK125" s="231">
        <f>BK126</f>
        <v>0</v>
      </c>
    </row>
    <row r="126" spans="1:63" s="12" customFormat="1" ht="22.8" customHeight="1">
      <c r="A126" s="12"/>
      <c r="B126" s="218"/>
      <c r="C126" s="219"/>
      <c r="D126" s="220" t="s">
        <v>75</v>
      </c>
      <c r="E126" s="232" t="s">
        <v>203</v>
      </c>
      <c r="F126" s="232" t="s">
        <v>468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SUM(P127:P128)</f>
        <v>0</v>
      </c>
      <c r="Q126" s="226"/>
      <c r="R126" s="227">
        <f>SUM(R127:R128)</f>
        <v>0</v>
      </c>
      <c r="S126" s="226"/>
      <c r="T126" s="228">
        <f>SUM(T127:T128)</f>
        <v>2.5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84</v>
      </c>
      <c r="AT126" s="230" t="s">
        <v>75</v>
      </c>
      <c r="AU126" s="230" t="s">
        <v>84</v>
      </c>
      <c r="AY126" s="229" t="s">
        <v>146</v>
      </c>
      <c r="BK126" s="231">
        <f>SUM(BK127:BK128)</f>
        <v>0</v>
      </c>
    </row>
    <row r="127" spans="1:65" s="2" customFormat="1" ht="20.5" customHeight="1">
      <c r="A127" s="37"/>
      <c r="B127" s="38"/>
      <c r="C127" s="234" t="s">
        <v>84</v>
      </c>
      <c r="D127" s="234" t="s">
        <v>148</v>
      </c>
      <c r="E127" s="235" t="s">
        <v>1095</v>
      </c>
      <c r="F127" s="236" t="s">
        <v>1096</v>
      </c>
      <c r="G127" s="237" t="s">
        <v>353</v>
      </c>
      <c r="H127" s="238">
        <v>1</v>
      </c>
      <c r="I127" s="239"/>
      <c r="J127" s="240">
        <f>ROUND(I127*H127,2)</f>
        <v>0</v>
      </c>
      <c r="K127" s="236" t="s">
        <v>1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2.5</v>
      </c>
      <c r="T127" s="244">
        <f>S127*H127</f>
        <v>2.5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153</v>
      </c>
      <c r="AT127" s="245" t="s">
        <v>148</v>
      </c>
      <c r="AU127" s="245" t="s">
        <v>86</v>
      </c>
      <c r="AY127" s="16" t="s">
        <v>146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153</v>
      </c>
      <c r="BM127" s="245" t="s">
        <v>1097</v>
      </c>
    </row>
    <row r="128" spans="1:47" s="2" customFormat="1" ht="12">
      <c r="A128" s="37"/>
      <c r="B128" s="38"/>
      <c r="C128" s="39"/>
      <c r="D128" s="247" t="s">
        <v>155</v>
      </c>
      <c r="E128" s="39"/>
      <c r="F128" s="248" t="s">
        <v>1096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155</v>
      </c>
      <c r="AU128" s="16" t="s">
        <v>86</v>
      </c>
    </row>
    <row r="129" spans="1:63" s="12" customFormat="1" ht="25.9" customHeight="1">
      <c r="A129" s="12"/>
      <c r="B129" s="218"/>
      <c r="C129" s="219"/>
      <c r="D129" s="220" t="s">
        <v>75</v>
      </c>
      <c r="E129" s="221" t="s">
        <v>594</v>
      </c>
      <c r="F129" s="221" t="s">
        <v>595</v>
      </c>
      <c r="G129" s="219"/>
      <c r="H129" s="219"/>
      <c r="I129" s="222"/>
      <c r="J129" s="223">
        <f>BK129</f>
        <v>0</v>
      </c>
      <c r="K129" s="219"/>
      <c r="L129" s="224"/>
      <c r="M129" s="225"/>
      <c r="N129" s="226"/>
      <c r="O129" s="226"/>
      <c r="P129" s="227">
        <f>P130+P161+P184+P211+P214</f>
        <v>0</v>
      </c>
      <c r="Q129" s="226"/>
      <c r="R129" s="227">
        <f>R130+R161+R184+R211+R214</f>
        <v>0.342105</v>
      </c>
      <c r="S129" s="226"/>
      <c r="T129" s="228">
        <f>T130+T161+T184+T211+T214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86</v>
      </c>
      <c r="AT129" s="230" t="s">
        <v>75</v>
      </c>
      <c r="AU129" s="230" t="s">
        <v>76</v>
      </c>
      <c r="AY129" s="229" t="s">
        <v>146</v>
      </c>
      <c r="BK129" s="231">
        <f>BK130+BK161+BK184+BK211+BK214</f>
        <v>0</v>
      </c>
    </row>
    <row r="130" spans="1:63" s="12" customFormat="1" ht="22.8" customHeight="1">
      <c r="A130" s="12"/>
      <c r="B130" s="218"/>
      <c r="C130" s="219"/>
      <c r="D130" s="220" t="s">
        <v>75</v>
      </c>
      <c r="E130" s="232" t="s">
        <v>1098</v>
      </c>
      <c r="F130" s="232" t="s">
        <v>1099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SUM(P131:P160)</f>
        <v>0</v>
      </c>
      <c r="Q130" s="226"/>
      <c r="R130" s="227">
        <f>SUM(R131:R160)</f>
        <v>0.063695</v>
      </c>
      <c r="S130" s="226"/>
      <c r="T130" s="228">
        <f>SUM(T131:T160)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86</v>
      </c>
      <c r="AT130" s="230" t="s">
        <v>75</v>
      </c>
      <c r="AU130" s="230" t="s">
        <v>84</v>
      </c>
      <c r="AY130" s="229" t="s">
        <v>146</v>
      </c>
      <c r="BK130" s="231">
        <f>SUM(BK131:BK160)</f>
        <v>0</v>
      </c>
    </row>
    <row r="131" spans="1:65" s="2" customFormat="1" ht="20.5" customHeight="1">
      <c r="A131" s="37"/>
      <c r="B131" s="38"/>
      <c r="C131" s="234" t="s">
        <v>86</v>
      </c>
      <c r="D131" s="234" t="s">
        <v>148</v>
      </c>
      <c r="E131" s="235" t="s">
        <v>1100</v>
      </c>
      <c r="F131" s="236" t="s">
        <v>1101</v>
      </c>
      <c r="G131" s="237" t="s">
        <v>273</v>
      </c>
      <c r="H131" s="238">
        <v>1</v>
      </c>
      <c r="I131" s="239"/>
      <c r="J131" s="240">
        <f>ROUND(I131*H131,2)</f>
        <v>0</v>
      </c>
      <c r="K131" s="236" t="s">
        <v>152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0.0005</v>
      </c>
      <c r="R131" s="243">
        <f>Q131*H131</f>
        <v>0.0005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244</v>
      </c>
      <c r="AT131" s="245" t="s">
        <v>148</v>
      </c>
      <c r="AU131" s="245" t="s">
        <v>86</v>
      </c>
      <c r="AY131" s="16" t="s">
        <v>146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244</v>
      </c>
      <c r="BM131" s="245" t="s">
        <v>1102</v>
      </c>
    </row>
    <row r="132" spans="1:47" s="2" customFormat="1" ht="12">
      <c r="A132" s="37"/>
      <c r="B132" s="38"/>
      <c r="C132" s="39"/>
      <c r="D132" s="247" t="s">
        <v>155</v>
      </c>
      <c r="E132" s="39"/>
      <c r="F132" s="248" t="s">
        <v>1103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86</v>
      </c>
    </row>
    <row r="133" spans="1:65" s="2" customFormat="1" ht="20.5" customHeight="1">
      <c r="A133" s="37"/>
      <c r="B133" s="38"/>
      <c r="C133" s="234" t="s">
        <v>164</v>
      </c>
      <c r="D133" s="234" t="s">
        <v>148</v>
      </c>
      <c r="E133" s="235" t="s">
        <v>1104</v>
      </c>
      <c r="F133" s="236" t="s">
        <v>1105</v>
      </c>
      <c r="G133" s="237" t="s">
        <v>273</v>
      </c>
      <c r="H133" s="238">
        <v>1</v>
      </c>
      <c r="I133" s="239"/>
      <c r="J133" s="240">
        <f>ROUND(I133*H133,2)</f>
        <v>0</v>
      </c>
      <c r="K133" s="236" t="s">
        <v>152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0.0023</v>
      </c>
      <c r="R133" s="243">
        <f>Q133*H133</f>
        <v>0.0023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244</v>
      </c>
      <c r="AT133" s="245" t="s">
        <v>148</v>
      </c>
      <c r="AU133" s="245" t="s">
        <v>86</v>
      </c>
      <c r="AY133" s="16" t="s">
        <v>146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244</v>
      </c>
      <c r="BM133" s="245" t="s">
        <v>1106</v>
      </c>
    </row>
    <row r="134" spans="1:47" s="2" customFormat="1" ht="12">
      <c r="A134" s="37"/>
      <c r="B134" s="38"/>
      <c r="C134" s="39"/>
      <c r="D134" s="247" t="s">
        <v>155</v>
      </c>
      <c r="E134" s="39"/>
      <c r="F134" s="248" t="s">
        <v>1107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86</v>
      </c>
    </row>
    <row r="135" spans="1:65" s="2" customFormat="1" ht="20.5" customHeight="1">
      <c r="A135" s="37"/>
      <c r="B135" s="38"/>
      <c r="C135" s="234" t="s">
        <v>153</v>
      </c>
      <c r="D135" s="234" t="s">
        <v>148</v>
      </c>
      <c r="E135" s="235" t="s">
        <v>1108</v>
      </c>
      <c r="F135" s="236" t="s">
        <v>1109</v>
      </c>
      <c r="G135" s="237" t="s">
        <v>161</v>
      </c>
      <c r="H135" s="238">
        <v>9</v>
      </c>
      <c r="I135" s="239"/>
      <c r="J135" s="240">
        <f>ROUND(I135*H135,2)</f>
        <v>0</v>
      </c>
      <c r="K135" s="236" t="s">
        <v>152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0.00142</v>
      </c>
      <c r="R135" s="243">
        <f>Q135*H135</f>
        <v>0.01278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244</v>
      </c>
      <c r="AT135" s="245" t="s">
        <v>148</v>
      </c>
      <c r="AU135" s="245" t="s">
        <v>86</v>
      </c>
      <c r="AY135" s="16" t="s">
        <v>146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244</v>
      </c>
      <c r="BM135" s="245" t="s">
        <v>1110</v>
      </c>
    </row>
    <row r="136" spans="1:47" s="2" customFormat="1" ht="12">
      <c r="A136" s="37"/>
      <c r="B136" s="38"/>
      <c r="C136" s="39"/>
      <c r="D136" s="247" t="s">
        <v>155</v>
      </c>
      <c r="E136" s="39"/>
      <c r="F136" s="248" t="s">
        <v>1111</v>
      </c>
      <c r="G136" s="39"/>
      <c r="H136" s="39"/>
      <c r="I136" s="143"/>
      <c r="J136" s="39"/>
      <c r="K136" s="39"/>
      <c r="L136" s="43"/>
      <c r="M136" s="249"/>
      <c r="N136" s="250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86</v>
      </c>
    </row>
    <row r="137" spans="1:65" s="2" customFormat="1" ht="20.5" customHeight="1">
      <c r="A137" s="37"/>
      <c r="B137" s="38"/>
      <c r="C137" s="234" t="s">
        <v>178</v>
      </c>
      <c r="D137" s="234" t="s">
        <v>148</v>
      </c>
      <c r="E137" s="235" t="s">
        <v>1112</v>
      </c>
      <c r="F137" s="236" t="s">
        <v>1113</v>
      </c>
      <c r="G137" s="237" t="s">
        <v>161</v>
      </c>
      <c r="H137" s="238">
        <v>2</v>
      </c>
      <c r="I137" s="239"/>
      <c r="J137" s="240">
        <f>ROUND(I137*H137,2)</f>
        <v>0</v>
      </c>
      <c r="K137" s="236" t="s">
        <v>152</v>
      </c>
      <c r="L137" s="43"/>
      <c r="M137" s="241" t="s">
        <v>1</v>
      </c>
      <c r="N137" s="242" t="s">
        <v>41</v>
      </c>
      <c r="O137" s="90"/>
      <c r="P137" s="243">
        <f>O137*H137</f>
        <v>0</v>
      </c>
      <c r="Q137" s="243">
        <v>0.00744</v>
      </c>
      <c r="R137" s="243">
        <f>Q137*H137</f>
        <v>0.01488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244</v>
      </c>
      <c r="AT137" s="245" t="s">
        <v>148</v>
      </c>
      <c r="AU137" s="245" t="s">
        <v>86</v>
      </c>
      <c r="AY137" s="16" t="s">
        <v>146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84</v>
      </c>
      <c r="BK137" s="246">
        <f>ROUND(I137*H137,2)</f>
        <v>0</v>
      </c>
      <c r="BL137" s="16" t="s">
        <v>244</v>
      </c>
      <c r="BM137" s="245" t="s">
        <v>1114</v>
      </c>
    </row>
    <row r="138" spans="1:47" s="2" customFormat="1" ht="12">
      <c r="A138" s="37"/>
      <c r="B138" s="38"/>
      <c r="C138" s="39"/>
      <c r="D138" s="247" t="s">
        <v>155</v>
      </c>
      <c r="E138" s="39"/>
      <c r="F138" s="248" t="s">
        <v>1115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155</v>
      </c>
      <c r="AU138" s="16" t="s">
        <v>86</v>
      </c>
    </row>
    <row r="139" spans="1:65" s="2" customFormat="1" ht="20.5" customHeight="1">
      <c r="A139" s="37"/>
      <c r="B139" s="38"/>
      <c r="C139" s="234" t="s">
        <v>185</v>
      </c>
      <c r="D139" s="234" t="s">
        <v>148</v>
      </c>
      <c r="E139" s="235" t="s">
        <v>1116</v>
      </c>
      <c r="F139" s="236" t="s">
        <v>1117</v>
      </c>
      <c r="G139" s="237" t="s">
        <v>161</v>
      </c>
      <c r="H139" s="238">
        <v>4</v>
      </c>
      <c r="I139" s="239"/>
      <c r="J139" s="240">
        <f>ROUND(I139*H139,2)</f>
        <v>0</v>
      </c>
      <c r="K139" s="236" t="s">
        <v>152</v>
      </c>
      <c r="L139" s="43"/>
      <c r="M139" s="241" t="s">
        <v>1</v>
      </c>
      <c r="N139" s="242" t="s">
        <v>41</v>
      </c>
      <c r="O139" s="90"/>
      <c r="P139" s="243">
        <f>O139*H139</f>
        <v>0</v>
      </c>
      <c r="Q139" s="243">
        <v>0.0069</v>
      </c>
      <c r="R139" s="243">
        <f>Q139*H139</f>
        <v>0.0276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244</v>
      </c>
      <c r="AT139" s="245" t="s">
        <v>148</v>
      </c>
      <c r="AU139" s="245" t="s">
        <v>86</v>
      </c>
      <c r="AY139" s="16" t="s">
        <v>146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84</v>
      </c>
      <c r="BK139" s="246">
        <f>ROUND(I139*H139,2)</f>
        <v>0</v>
      </c>
      <c r="BL139" s="16" t="s">
        <v>244</v>
      </c>
      <c r="BM139" s="245" t="s">
        <v>1118</v>
      </c>
    </row>
    <row r="140" spans="1:47" s="2" customFormat="1" ht="12">
      <c r="A140" s="37"/>
      <c r="B140" s="38"/>
      <c r="C140" s="39"/>
      <c r="D140" s="247" t="s">
        <v>155</v>
      </c>
      <c r="E140" s="39"/>
      <c r="F140" s="248" t="s">
        <v>1119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86</v>
      </c>
    </row>
    <row r="141" spans="1:65" s="2" customFormat="1" ht="20.5" customHeight="1">
      <c r="A141" s="37"/>
      <c r="B141" s="38"/>
      <c r="C141" s="234" t="s">
        <v>194</v>
      </c>
      <c r="D141" s="234" t="s">
        <v>148</v>
      </c>
      <c r="E141" s="235" t="s">
        <v>1120</v>
      </c>
      <c r="F141" s="236" t="s">
        <v>1121</v>
      </c>
      <c r="G141" s="237" t="s">
        <v>161</v>
      </c>
      <c r="H141" s="238">
        <v>6</v>
      </c>
      <c r="I141" s="239"/>
      <c r="J141" s="240">
        <f>ROUND(I141*H141,2)</f>
        <v>0</v>
      </c>
      <c r="K141" s="236" t="s">
        <v>152</v>
      </c>
      <c r="L141" s="43"/>
      <c r="M141" s="241" t="s">
        <v>1</v>
      </c>
      <c r="N141" s="242" t="s">
        <v>41</v>
      </c>
      <c r="O141" s="90"/>
      <c r="P141" s="243">
        <f>O141*H141</f>
        <v>0</v>
      </c>
      <c r="Q141" s="243">
        <v>0.00048</v>
      </c>
      <c r="R141" s="243">
        <f>Q141*H141</f>
        <v>0.00288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244</v>
      </c>
      <c r="AT141" s="245" t="s">
        <v>148</v>
      </c>
      <c r="AU141" s="245" t="s">
        <v>86</v>
      </c>
      <c r="AY141" s="16" t="s">
        <v>146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84</v>
      </c>
      <c r="BK141" s="246">
        <f>ROUND(I141*H141,2)</f>
        <v>0</v>
      </c>
      <c r="BL141" s="16" t="s">
        <v>244</v>
      </c>
      <c r="BM141" s="245" t="s">
        <v>1122</v>
      </c>
    </row>
    <row r="142" spans="1:47" s="2" customFormat="1" ht="12">
      <c r="A142" s="37"/>
      <c r="B142" s="38"/>
      <c r="C142" s="39"/>
      <c r="D142" s="247" t="s">
        <v>155</v>
      </c>
      <c r="E142" s="39"/>
      <c r="F142" s="248" t="s">
        <v>1123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155</v>
      </c>
      <c r="AU142" s="16" t="s">
        <v>86</v>
      </c>
    </row>
    <row r="143" spans="1:51" s="13" customFormat="1" ht="12">
      <c r="A143" s="13"/>
      <c r="B143" s="251"/>
      <c r="C143" s="252"/>
      <c r="D143" s="247" t="s">
        <v>157</v>
      </c>
      <c r="E143" s="253" t="s">
        <v>1</v>
      </c>
      <c r="F143" s="254" t="s">
        <v>1124</v>
      </c>
      <c r="G143" s="252"/>
      <c r="H143" s="255">
        <v>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157</v>
      </c>
      <c r="AU143" s="261" t="s">
        <v>86</v>
      </c>
      <c r="AV143" s="13" t="s">
        <v>86</v>
      </c>
      <c r="AW143" s="13" t="s">
        <v>32</v>
      </c>
      <c r="AX143" s="13" t="s">
        <v>84</v>
      </c>
      <c r="AY143" s="261" t="s">
        <v>146</v>
      </c>
    </row>
    <row r="144" spans="1:65" s="2" customFormat="1" ht="20.5" customHeight="1">
      <c r="A144" s="37"/>
      <c r="B144" s="38"/>
      <c r="C144" s="234" t="s">
        <v>190</v>
      </c>
      <c r="D144" s="234" t="s">
        <v>148</v>
      </c>
      <c r="E144" s="235" t="s">
        <v>1125</v>
      </c>
      <c r="F144" s="236" t="s">
        <v>1126</v>
      </c>
      <c r="G144" s="237" t="s">
        <v>161</v>
      </c>
      <c r="H144" s="238">
        <v>0.5</v>
      </c>
      <c r="I144" s="239"/>
      <c r="J144" s="240">
        <f>ROUND(I144*H144,2)</f>
        <v>0</v>
      </c>
      <c r="K144" s="236" t="s">
        <v>152</v>
      </c>
      <c r="L144" s="43"/>
      <c r="M144" s="241" t="s">
        <v>1</v>
      </c>
      <c r="N144" s="242" t="s">
        <v>41</v>
      </c>
      <c r="O144" s="90"/>
      <c r="P144" s="243">
        <f>O144*H144</f>
        <v>0</v>
      </c>
      <c r="Q144" s="243">
        <v>0.00071</v>
      </c>
      <c r="R144" s="243">
        <f>Q144*H144</f>
        <v>0.000355</v>
      </c>
      <c r="S144" s="243">
        <v>0</v>
      </c>
      <c r="T144" s="24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244</v>
      </c>
      <c r="AT144" s="245" t="s">
        <v>148</v>
      </c>
      <c r="AU144" s="245" t="s">
        <v>86</v>
      </c>
      <c r="AY144" s="16" t="s">
        <v>146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84</v>
      </c>
      <c r="BK144" s="246">
        <f>ROUND(I144*H144,2)</f>
        <v>0</v>
      </c>
      <c r="BL144" s="16" t="s">
        <v>244</v>
      </c>
      <c r="BM144" s="245" t="s">
        <v>1127</v>
      </c>
    </row>
    <row r="145" spans="1:47" s="2" customFormat="1" ht="12">
      <c r="A145" s="37"/>
      <c r="B145" s="38"/>
      <c r="C145" s="39"/>
      <c r="D145" s="247" t="s">
        <v>155</v>
      </c>
      <c r="E145" s="39"/>
      <c r="F145" s="248" t="s">
        <v>1128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86</v>
      </c>
    </row>
    <row r="146" spans="1:65" s="2" customFormat="1" ht="20.5" customHeight="1">
      <c r="A146" s="37"/>
      <c r="B146" s="38"/>
      <c r="C146" s="234" t="s">
        <v>203</v>
      </c>
      <c r="D146" s="234" t="s">
        <v>148</v>
      </c>
      <c r="E146" s="235" t="s">
        <v>1129</v>
      </c>
      <c r="F146" s="236" t="s">
        <v>1130</v>
      </c>
      <c r="G146" s="237" t="s">
        <v>161</v>
      </c>
      <c r="H146" s="238">
        <v>1</v>
      </c>
      <c r="I146" s="239"/>
      <c r="J146" s="240">
        <f>ROUND(I146*H146,2)</f>
        <v>0</v>
      </c>
      <c r="K146" s="236" t="s">
        <v>152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0.00224</v>
      </c>
      <c r="R146" s="243">
        <f>Q146*H146</f>
        <v>0.00224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244</v>
      </c>
      <c r="AT146" s="245" t="s">
        <v>148</v>
      </c>
      <c r="AU146" s="245" t="s">
        <v>86</v>
      </c>
      <c r="AY146" s="16" t="s">
        <v>146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244</v>
      </c>
      <c r="BM146" s="245" t="s">
        <v>1131</v>
      </c>
    </row>
    <row r="147" spans="1:47" s="2" customFormat="1" ht="12">
      <c r="A147" s="37"/>
      <c r="B147" s="38"/>
      <c r="C147" s="39"/>
      <c r="D147" s="247" t="s">
        <v>155</v>
      </c>
      <c r="E147" s="39"/>
      <c r="F147" s="248" t="s">
        <v>1132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155</v>
      </c>
      <c r="AU147" s="16" t="s">
        <v>86</v>
      </c>
    </row>
    <row r="148" spans="1:65" s="2" customFormat="1" ht="20.5" customHeight="1">
      <c r="A148" s="37"/>
      <c r="B148" s="38"/>
      <c r="C148" s="234" t="s">
        <v>210</v>
      </c>
      <c r="D148" s="234" t="s">
        <v>148</v>
      </c>
      <c r="E148" s="235" t="s">
        <v>1133</v>
      </c>
      <c r="F148" s="236" t="s">
        <v>1134</v>
      </c>
      <c r="G148" s="237" t="s">
        <v>273</v>
      </c>
      <c r="H148" s="238">
        <v>4</v>
      </c>
      <c r="I148" s="239"/>
      <c r="J148" s="240">
        <f>ROUND(I148*H148,2)</f>
        <v>0</v>
      </c>
      <c r="K148" s="236" t="s">
        <v>152</v>
      </c>
      <c r="L148" s="43"/>
      <c r="M148" s="241" t="s">
        <v>1</v>
      </c>
      <c r="N148" s="242" t="s">
        <v>41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244</v>
      </c>
      <c r="AT148" s="245" t="s">
        <v>148</v>
      </c>
      <c r="AU148" s="245" t="s">
        <v>86</v>
      </c>
      <c r="AY148" s="16" t="s">
        <v>146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84</v>
      </c>
      <c r="BK148" s="246">
        <f>ROUND(I148*H148,2)</f>
        <v>0</v>
      </c>
      <c r="BL148" s="16" t="s">
        <v>244</v>
      </c>
      <c r="BM148" s="245" t="s">
        <v>1135</v>
      </c>
    </row>
    <row r="149" spans="1:47" s="2" customFormat="1" ht="12">
      <c r="A149" s="37"/>
      <c r="B149" s="38"/>
      <c r="C149" s="39"/>
      <c r="D149" s="247" t="s">
        <v>155</v>
      </c>
      <c r="E149" s="39"/>
      <c r="F149" s="248" t="s">
        <v>1136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155</v>
      </c>
      <c r="AU149" s="16" t="s">
        <v>86</v>
      </c>
    </row>
    <row r="150" spans="1:65" s="2" customFormat="1" ht="20.5" customHeight="1">
      <c r="A150" s="37"/>
      <c r="B150" s="38"/>
      <c r="C150" s="234" t="s">
        <v>216</v>
      </c>
      <c r="D150" s="234" t="s">
        <v>148</v>
      </c>
      <c r="E150" s="235" t="s">
        <v>1137</v>
      </c>
      <c r="F150" s="236" t="s">
        <v>1138</v>
      </c>
      <c r="G150" s="237" t="s">
        <v>273</v>
      </c>
      <c r="H150" s="238">
        <v>1</v>
      </c>
      <c r="I150" s="239"/>
      <c r="J150" s="240">
        <f>ROUND(I150*H150,2)</f>
        <v>0</v>
      </c>
      <c r="K150" s="236" t="s">
        <v>152</v>
      </c>
      <c r="L150" s="43"/>
      <c r="M150" s="241" t="s">
        <v>1</v>
      </c>
      <c r="N150" s="242" t="s">
        <v>41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244</v>
      </c>
      <c r="AT150" s="245" t="s">
        <v>148</v>
      </c>
      <c r="AU150" s="245" t="s">
        <v>86</v>
      </c>
      <c r="AY150" s="16" t="s">
        <v>146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84</v>
      </c>
      <c r="BK150" s="246">
        <f>ROUND(I150*H150,2)</f>
        <v>0</v>
      </c>
      <c r="BL150" s="16" t="s">
        <v>244</v>
      </c>
      <c r="BM150" s="245" t="s">
        <v>1139</v>
      </c>
    </row>
    <row r="151" spans="1:47" s="2" customFormat="1" ht="12">
      <c r="A151" s="37"/>
      <c r="B151" s="38"/>
      <c r="C151" s="39"/>
      <c r="D151" s="247" t="s">
        <v>155</v>
      </c>
      <c r="E151" s="39"/>
      <c r="F151" s="248" t="s">
        <v>1140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155</v>
      </c>
      <c r="AU151" s="16" t="s">
        <v>86</v>
      </c>
    </row>
    <row r="152" spans="1:65" s="2" customFormat="1" ht="20.5" customHeight="1">
      <c r="A152" s="37"/>
      <c r="B152" s="38"/>
      <c r="C152" s="234" t="s">
        <v>222</v>
      </c>
      <c r="D152" s="234" t="s">
        <v>148</v>
      </c>
      <c r="E152" s="235" t="s">
        <v>1141</v>
      </c>
      <c r="F152" s="236" t="s">
        <v>1142</v>
      </c>
      <c r="G152" s="237" t="s">
        <v>273</v>
      </c>
      <c r="H152" s="238">
        <v>1</v>
      </c>
      <c r="I152" s="239"/>
      <c r="J152" s="240">
        <f>ROUND(I152*H152,2)</f>
        <v>0</v>
      </c>
      <c r="K152" s="236" t="s">
        <v>152</v>
      </c>
      <c r="L152" s="43"/>
      <c r="M152" s="241" t="s">
        <v>1</v>
      </c>
      <c r="N152" s="242" t="s">
        <v>41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244</v>
      </c>
      <c r="AT152" s="245" t="s">
        <v>148</v>
      </c>
      <c r="AU152" s="245" t="s">
        <v>86</v>
      </c>
      <c r="AY152" s="16" t="s">
        <v>146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84</v>
      </c>
      <c r="BK152" s="246">
        <f>ROUND(I152*H152,2)</f>
        <v>0</v>
      </c>
      <c r="BL152" s="16" t="s">
        <v>244</v>
      </c>
      <c r="BM152" s="245" t="s">
        <v>1143</v>
      </c>
    </row>
    <row r="153" spans="1:47" s="2" customFormat="1" ht="12">
      <c r="A153" s="37"/>
      <c r="B153" s="38"/>
      <c r="C153" s="39"/>
      <c r="D153" s="247" t="s">
        <v>155</v>
      </c>
      <c r="E153" s="39"/>
      <c r="F153" s="248" t="s">
        <v>1144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155</v>
      </c>
      <c r="AU153" s="16" t="s">
        <v>86</v>
      </c>
    </row>
    <row r="154" spans="1:65" s="2" customFormat="1" ht="20.5" customHeight="1">
      <c r="A154" s="37"/>
      <c r="B154" s="38"/>
      <c r="C154" s="234" t="s">
        <v>228</v>
      </c>
      <c r="D154" s="234" t="s">
        <v>148</v>
      </c>
      <c r="E154" s="235" t="s">
        <v>1145</v>
      </c>
      <c r="F154" s="236" t="s">
        <v>1146</v>
      </c>
      <c r="G154" s="237" t="s">
        <v>273</v>
      </c>
      <c r="H154" s="238">
        <v>1</v>
      </c>
      <c r="I154" s="239"/>
      <c r="J154" s="240">
        <f>ROUND(I154*H154,2)</f>
        <v>0</v>
      </c>
      <c r="K154" s="236" t="s">
        <v>152</v>
      </c>
      <c r="L154" s="43"/>
      <c r="M154" s="241" t="s">
        <v>1</v>
      </c>
      <c r="N154" s="242" t="s">
        <v>41</v>
      </c>
      <c r="O154" s="90"/>
      <c r="P154" s="243">
        <f>O154*H154</f>
        <v>0</v>
      </c>
      <c r="Q154" s="243">
        <v>0.00016</v>
      </c>
      <c r="R154" s="243">
        <f>Q154*H154</f>
        <v>0.00016</v>
      </c>
      <c r="S154" s="243">
        <v>0</v>
      </c>
      <c r="T154" s="24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5" t="s">
        <v>244</v>
      </c>
      <c r="AT154" s="245" t="s">
        <v>148</v>
      </c>
      <c r="AU154" s="245" t="s">
        <v>86</v>
      </c>
      <c r="AY154" s="16" t="s">
        <v>146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6" t="s">
        <v>84</v>
      </c>
      <c r="BK154" s="246">
        <f>ROUND(I154*H154,2)</f>
        <v>0</v>
      </c>
      <c r="BL154" s="16" t="s">
        <v>244</v>
      </c>
      <c r="BM154" s="245" t="s">
        <v>1147</v>
      </c>
    </row>
    <row r="155" spans="1:47" s="2" customFormat="1" ht="12">
      <c r="A155" s="37"/>
      <c r="B155" s="38"/>
      <c r="C155" s="39"/>
      <c r="D155" s="247" t="s">
        <v>155</v>
      </c>
      <c r="E155" s="39"/>
      <c r="F155" s="248" t="s">
        <v>1148</v>
      </c>
      <c r="G155" s="39"/>
      <c r="H155" s="39"/>
      <c r="I155" s="143"/>
      <c r="J155" s="39"/>
      <c r="K155" s="39"/>
      <c r="L155" s="43"/>
      <c r="M155" s="249"/>
      <c r="N155" s="250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155</v>
      </c>
      <c r="AU155" s="16" t="s">
        <v>86</v>
      </c>
    </row>
    <row r="156" spans="1:65" s="2" customFormat="1" ht="20.5" customHeight="1">
      <c r="A156" s="37"/>
      <c r="B156" s="38"/>
      <c r="C156" s="234" t="s">
        <v>233</v>
      </c>
      <c r="D156" s="234" t="s">
        <v>148</v>
      </c>
      <c r="E156" s="235" t="s">
        <v>1149</v>
      </c>
      <c r="F156" s="236" t="s">
        <v>1150</v>
      </c>
      <c r="G156" s="237" t="s">
        <v>161</v>
      </c>
      <c r="H156" s="238">
        <v>22.5</v>
      </c>
      <c r="I156" s="239"/>
      <c r="J156" s="240">
        <f>ROUND(I156*H156,2)</f>
        <v>0</v>
      </c>
      <c r="K156" s="236" t="s">
        <v>152</v>
      </c>
      <c r="L156" s="43"/>
      <c r="M156" s="241" t="s">
        <v>1</v>
      </c>
      <c r="N156" s="242" t="s">
        <v>41</v>
      </c>
      <c r="O156" s="90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244</v>
      </c>
      <c r="AT156" s="245" t="s">
        <v>148</v>
      </c>
      <c r="AU156" s="245" t="s">
        <v>86</v>
      </c>
      <c r="AY156" s="16" t="s">
        <v>146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84</v>
      </c>
      <c r="BK156" s="246">
        <f>ROUND(I156*H156,2)</f>
        <v>0</v>
      </c>
      <c r="BL156" s="16" t="s">
        <v>244</v>
      </c>
      <c r="BM156" s="245" t="s">
        <v>1151</v>
      </c>
    </row>
    <row r="157" spans="1:47" s="2" customFormat="1" ht="12">
      <c r="A157" s="37"/>
      <c r="B157" s="38"/>
      <c r="C157" s="39"/>
      <c r="D157" s="247" t="s">
        <v>155</v>
      </c>
      <c r="E157" s="39"/>
      <c r="F157" s="248" t="s">
        <v>1152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155</v>
      </c>
      <c r="AU157" s="16" t="s">
        <v>86</v>
      </c>
    </row>
    <row r="158" spans="1:51" s="13" customFormat="1" ht="12">
      <c r="A158" s="13"/>
      <c r="B158" s="251"/>
      <c r="C158" s="252"/>
      <c r="D158" s="247" t="s">
        <v>157</v>
      </c>
      <c r="E158" s="253" t="s">
        <v>1</v>
      </c>
      <c r="F158" s="254" t="s">
        <v>1153</v>
      </c>
      <c r="G158" s="252"/>
      <c r="H158" s="255">
        <v>22.5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157</v>
      </c>
      <c r="AU158" s="261" t="s">
        <v>86</v>
      </c>
      <c r="AV158" s="13" t="s">
        <v>86</v>
      </c>
      <c r="AW158" s="13" t="s">
        <v>32</v>
      </c>
      <c r="AX158" s="13" t="s">
        <v>84</v>
      </c>
      <c r="AY158" s="261" t="s">
        <v>146</v>
      </c>
    </row>
    <row r="159" spans="1:65" s="2" customFormat="1" ht="20.5" customHeight="1">
      <c r="A159" s="37"/>
      <c r="B159" s="38"/>
      <c r="C159" s="234" t="s">
        <v>8</v>
      </c>
      <c r="D159" s="234" t="s">
        <v>148</v>
      </c>
      <c r="E159" s="235" t="s">
        <v>1154</v>
      </c>
      <c r="F159" s="236" t="s">
        <v>1155</v>
      </c>
      <c r="G159" s="237" t="s">
        <v>189</v>
      </c>
      <c r="H159" s="238">
        <v>0.064</v>
      </c>
      <c r="I159" s="239"/>
      <c r="J159" s="240">
        <f>ROUND(I159*H159,2)</f>
        <v>0</v>
      </c>
      <c r="K159" s="236" t="s">
        <v>152</v>
      </c>
      <c r="L159" s="43"/>
      <c r="M159" s="241" t="s">
        <v>1</v>
      </c>
      <c r="N159" s="242" t="s">
        <v>41</v>
      </c>
      <c r="O159" s="90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45" t="s">
        <v>244</v>
      </c>
      <c r="AT159" s="245" t="s">
        <v>148</v>
      </c>
      <c r="AU159" s="245" t="s">
        <v>86</v>
      </c>
      <c r="AY159" s="16" t="s">
        <v>146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6" t="s">
        <v>84</v>
      </c>
      <c r="BK159" s="246">
        <f>ROUND(I159*H159,2)</f>
        <v>0</v>
      </c>
      <c r="BL159" s="16" t="s">
        <v>244</v>
      </c>
      <c r="BM159" s="245" t="s">
        <v>1156</v>
      </c>
    </row>
    <row r="160" spans="1:47" s="2" customFormat="1" ht="12">
      <c r="A160" s="37"/>
      <c r="B160" s="38"/>
      <c r="C160" s="39"/>
      <c r="D160" s="247" t="s">
        <v>155</v>
      </c>
      <c r="E160" s="39"/>
      <c r="F160" s="248" t="s">
        <v>1157</v>
      </c>
      <c r="G160" s="39"/>
      <c r="H160" s="39"/>
      <c r="I160" s="143"/>
      <c r="J160" s="39"/>
      <c r="K160" s="39"/>
      <c r="L160" s="43"/>
      <c r="M160" s="249"/>
      <c r="N160" s="250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155</v>
      </c>
      <c r="AU160" s="16" t="s">
        <v>86</v>
      </c>
    </row>
    <row r="161" spans="1:63" s="12" customFormat="1" ht="22.8" customHeight="1">
      <c r="A161" s="12"/>
      <c r="B161" s="218"/>
      <c r="C161" s="219"/>
      <c r="D161" s="220" t="s">
        <v>75</v>
      </c>
      <c r="E161" s="232" t="s">
        <v>1158</v>
      </c>
      <c r="F161" s="232" t="s">
        <v>1159</v>
      </c>
      <c r="G161" s="219"/>
      <c r="H161" s="219"/>
      <c r="I161" s="222"/>
      <c r="J161" s="233">
        <f>BK161</f>
        <v>0</v>
      </c>
      <c r="K161" s="219"/>
      <c r="L161" s="224"/>
      <c r="M161" s="225"/>
      <c r="N161" s="226"/>
      <c r="O161" s="226"/>
      <c r="P161" s="227">
        <f>SUM(P162:P183)</f>
        <v>0</v>
      </c>
      <c r="Q161" s="226"/>
      <c r="R161" s="227">
        <f>SUM(R162:R183)</f>
        <v>0.1118</v>
      </c>
      <c r="S161" s="226"/>
      <c r="T161" s="228">
        <f>SUM(T162:T183)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9" t="s">
        <v>86</v>
      </c>
      <c r="AT161" s="230" t="s">
        <v>75</v>
      </c>
      <c r="AU161" s="230" t="s">
        <v>84</v>
      </c>
      <c r="AY161" s="229" t="s">
        <v>146</v>
      </c>
      <c r="BK161" s="231">
        <f>SUM(BK162:BK183)</f>
        <v>0</v>
      </c>
    </row>
    <row r="162" spans="1:65" s="2" customFormat="1" ht="41.5" customHeight="1">
      <c r="A162" s="37"/>
      <c r="B162" s="38"/>
      <c r="C162" s="234" t="s">
        <v>244</v>
      </c>
      <c r="D162" s="234" t="s">
        <v>148</v>
      </c>
      <c r="E162" s="235" t="s">
        <v>1160</v>
      </c>
      <c r="F162" s="236" t="s">
        <v>1161</v>
      </c>
      <c r="G162" s="237" t="s">
        <v>273</v>
      </c>
      <c r="H162" s="238">
        <v>2</v>
      </c>
      <c r="I162" s="239"/>
      <c r="J162" s="240">
        <f>ROUND(I162*H162,2)</f>
        <v>0</v>
      </c>
      <c r="K162" s="236" t="s">
        <v>152</v>
      </c>
      <c r="L162" s="43"/>
      <c r="M162" s="241" t="s">
        <v>1</v>
      </c>
      <c r="N162" s="242" t="s">
        <v>41</v>
      </c>
      <c r="O162" s="90"/>
      <c r="P162" s="243">
        <f>O162*H162</f>
        <v>0</v>
      </c>
      <c r="Q162" s="243">
        <v>0.00183</v>
      </c>
      <c r="R162" s="243">
        <f>Q162*H162</f>
        <v>0.00366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244</v>
      </c>
      <c r="AT162" s="245" t="s">
        <v>148</v>
      </c>
      <c r="AU162" s="245" t="s">
        <v>86</v>
      </c>
      <c r="AY162" s="16" t="s">
        <v>146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84</v>
      </c>
      <c r="BK162" s="246">
        <f>ROUND(I162*H162,2)</f>
        <v>0</v>
      </c>
      <c r="BL162" s="16" t="s">
        <v>244</v>
      </c>
      <c r="BM162" s="245" t="s">
        <v>1162</v>
      </c>
    </row>
    <row r="163" spans="1:47" s="2" customFormat="1" ht="12">
      <c r="A163" s="37"/>
      <c r="B163" s="38"/>
      <c r="C163" s="39"/>
      <c r="D163" s="247" t="s">
        <v>155</v>
      </c>
      <c r="E163" s="39"/>
      <c r="F163" s="248" t="s">
        <v>1163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155</v>
      </c>
      <c r="AU163" s="16" t="s">
        <v>86</v>
      </c>
    </row>
    <row r="164" spans="1:65" s="2" customFormat="1" ht="20.5" customHeight="1">
      <c r="A164" s="37"/>
      <c r="B164" s="38"/>
      <c r="C164" s="234" t="s">
        <v>249</v>
      </c>
      <c r="D164" s="234" t="s">
        <v>148</v>
      </c>
      <c r="E164" s="235" t="s">
        <v>1164</v>
      </c>
      <c r="F164" s="236" t="s">
        <v>1165</v>
      </c>
      <c r="G164" s="237" t="s">
        <v>161</v>
      </c>
      <c r="H164" s="238">
        <v>32</v>
      </c>
      <c r="I164" s="239"/>
      <c r="J164" s="240">
        <f>ROUND(I164*H164,2)</f>
        <v>0</v>
      </c>
      <c r="K164" s="236" t="s">
        <v>152</v>
      </c>
      <c r="L164" s="43"/>
      <c r="M164" s="241" t="s">
        <v>1</v>
      </c>
      <c r="N164" s="242" t="s">
        <v>41</v>
      </c>
      <c r="O164" s="90"/>
      <c r="P164" s="243">
        <f>O164*H164</f>
        <v>0</v>
      </c>
      <c r="Q164" s="243">
        <v>0.00085</v>
      </c>
      <c r="R164" s="243">
        <f>Q164*H164</f>
        <v>0.0272</v>
      </c>
      <c r="S164" s="243">
        <v>0</v>
      </c>
      <c r="T164" s="24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5" t="s">
        <v>244</v>
      </c>
      <c r="AT164" s="245" t="s">
        <v>148</v>
      </c>
      <c r="AU164" s="245" t="s">
        <v>86</v>
      </c>
      <c r="AY164" s="16" t="s">
        <v>146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6" t="s">
        <v>84</v>
      </c>
      <c r="BK164" s="246">
        <f>ROUND(I164*H164,2)</f>
        <v>0</v>
      </c>
      <c r="BL164" s="16" t="s">
        <v>244</v>
      </c>
      <c r="BM164" s="245" t="s">
        <v>1166</v>
      </c>
    </row>
    <row r="165" spans="1:47" s="2" customFormat="1" ht="12">
      <c r="A165" s="37"/>
      <c r="B165" s="38"/>
      <c r="C165" s="39"/>
      <c r="D165" s="247" t="s">
        <v>155</v>
      </c>
      <c r="E165" s="39"/>
      <c r="F165" s="248" t="s">
        <v>1167</v>
      </c>
      <c r="G165" s="39"/>
      <c r="H165" s="39"/>
      <c r="I165" s="143"/>
      <c r="J165" s="39"/>
      <c r="K165" s="39"/>
      <c r="L165" s="43"/>
      <c r="M165" s="249"/>
      <c r="N165" s="250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155</v>
      </c>
      <c r="AU165" s="16" t="s">
        <v>86</v>
      </c>
    </row>
    <row r="166" spans="1:65" s="2" customFormat="1" ht="20.5" customHeight="1">
      <c r="A166" s="37"/>
      <c r="B166" s="38"/>
      <c r="C166" s="234" t="s">
        <v>256</v>
      </c>
      <c r="D166" s="234" t="s">
        <v>148</v>
      </c>
      <c r="E166" s="235" t="s">
        <v>1168</v>
      </c>
      <c r="F166" s="236" t="s">
        <v>1169</v>
      </c>
      <c r="G166" s="237" t="s">
        <v>161</v>
      </c>
      <c r="H166" s="238">
        <v>52</v>
      </c>
      <c r="I166" s="239"/>
      <c r="J166" s="240">
        <f>ROUND(I166*H166,2)</f>
        <v>0</v>
      </c>
      <c r="K166" s="236" t="s">
        <v>152</v>
      </c>
      <c r="L166" s="43"/>
      <c r="M166" s="241" t="s">
        <v>1</v>
      </c>
      <c r="N166" s="242" t="s">
        <v>41</v>
      </c>
      <c r="O166" s="90"/>
      <c r="P166" s="243">
        <f>O166*H166</f>
        <v>0</v>
      </c>
      <c r="Q166" s="243">
        <v>0.00098</v>
      </c>
      <c r="R166" s="243">
        <f>Q166*H166</f>
        <v>0.05096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244</v>
      </c>
      <c r="AT166" s="245" t="s">
        <v>148</v>
      </c>
      <c r="AU166" s="245" t="s">
        <v>86</v>
      </c>
      <c r="AY166" s="16" t="s">
        <v>146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84</v>
      </c>
      <c r="BK166" s="246">
        <f>ROUND(I166*H166,2)</f>
        <v>0</v>
      </c>
      <c r="BL166" s="16" t="s">
        <v>244</v>
      </c>
      <c r="BM166" s="245" t="s">
        <v>1170</v>
      </c>
    </row>
    <row r="167" spans="1:47" s="2" customFormat="1" ht="12">
      <c r="A167" s="37"/>
      <c r="B167" s="38"/>
      <c r="C167" s="39"/>
      <c r="D167" s="247" t="s">
        <v>155</v>
      </c>
      <c r="E167" s="39"/>
      <c r="F167" s="248" t="s">
        <v>1171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155</v>
      </c>
      <c r="AU167" s="16" t="s">
        <v>86</v>
      </c>
    </row>
    <row r="168" spans="1:51" s="13" customFormat="1" ht="12">
      <c r="A168" s="13"/>
      <c r="B168" s="251"/>
      <c r="C168" s="252"/>
      <c r="D168" s="247" t="s">
        <v>157</v>
      </c>
      <c r="E168" s="253" t="s">
        <v>1</v>
      </c>
      <c r="F168" s="254" t="s">
        <v>1172</v>
      </c>
      <c r="G168" s="252"/>
      <c r="H168" s="255">
        <v>52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157</v>
      </c>
      <c r="AU168" s="261" t="s">
        <v>86</v>
      </c>
      <c r="AV168" s="13" t="s">
        <v>86</v>
      </c>
      <c r="AW168" s="13" t="s">
        <v>32</v>
      </c>
      <c r="AX168" s="13" t="s">
        <v>84</v>
      </c>
      <c r="AY168" s="261" t="s">
        <v>146</v>
      </c>
    </row>
    <row r="169" spans="1:65" s="2" customFormat="1" ht="41.5" customHeight="1">
      <c r="A169" s="37"/>
      <c r="B169" s="38"/>
      <c r="C169" s="234" t="s">
        <v>262</v>
      </c>
      <c r="D169" s="234" t="s">
        <v>148</v>
      </c>
      <c r="E169" s="235" t="s">
        <v>1173</v>
      </c>
      <c r="F169" s="236" t="s">
        <v>1174</v>
      </c>
      <c r="G169" s="237" t="s">
        <v>161</v>
      </c>
      <c r="H169" s="238">
        <v>32</v>
      </c>
      <c r="I169" s="239"/>
      <c r="J169" s="240">
        <f>ROUND(I169*H169,2)</f>
        <v>0</v>
      </c>
      <c r="K169" s="236" t="s">
        <v>152</v>
      </c>
      <c r="L169" s="43"/>
      <c r="M169" s="241" t="s">
        <v>1</v>
      </c>
      <c r="N169" s="242" t="s">
        <v>41</v>
      </c>
      <c r="O169" s="90"/>
      <c r="P169" s="243">
        <f>O169*H169</f>
        <v>0</v>
      </c>
      <c r="Q169" s="243">
        <v>4E-05</v>
      </c>
      <c r="R169" s="243">
        <f>Q169*H169</f>
        <v>0.00128</v>
      </c>
      <c r="S169" s="243">
        <v>0</v>
      </c>
      <c r="T169" s="24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45" t="s">
        <v>244</v>
      </c>
      <c r="AT169" s="245" t="s">
        <v>148</v>
      </c>
      <c r="AU169" s="245" t="s">
        <v>86</v>
      </c>
      <c r="AY169" s="16" t="s">
        <v>146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6" t="s">
        <v>84</v>
      </c>
      <c r="BK169" s="246">
        <f>ROUND(I169*H169,2)</f>
        <v>0</v>
      </c>
      <c r="BL169" s="16" t="s">
        <v>244</v>
      </c>
      <c r="BM169" s="245" t="s">
        <v>1175</v>
      </c>
    </row>
    <row r="170" spans="1:47" s="2" customFormat="1" ht="12">
      <c r="A170" s="37"/>
      <c r="B170" s="38"/>
      <c r="C170" s="39"/>
      <c r="D170" s="247" t="s">
        <v>155</v>
      </c>
      <c r="E170" s="39"/>
      <c r="F170" s="248" t="s">
        <v>1176</v>
      </c>
      <c r="G170" s="39"/>
      <c r="H170" s="39"/>
      <c r="I170" s="143"/>
      <c r="J170" s="39"/>
      <c r="K170" s="39"/>
      <c r="L170" s="43"/>
      <c r="M170" s="249"/>
      <c r="N170" s="250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155</v>
      </c>
      <c r="AU170" s="16" t="s">
        <v>86</v>
      </c>
    </row>
    <row r="171" spans="1:51" s="13" customFormat="1" ht="12">
      <c r="A171" s="13"/>
      <c r="B171" s="251"/>
      <c r="C171" s="252"/>
      <c r="D171" s="247" t="s">
        <v>157</v>
      </c>
      <c r="E171" s="253" t="s">
        <v>1</v>
      </c>
      <c r="F171" s="254" t="s">
        <v>343</v>
      </c>
      <c r="G171" s="252"/>
      <c r="H171" s="255">
        <v>32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157</v>
      </c>
      <c r="AU171" s="261" t="s">
        <v>86</v>
      </c>
      <c r="AV171" s="13" t="s">
        <v>86</v>
      </c>
      <c r="AW171" s="13" t="s">
        <v>32</v>
      </c>
      <c r="AX171" s="13" t="s">
        <v>84</v>
      </c>
      <c r="AY171" s="261" t="s">
        <v>146</v>
      </c>
    </row>
    <row r="172" spans="1:65" s="2" customFormat="1" ht="41.5" customHeight="1">
      <c r="A172" s="37"/>
      <c r="B172" s="38"/>
      <c r="C172" s="234" t="s">
        <v>270</v>
      </c>
      <c r="D172" s="234" t="s">
        <v>148</v>
      </c>
      <c r="E172" s="235" t="s">
        <v>1177</v>
      </c>
      <c r="F172" s="236" t="s">
        <v>1178</v>
      </c>
      <c r="G172" s="237" t="s">
        <v>161</v>
      </c>
      <c r="H172" s="238">
        <v>52</v>
      </c>
      <c r="I172" s="239"/>
      <c r="J172" s="240">
        <f>ROUND(I172*H172,2)</f>
        <v>0</v>
      </c>
      <c r="K172" s="236" t="s">
        <v>152</v>
      </c>
      <c r="L172" s="43"/>
      <c r="M172" s="241" t="s">
        <v>1</v>
      </c>
      <c r="N172" s="242" t="s">
        <v>41</v>
      </c>
      <c r="O172" s="90"/>
      <c r="P172" s="243">
        <f>O172*H172</f>
        <v>0</v>
      </c>
      <c r="Q172" s="243">
        <v>0.0002</v>
      </c>
      <c r="R172" s="243">
        <f>Q172*H172</f>
        <v>0.010400000000000001</v>
      </c>
      <c r="S172" s="243">
        <v>0</v>
      </c>
      <c r="T172" s="24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5" t="s">
        <v>244</v>
      </c>
      <c r="AT172" s="245" t="s">
        <v>148</v>
      </c>
      <c r="AU172" s="245" t="s">
        <v>86</v>
      </c>
      <c r="AY172" s="16" t="s">
        <v>146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6" t="s">
        <v>84</v>
      </c>
      <c r="BK172" s="246">
        <f>ROUND(I172*H172,2)</f>
        <v>0</v>
      </c>
      <c r="BL172" s="16" t="s">
        <v>244</v>
      </c>
      <c r="BM172" s="245" t="s">
        <v>1179</v>
      </c>
    </row>
    <row r="173" spans="1:47" s="2" customFormat="1" ht="12">
      <c r="A173" s="37"/>
      <c r="B173" s="38"/>
      <c r="C173" s="39"/>
      <c r="D173" s="247" t="s">
        <v>155</v>
      </c>
      <c r="E173" s="39"/>
      <c r="F173" s="248" t="s">
        <v>1180</v>
      </c>
      <c r="G173" s="39"/>
      <c r="H173" s="39"/>
      <c r="I173" s="143"/>
      <c r="J173" s="39"/>
      <c r="K173" s="39"/>
      <c r="L173" s="43"/>
      <c r="M173" s="249"/>
      <c r="N173" s="250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155</v>
      </c>
      <c r="AU173" s="16" t="s">
        <v>86</v>
      </c>
    </row>
    <row r="174" spans="1:65" s="2" customFormat="1" ht="20.5" customHeight="1">
      <c r="A174" s="37"/>
      <c r="B174" s="38"/>
      <c r="C174" s="234" t="s">
        <v>7</v>
      </c>
      <c r="D174" s="234" t="s">
        <v>148</v>
      </c>
      <c r="E174" s="235" t="s">
        <v>1181</v>
      </c>
      <c r="F174" s="236" t="s">
        <v>1182</v>
      </c>
      <c r="G174" s="237" t="s">
        <v>273</v>
      </c>
      <c r="H174" s="238">
        <v>10</v>
      </c>
      <c r="I174" s="239"/>
      <c r="J174" s="240">
        <f>ROUND(I174*H174,2)</f>
        <v>0</v>
      </c>
      <c r="K174" s="236" t="s">
        <v>152</v>
      </c>
      <c r="L174" s="43"/>
      <c r="M174" s="241" t="s">
        <v>1</v>
      </c>
      <c r="N174" s="242" t="s">
        <v>41</v>
      </c>
      <c r="O174" s="90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244</v>
      </c>
      <c r="AT174" s="245" t="s">
        <v>148</v>
      </c>
      <c r="AU174" s="245" t="s">
        <v>86</v>
      </c>
      <c r="AY174" s="16" t="s">
        <v>146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84</v>
      </c>
      <c r="BK174" s="246">
        <f>ROUND(I174*H174,2)</f>
        <v>0</v>
      </c>
      <c r="BL174" s="16" t="s">
        <v>244</v>
      </c>
      <c r="BM174" s="245" t="s">
        <v>1183</v>
      </c>
    </row>
    <row r="175" spans="1:47" s="2" customFormat="1" ht="12">
      <c r="A175" s="37"/>
      <c r="B175" s="38"/>
      <c r="C175" s="39"/>
      <c r="D175" s="247" t="s">
        <v>155</v>
      </c>
      <c r="E175" s="39"/>
      <c r="F175" s="248" t="s">
        <v>1184</v>
      </c>
      <c r="G175" s="39"/>
      <c r="H175" s="39"/>
      <c r="I175" s="143"/>
      <c r="J175" s="39"/>
      <c r="K175" s="39"/>
      <c r="L175" s="43"/>
      <c r="M175" s="249"/>
      <c r="N175" s="250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155</v>
      </c>
      <c r="AU175" s="16" t="s">
        <v>86</v>
      </c>
    </row>
    <row r="176" spans="1:65" s="2" customFormat="1" ht="20.5" customHeight="1">
      <c r="A176" s="37"/>
      <c r="B176" s="38"/>
      <c r="C176" s="234" t="s">
        <v>282</v>
      </c>
      <c r="D176" s="234" t="s">
        <v>148</v>
      </c>
      <c r="E176" s="235" t="s">
        <v>1185</v>
      </c>
      <c r="F176" s="236" t="s">
        <v>1186</v>
      </c>
      <c r="G176" s="237" t="s">
        <v>273</v>
      </c>
      <c r="H176" s="238">
        <v>2</v>
      </c>
      <c r="I176" s="239"/>
      <c r="J176" s="240">
        <f>ROUND(I176*H176,2)</f>
        <v>0</v>
      </c>
      <c r="K176" s="236" t="s">
        <v>152</v>
      </c>
      <c r="L176" s="43"/>
      <c r="M176" s="241" t="s">
        <v>1</v>
      </c>
      <c r="N176" s="242" t="s">
        <v>41</v>
      </c>
      <c r="O176" s="90"/>
      <c r="P176" s="243">
        <f>O176*H176</f>
        <v>0</v>
      </c>
      <c r="Q176" s="243">
        <v>0.00075</v>
      </c>
      <c r="R176" s="243">
        <f>Q176*H176</f>
        <v>0.0015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244</v>
      </c>
      <c r="AT176" s="245" t="s">
        <v>148</v>
      </c>
      <c r="AU176" s="245" t="s">
        <v>86</v>
      </c>
      <c r="AY176" s="16" t="s">
        <v>146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84</v>
      </c>
      <c r="BK176" s="246">
        <f>ROUND(I176*H176,2)</f>
        <v>0</v>
      </c>
      <c r="BL176" s="16" t="s">
        <v>244</v>
      </c>
      <c r="BM176" s="245" t="s">
        <v>1187</v>
      </c>
    </row>
    <row r="177" spans="1:47" s="2" customFormat="1" ht="12">
      <c r="A177" s="37"/>
      <c r="B177" s="38"/>
      <c r="C177" s="39"/>
      <c r="D177" s="247" t="s">
        <v>155</v>
      </c>
      <c r="E177" s="39"/>
      <c r="F177" s="248" t="s">
        <v>1188</v>
      </c>
      <c r="G177" s="39"/>
      <c r="H177" s="39"/>
      <c r="I177" s="143"/>
      <c r="J177" s="39"/>
      <c r="K177" s="39"/>
      <c r="L177" s="43"/>
      <c r="M177" s="249"/>
      <c r="N177" s="250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155</v>
      </c>
      <c r="AU177" s="16" t="s">
        <v>86</v>
      </c>
    </row>
    <row r="178" spans="1:65" s="2" customFormat="1" ht="20.5" customHeight="1">
      <c r="A178" s="37"/>
      <c r="B178" s="38"/>
      <c r="C178" s="234" t="s">
        <v>288</v>
      </c>
      <c r="D178" s="234" t="s">
        <v>148</v>
      </c>
      <c r="E178" s="235" t="s">
        <v>1189</v>
      </c>
      <c r="F178" s="236" t="s">
        <v>1190</v>
      </c>
      <c r="G178" s="237" t="s">
        <v>161</v>
      </c>
      <c r="H178" s="238">
        <v>84</v>
      </c>
      <c r="I178" s="239"/>
      <c r="J178" s="240">
        <f>ROUND(I178*H178,2)</f>
        <v>0</v>
      </c>
      <c r="K178" s="236" t="s">
        <v>152</v>
      </c>
      <c r="L178" s="43"/>
      <c r="M178" s="241" t="s">
        <v>1</v>
      </c>
      <c r="N178" s="242" t="s">
        <v>41</v>
      </c>
      <c r="O178" s="90"/>
      <c r="P178" s="243">
        <f>O178*H178</f>
        <v>0</v>
      </c>
      <c r="Q178" s="243">
        <v>0.00019</v>
      </c>
      <c r="R178" s="243">
        <f>Q178*H178</f>
        <v>0.015960000000000002</v>
      </c>
      <c r="S178" s="243">
        <v>0</v>
      </c>
      <c r="T178" s="24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244</v>
      </c>
      <c r="AT178" s="245" t="s">
        <v>148</v>
      </c>
      <c r="AU178" s="245" t="s">
        <v>86</v>
      </c>
      <c r="AY178" s="16" t="s">
        <v>146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84</v>
      </c>
      <c r="BK178" s="246">
        <f>ROUND(I178*H178,2)</f>
        <v>0</v>
      </c>
      <c r="BL178" s="16" t="s">
        <v>244</v>
      </c>
      <c r="BM178" s="245" t="s">
        <v>1191</v>
      </c>
    </row>
    <row r="179" spans="1:47" s="2" customFormat="1" ht="12">
      <c r="A179" s="37"/>
      <c r="B179" s="38"/>
      <c r="C179" s="39"/>
      <c r="D179" s="247" t="s">
        <v>155</v>
      </c>
      <c r="E179" s="39"/>
      <c r="F179" s="248" t="s">
        <v>1192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155</v>
      </c>
      <c r="AU179" s="16" t="s">
        <v>86</v>
      </c>
    </row>
    <row r="180" spans="1:65" s="2" customFormat="1" ht="20.5" customHeight="1">
      <c r="A180" s="37"/>
      <c r="B180" s="38"/>
      <c r="C180" s="234" t="s">
        <v>295</v>
      </c>
      <c r="D180" s="234" t="s">
        <v>148</v>
      </c>
      <c r="E180" s="235" t="s">
        <v>1193</v>
      </c>
      <c r="F180" s="236" t="s">
        <v>1194</v>
      </c>
      <c r="G180" s="237" t="s">
        <v>161</v>
      </c>
      <c r="H180" s="238">
        <v>84</v>
      </c>
      <c r="I180" s="239"/>
      <c r="J180" s="240">
        <f>ROUND(I180*H180,2)</f>
        <v>0</v>
      </c>
      <c r="K180" s="236" t="s">
        <v>152</v>
      </c>
      <c r="L180" s="43"/>
      <c r="M180" s="241" t="s">
        <v>1</v>
      </c>
      <c r="N180" s="242" t="s">
        <v>41</v>
      </c>
      <c r="O180" s="90"/>
      <c r="P180" s="243">
        <f>O180*H180</f>
        <v>0</v>
      </c>
      <c r="Q180" s="243">
        <v>1E-05</v>
      </c>
      <c r="R180" s="243">
        <f>Q180*H180</f>
        <v>0.00084</v>
      </c>
      <c r="S180" s="243">
        <v>0</v>
      </c>
      <c r="T180" s="24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244</v>
      </c>
      <c r="AT180" s="245" t="s">
        <v>148</v>
      </c>
      <c r="AU180" s="245" t="s">
        <v>86</v>
      </c>
      <c r="AY180" s="16" t="s">
        <v>146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84</v>
      </c>
      <c r="BK180" s="246">
        <f>ROUND(I180*H180,2)</f>
        <v>0</v>
      </c>
      <c r="BL180" s="16" t="s">
        <v>244</v>
      </c>
      <c r="BM180" s="245" t="s">
        <v>1195</v>
      </c>
    </row>
    <row r="181" spans="1:47" s="2" customFormat="1" ht="12">
      <c r="A181" s="37"/>
      <c r="B181" s="38"/>
      <c r="C181" s="39"/>
      <c r="D181" s="247" t="s">
        <v>155</v>
      </c>
      <c r="E181" s="39"/>
      <c r="F181" s="248" t="s">
        <v>1196</v>
      </c>
      <c r="G181" s="39"/>
      <c r="H181" s="39"/>
      <c r="I181" s="143"/>
      <c r="J181" s="39"/>
      <c r="K181" s="39"/>
      <c r="L181" s="43"/>
      <c r="M181" s="249"/>
      <c r="N181" s="25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155</v>
      </c>
      <c r="AU181" s="16" t="s">
        <v>86</v>
      </c>
    </row>
    <row r="182" spans="1:65" s="2" customFormat="1" ht="20.5" customHeight="1">
      <c r="A182" s="37"/>
      <c r="B182" s="38"/>
      <c r="C182" s="234" t="s">
        <v>301</v>
      </c>
      <c r="D182" s="234" t="s">
        <v>148</v>
      </c>
      <c r="E182" s="235" t="s">
        <v>1197</v>
      </c>
      <c r="F182" s="236" t="s">
        <v>1198</v>
      </c>
      <c r="G182" s="237" t="s">
        <v>189</v>
      </c>
      <c r="H182" s="238">
        <v>0.112</v>
      </c>
      <c r="I182" s="239"/>
      <c r="J182" s="240">
        <f>ROUND(I182*H182,2)</f>
        <v>0</v>
      </c>
      <c r="K182" s="236" t="s">
        <v>152</v>
      </c>
      <c r="L182" s="43"/>
      <c r="M182" s="241" t="s">
        <v>1</v>
      </c>
      <c r="N182" s="242" t="s">
        <v>41</v>
      </c>
      <c r="O182" s="90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244</v>
      </c>
      <c r="AT182" s="245" t="s">
        <v>148</v>
      </c>
      <c r="AU182" s="245" t="s">
        <v>86</v>
      </c>
      <c r="AY182" s="16" t="s">
        <v>146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84</v>
      </c>
      <c r="BK182" s="246">
        <f>ROUND(I182*H182,2)</f>
        <v>0</v>
      </c>
      <c r="BL182" s="16" t="s">
        <v>244</v>
      </c>
      <c r="BM182" s="245" t="s">
        <v>1199</v>
      </c>
    </row>
    <row r="183" spans="1:47" s="2" customFormat="1" ht="12">
      <c r="A183" s="37"/>
      <c r="B183" s="38"/>
      <c r="C183" s="39"/>
      <c r="D183" s="247" t="s">
        <v>155</v>
      </c>
      <c r="E183" s="39"/>
      <c r="F183" s="248" t="s">
        <v>1200</v>
      </c>
      <c r="G183" s="39"/>
      <c r="H183" s="39"/>
      <c r="I183" s="143"/>
      <c r="J183" s="39"/>
      <c r="K183" s="39"/>
      <c r="L183" s="43"/>
      <c r="M183" s="249"/>
      <c r="N183" s="250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155</v>
      </c>
      <c r="AU183" s="16" t="s">
        <v>86</v>
      </c>
    </row>
    <row r="184" spans="1:63" s="12" customFormat="1" ht="22.8" customHeight="1">
      <c r="A184" s="12"/>
      <c r="B184" s="218"/>
      <c r="C184" s="219"/>
      <c r="D184" s="220" t="s">
        <v>75</v>
      </c>
      <c r="E184" s="232" t="s">
        <v>669</v>
      </c>
      <c r="F184" s="232" t="s">
        <v>670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SUM(P185:P210)</f>
        <v>0</v>
      </c>
      <c r="Q184" s="226"/>
      <c r="R184" s="227">
        <f>SUM(R185:R210)</f>
        <v>0.15552999999999997</v>
      </c>
      <c r="S184" s="226"/>
      <c r="T184" s="228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86</v>
      </c>
      <c r="AT184" s="230" t="s">
        <v>75</v>
      </c>
      <c r="AU184" s="230" t="s">
        <v>84</v>
      </c>
      <c r="AY184" s="229" t="s">
        <v>146</v>
      </c>
      <c r="BK184" s="231">
        <f>SUM(BK185:BK210)</f>
        <v>0</v>
      </c>
    </row>
    <row r="185" spans="1:65" s="2" customFormat="1" ht="31" customHeight="1">
      <c r="A185" s="37"/>
      <c r="B185" s="38"/>
      <c r="C185" s="234" t="s">
        <v>307</v>
      </c>
      <c r="D185" s="234" t="s">
        <v>148</v>
      </c>
      <c r="E185" s="235" t="s">
        <v>1201</v>
      </c>
      <c r="F185" s="236" t="s">
        <v>1202</v>
      </c>
      <c r="G185" s="237" t="s">
        <v>353</v>
      </c>
      <c r="H185" s="238">
        <v>1</v>
      </c>
      <c r="I185" s="239"/>
      <c r="J185" s="240">
        <f>ROUND(I185*H185,2)</f>
        <v>0</v>
      </c>
      <c r="K185" s="236" t="s">
        <v>152</v>
      </c>
      <c r="L185" s="43"/>
      <c r="M185" s="241" t="s">
        <v>1</v>
      </c>
      <c r="N185" s="242" t="s">
        <v>41</v>
      </c>
      <c r="O185" s="90"/>
      <c r="P185" s="243">
        <f>O185*H185</f>
        <v>0</v>
      </c>
      <c r="Q185" s="243">
        <v>0.01697</v>
      </c>
      <c r="R185" s="243">
        <f>Q185*H185</f>
        <v>0.01697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244</v>
      </c>
      <c r="AT185" s="245" t="s">
        <v>148</v>
      </c>
      <c r="AU185" s="245" t="s">
        <v>86</v>
      </c>
      <c r="AY185" s="16" t="s">
        <v>146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84</v>
      </c>
      <c r="BK185" s="246">
        <f>ROUND(I185*H185,2)</f>
        <v>0</v>
      </c>
      <c r="BL185" s="16" t="s">
        <v>244</v>
      </c>
      <c r="BM185" s="245" t="s">
        <v>1203</v>
      </c>
    </row>
    <row r="186" spans="1:47" s="2" customFormat="1" ht="12">
      <c r="A186" s="37"/>
      <c r="B186" s="38"/>
      <c r="C186" s="39"/>
      <c r="D186" s="247" t="s">
        <v>155</v>
      </c>
      <c r="E186" s="39"/>
      <c r="F186" s="248" t="s">
        <v>1204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155</v>
      </c>
      <c r="AU186" s="16" t="s">
        <v>86</v>
      </c>
    </row>
    <row r="187" spans="1:65" s="2" customFormat="1" ht="31" customHeight="1">
      <c r="A187" s="37"/>
      <c r="B187" s="38"/>
      <c r="C187" s="234" t="s">
        <v>314</v>
      </c>
      <c r="D187" s="234" t="s">
        <v>148</v>
      </c>
      <c r="E187" s="235" t="s">
        <v>1205</v>
      </c>
      <c r="F187" s="236" t="s">
        <v>1206</v>
      </c>
      <c r="G187" s="237" t="s">
        <v>353</v>
      </c>
      <c r="H187" s="238">
        <v>1</v>
      </c>
      <c r="I187" s="239"/>
      <c r="J187" s="240">
        <f>ROUND(I187*H187,2)</f>
        <v>0</v>
      </c>
      <c r="K187" s="236" t="s">
        <v>152</v>
      </c>
      <c r="L187" s="43"/>
      <c r="M187" s="241" t="s">
        <v>1</v>
      </c>
      <c r="N187" s="242" t="s">
        <v>41</v>
      </c>
      <c r="O187" s="90"/>
      <c r="P187" s="243">
        <f>O187*H187</f>
        <v>0</v>
      </c>
      <c r="Q187" s="243">
        <v>0.01769</v>
      </c>
      <c r="R187" s="243">
        <f>Q187*H187</f>
        <v>0.01769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244</v>
      </c>
      <c r="AT187" s="245" t="s">
        <v>148</v>
      </c>
      <c r="AU187" s="245" t="s">
        <v>86</v>
      </c>
      <c r="AY187" s="16" t="s">
        <v>146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84</v>
      </c>
      <c r="BK187" s="246">
        <f>ROUND(I187*H187,2)</f>
        <v>0</v>
      </c>
      <c r="BL187" s="16" t="s">
        <v>244</v>
      </c>
      <c r="BM187" s="245" t="s">
        <v>1207</v>
      </c>
    </row>
    <row r="188" spans="1:47" s="2" customFormat="1" ht="12">
      <c r="A188" s="37"/>
      <c r="B188" s="38"/>
      <c r="C188" s="39"/>
      <c r="D188" s="247" t="s">
        <v>155</v>
      </c>
      <c r="E188" s="39"/>
      <c r="F188" s="248" t="s">
        <v>1208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155</v>
      </c>
      <c r="AU188" s="16" t="s">
        <v>86</v>
      </c>
    </row>
    <row r="189" spans="1:65" s="2" customFormat="1" ht="31" customHeight="1">
      <c r="A189" s="37"/>
      <c r="B189" s="38"/>
      <c r="C189" s="234" t="s">
        <v>320</v>
      </c>
      <c r="D189" s="234" t="s">
        <v>148</v>
      </c>
      <c r="E189" s="235" t="s">
        <v>1209</v>
      </c>
      <c r="F189" s="236" t="s">
        <v>1210</v>
      </c>
      <c r="G189" s="237" t="s">
        <v>353</v>
      </c>
      <c r="H189" s="238">
        <v>1</v>
      </c>
      <c r="I189" s="239"/>
      <c r="J189" s="240">
        <f>ROUND(I189*H189,2)</f>
        <v>0</v>
      </c>
      <c r="K189" s="236" t="s">
        <v>152</v>
      </c>
      <c r="L189" s="43"/>
      <c r="M189" s="241" t="s">
        <v>1</v>
      </c>
      <c r="N189" s="242" t="s">
        <v>41</v>
      </c>
      <c r="O189" s="90"/>
      <c r="P189" s="243">
        <f>O189*H189</f>
        <v>0</v>
      </c>
      <c r="Q189" s="243">
        <v>0.01647</v>
      </c>
      <c r="R189" s="243">
        <f>Q189*H189</f>
        <v>0.01647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244</v>
      </c>
      <c r="AT189" s="245" t="s">
        <v>148</v>
      </c>
      <c r="AU189" s="245" t="s">
        <v>86</v>
      </c>
      <c r="AY189" s="16" t="s">
        <v>146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84</v>
      </c>
      <c r="BK189" s="246">
        <f>ROUND(I189*H189,2)</f>
        <v>0</v>
      </c>
      <c r="BL189" s="16" t="s">
        <v>244</v>
      </c>
      <c r="BM189" s="245" t="s">
        <v>1211</v>
      </c>
    </row>
    <row r="190" spans="1:47" s="2" customFormat="1" ht="12">
      <c r="A190" s="37"/>
      <c r="B190" s="38"/>
      <c r="C190" s="39"/>
      <c r="D190" s="247" t="s">
        <v>155</v>
      </c>
      <c r="E190" s="39"/>
      <c r="F190" s="248" t="s">
        <v>1212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155</v>
      </c>
      <c r="AU190" s="16" t="s">
        <v>86</v>
      </c>
    </row>
    <row r="191" spans="1:65" s="2" customFormat="1" ht="20.5" customHeight="1">
      <c r="A191" s="37"/>
      <c r="B191" s="38"/>
      <c r="C191" s="234" t="s">
        <v>326</v>
      </c>
      <c r="D191" s="234" t="s">
        <v>148</v>
      </c>
      <c r="E191" s="235" t="s">
        <v>1213</v>
      </c>
      <c r="F191" s="236" t="s">
        <v>1214</v>
      </c>
      <c r="G191" s="237" t="s">
        <v>353</v>
      </c>
      <c r="H191" s="238">
        <v>1</v>
      </c>
      <c r="I191" s="239"/>
      <c r="J191" s="240">
        <f>ROUND(I191*H191,2)</f>
        <v>0</v>
      </c>
      <c r="K191" s="236" t="s">
        <v>152</v>
      </c>
      <c r="L191" s="43"/>
      <c r="M191" s="241" t="s">
        <v>1</v>
      </c>
      <c r="N191" s="242" t="s">
        <v>41</v>
      </c>
      <c r="O191" s="90"/>
      <c r="P191" s="243">
        <f>O191*H191</f>
        <v>0</v>
      </c>
      <c r="Q191" s="243">
        <v>0.04853</v>
      </c>
      <c r="R191" s="243">
        <f>Q191*H191</f>
        <v>0.04853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244</v>
      </c>
      <c r="AT191" s="245" t="s">
        <v>148</v>
      </c>
      <c r="AU191" s="245" t="s">
        <v>86</v>
      </c>
      <c r="AY191" s="16" t="s">
        <v>146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84</v>
      </c>
      <c r="BK191" s="246">
        <f>ROUND(I191*H191,2)</f>
        <v>0</v>
      </c>
      <c r="BL191" s="16" t="s">
        <v>244</v>
      </c>
      <c r="BM191" s="245" t="s">
        <v>1215</v>
      </c>
    </row>
    <row r="192" spans="1:47" s="2" customFormat="1" ht="12">
      <c r="A192" s="37"/>
      <c r="B192" s="38"/>
      <c r="C192" s="39"/>
      <c r="D192" s="247" t="s">
        <v>155</v>
      </c>
      <c r="E192" s="39"/>
      <c r="F192" s="248" t="s">
        <v>1216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155</v>
      </c>
      <c r="AU192" s="16" t="s">
        <v>86</v>
      </c>
    </row>
    <row r="193" spans="1:65" s="2" customFormat="1" ht="41.5" customHeight="1">
      <c r="A193" s="37"/>
      <c r="B193" s="38"/>
      <c r="C193" s="234" t="s">
        <v>332</v>
      </c>
      <c r="D193" s="234" t="s">
        <v>148</v>
      </c>
      <c r="E193" s="235" t="s">
        <v>1217</v>
      </c>
      <c r="F193" s="236" t="s">
        <v>1218</v>
      </c>
      <c r="G193" s="237" t="s">
        <v>353</v>
      </c>
      <c r="H193" s="238">
        <v>1</v>
      </c>
      <c r="I193" s="239"/>
      <c r="J193" s="240">
        <f>ROUND(I193*H193,2)</f>
        <v>0</v>
      </c>
      <c r="K193" s="236" t="s">
        <v>152</v>
      </c>
      <c r="L193" s="43"/>
      <c r="M193" s="241" t="s">
        <v>1</v>
      </c>
      <c r="N193" s="242" t="s">
        <v>41</v>
      </c>
      <c r="O193" s="90"/>
      <c r="P193" s="243">
        <f>O193*H193</f>
        <v>0</v>
      </c>
      <c r="Q193" s="243">
        <v>0.03649</v>
      </c>
      <c r="R193" s="243">
        <f>Q193*H193</f>
        <v>0.03649</v>
      </c>
      <c r="S193" s="243">
        <v>0</v>
      </c>
      <c r="T193" s="24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5" t="s">
        <v>244</v>
      </c>
      <c r="AT193" s="245" t="s">
        <v>148</v>
      </c>
      <c r="AU193" s="245" t="s">
        <v>86</v>
      </c>
      <c r="AY193" s="16" t="s">
        <v>146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6" t="s">
        <v>84</v>
      </c>
      <c r="BK193" s="246">
        <f>ROUND(I193*H193,2)</f>
        <v>0</v>
      </c>
      <c r="BL193" s="16" t="s">
        <v>244</v>
      </c>
      <c r="BM193" s="245" t="s">
        <v>1219</v>
      </c>
    </row>
    <row r="194" spans="1:47" s="2" customFormat="1" ht="12">
      <c r="A194" s="37"/>
      <c r="B194" s="38"/>
      <c r="C194" s="39"/>
      <c r="D194" s="247" t="s">
        <v>155</v>
      </c>
      <c r="E194" s="39"/>
      <c r="F194" s="248" t="s">
        <v>1220</v>
      </c>
      <c r="G194" s="39"/>
      <c r="H194" s="39"/>
      <c r="I194" s="143"/>
      <c r="J194" s="39"/>
      <c r="K194" s="39"/>
      <c r="L194" s="43"/>
      <c r="M194" s="249"/>
      <c r="N194" s="250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155</v>
      </c>
      <c r="AU194" s="16" t="s">
        <v>86</v>
      </c>
    </row>
    <row r="195" spans="1:65" s="2" customFormat="1" ht="20.5" customHeight="1">
      <c r="A195" s="37"/>
      <c r="B195" s="38"/>
      <c r="C195" s="234" t="s">
        <v>337</v>
      </c>
      <c r="D195" s="234" t="s">
        <v>148</v>
      </c>
      <c r="E195" s="235" t="s">
        <v>1221</v>
      </c>
      <c r="F195" s="236" t="s">
        <v>1222</v>
      </c>
      <c r="G195" s="237" t="s">
        <v>353</v>
      </c>
      <c r="H195" s="238">
        <v>2</v>
      </c>
      <c r="I195" s="239"/>
      <c r="J195" s="240">
        <f>ROUND(I195*H195,2)</f>
        <v>0</v>
      </c>
      <c r="K195" s="236" t="s">
        <v>152</v>
      </c>
      <c r="L195" s="43"/>
      <c r="M195" s="241" t="s">
        <v>1</v>
      </c>
      <c r="N195" s="242" t="s">
        <v>41</v>
      </c>
      <c r="O195" s="90"/>
      <c r="P195" s="243">
        <f>O195*H195</f>
        <v>0</v>
      </c>
      <c r="Q195" s="243">
        <v>0.00043</v>
      </c>
      <c r="R195" s="243">
        <f>Q195*H195</f>
        <v>0.00086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244</v>
      </c>
      <c r="AT195" s="245" t="s">
        <v>148</v>
      </c>
      <c r="AU195" s="245" t="s">
        <v>86</v>
      </c>
      <c r="AY195" s="16" t="s">
        <v>146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84</v>
      </c>
      <c r="BK195" s="246">
        <f>ROUND(I195*H195,2)</f>
        <v>0</v>
      </c>
      <c r="BL195" s="16" t="s">
        <v>244</v>
      </c>
      <c r="BM195" s="245" t="s">
        <v>1223</v>
      </c>
    </row>
    <row r="196" spans="1:47" s="2" customFormat="1" ht="12">
      <c r="A196" s="37"/>
      <c r="B196" s="38"/>
      <c r="C196" s="39"/>
      <c r="D196" s="247" t="s">
        <v>155</v>
      </c>
      <c r="E196" s="39"/>
      <c r="F196" s="248" t="s">
        <v>1224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155</v>
      </c>
      <c r="AU196" s="16" t="s">
        <v>86</v>
      </c>
    </row>
    <row r="197" spans="1:65" s="2" customFormat="1" ht="20.5" customHeight="1">
      <c r="A197" s="37"/>
      <c r="B197" s="38"/>
      <c r="C197" s="273" t="s">
        <v>343</v>
      </c>
      <c r="D197" s="273" t="s">
        <v>186</v>
      </c>
      <c r="E197" s="274" t="s">
        <v>1225</v>
      </c>
      <c r="F197" s="275" t="s">
        <v>1226</v>
      </c>
      <c r="G197" s="276" t="s">
        <v>273</v>
      </c>
      <c r="H197" s="277">
        <v>1</v>
      </c>
      <c r="I197" s="278"/>
      <c r="J197" s="279">
        <f>ROUND(I197*H197,2)</f>
        <v>0</v>
      </c>
      <c r="K197" s="275" t="s">
        <v>152</v>
      </c>
      <c r="L197" s="280"/>
      <c r="M197" s="281" t="s">
        <v>1</v>
      </c>
      <c r="N197" s="282" t="s">
        <v>41</v>
      </c>
      <c r="O197" s="90"/>
      <c r="P197" s="243">
        <f>O197*H197</f>
        <v>0</v>
      </c>
      <c r="Q197" s="243">
        <v>0.0087</v>
      </c>
      <c r="R197" s="243">
        <f>Q197*H197</f>
        <v>0.0087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343</v>
      </c>
      <c r="AT197" s="245" t="s">
        <v>186</v>
      </c>
      <c r="AU197" s="245" t="s">
        <v>86</v>
      </c>
      <c r="AY197" s="16" t="s">
        <v>146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244</v>
      </c>
      <c r="BM197" s="245" t="s">
        <v>1227</v>
      </c>
    </row>
    <row r="198" spans="1:47" s="2" customFormat="1" ht="12">
      <c r="A198" s="37"/>
      <c r="B198" s="38"/>
      <c r="C198" s="39"/>
      <c r="D198" s="247" t="s">
        <v>155</v>
      </c>
      <c r="E198" s="39"/>
      <c r="F198" s="248" t="s">
        <v>1226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155</v>
      </c>
      <c r="AU198" s="16" t="s">
        <v>86</v>
      </c>
    </row>
    <row r="199" spans="1:65" s="2" customFormat="1" ht="31" customHeight="1">
      <c r="A199" s="37"/>
      <c r="B199" s="38"/>
      <c r="C199" s="234" t="s">
        <v>350</v>
      </c>
      <c r="D199" s="234" t="s">
        <v>148</v>
      </c>
      <c r="E199" s="235" t="s">
        <v>1228</v>
      </c>
      <c r="F199" s="236" t="s">
        <v>1229</v>
      </c>
      <c r="G199" s="237" t="s">
        <v>273</v>
      </c>
      <c r="H199" s="238">
        <v>1</v>
      </c>
      <c r="I199" s="239"/>
      <c r="J199" s="240">
        <f>ROUND(I199*H199,2)</f>
        <v>0</v>
      </c>
      <c r="K199" s="236" t="s">
        <v>152</v>
      </c>
      <c r="L199" s="43"/>
      <c r="M199" s="241" t="s">
        <v>1</v>
      </c>
      <c r="N199" s="242" t="s">
        <v>41</v>
      </c>
      <c r="O199" s="90"/>
      <c r="P199" s="243">
        <f>O199*H199</f>
        <v>0</v>
      </c>
      <c r="Q199" s="243">
        <v>0.00142</v>
      </c>
      <c r="R199" s="243">
        <f>Q199*H199</f>
        <v>0.00142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244</v>
      </c>
      <c r="AT199" s="245" t="s">
        <v>148</v>
      </c>
      <c r="AU199" s="245" t="s">
        <v>86</v>
      </c>
      <c r="AY199" s="16" t="s">
        <v>146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84</v>
      </c>
      <c r="BK199" s="246">
        <f>ROUND(I199*H199,2)</f>
        <v>0</v>
      </c>
      <c r="BL199" s="16" t="s">
        <v>244</v>
      </c>
      <c r="BM199" s="245" t="s">
        <v>1230</v>
      </c>
    </row>
    <row r="200" spans="1:47" s="2" customFormat="1" ht="12">
      <c r="A200" s="37"/>
      <c r="B200" s="38"/>
      <c r="C200" s="39"/>
      <c r="D200" s="247" t="s">
        <v>155</v>
      </c>
      <c r="E200" s="39"/>
      <c r="F200" s="248" t="s">
        <v>1231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155</v>
      </c>
      <c r="AU200" s="16" t="s">
        <v>86</v>
      </c>
    </row>
    <row r="201" spans="1:65" s="2" customFormat="1" ht="31" customHeight="1">
      <c r="A201" s="37"/>
      <c r="B201" s="38"/>
      <c r="C201" s="234" t="s">
        <v>355</v>
      </c>
      <c r="D201" s="234" t="s">
        <v>148</v>
      </c>
      <c r="E201" s="235" t="s">
        <v>1232</v>
      </c>
      <c r="F201" s="236" t="s">
        <v>1233</v>
      </c>
      <c r="G201" s="237" t="s">
        <v>353</v>
      </c>
      <c r="H201" s="238">
        <v>2</v>
      </c>
      <c r="I201" s="239"/>
      <c r="J201" s="240">
        <f>ROUND(I201*H201,2)</f>
        <v>0</v>
      </c>
      <c r="K201" s="236" t="s">
        <v>152</v>
      </c>
      <c r="L201" s="43"/>
      <c r="M201" s="241" t="s">
        <v>1</v>
      </c>
      <c r="N201" s="242" t="s">
        <v>41</v>
      </c>
      <c r="O201" s="90"/>
      <c r="P201" s="243">
        <f>O201*H201</f>
        <v>0</v>
      </c>
      <c r="Q201" s="243">
        <v>0.00208</v>
      </c>
      <c r="R201" s="243">
        <f>Q201*H201</f>
        <v>0.00416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244</v>
      </c>
      <c r="AT201" s="245" t="s">
        <v>148</v>
      </c>
      <c r="AU201" s="245" t="s">
        <v>86</v>
      </c>
      <c r="AY201" s="16" t="s">
        <v>146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84</v>
      </c>
      <c r="BK201" s="246">
        <f>ROUND(I201*H201,2)</f>
        <v>0</v>
      </c>
      <c r="BL201" s="16" t="s">
        <v>244</v>
      </c>
      <c r="BM201" s="245" t="s">
        <v>1234</v>
      </c>
    </row>
    <row r="202" spans="1:47" s="2" customFormat="1" ht="12">
      <c r="A202" s="37"/>
      <c r="B202" s="38"/>
      <c r="C202" s="39"/>
      <c r="D202" s="247" t="s">
        <v>155</v>
      </c>
      <c r="E202" s="39"/>
      <c r="F202" s="248" t="s">
        <v>1235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155</v>
      </c>
      <c r="AU202" s="16" t="s">
        <v>86</v>
      </c>
    </row>
    <row r="203" spans="1:65" s="2" customFormat="1" ht="20.5" customHeight="1">
      <c r="A203" s="37"/>
      <c r="B203" s="38"/>
      <c r="C203" s="234" t="s">
        <v>360</v>
      </c>
      <c r="D203" s="234" t="s">
        <v>148</v>
      </c>
      <c r="E203" s="235" t="s">
        <v>1236</v>
      </c>
      <c r="F203" s="236" t="s">
        <v>1237</v>
      </c>
      <c r="G203" s="237" t="s">
        <v>353</v>
      </c>
      <c r="H203" s="238">
        <v>1</v>
      </c>
      <c r="I203" s="239"/>
      <c r="J203" s="240">
        <f>ROUND(I203*H203,2)</f>
        <v>0</v>
      </c>
      <c r="K203" s="236" t="s">
        <v>152</v>
      </c>
      <c r="L203" s="43"/>
      <c r="M203" s="241" t="s">
        <v>1</v>
      </c>
      <c r="N203" s="242" t="s">
        <v>41</v>
      </c>
      <c r="O203" s="90"/>
      <c r="P203" s="243">
        <f>O203*H203</f>
        <v>0</v>
      </c>
      <c r="Q203" s="243">
        <v>0.00184</v>
      </c>
      <c r="R203" s="243">
        <f>Q203*H203</f>
        <v>0.00184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244</v>
      </c>
      <c r="AT203" s="245" t="s">
        <v>148</v>
      </c>
      <c r="AU203" s="245" t="s">
        <v>86</v>
      </c>
      <c r="AY203" s="16" t="s">
        <v>146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84</v>
      </c>
      <c r="BK203" s="246">
        <f>ROUND(I203*H203,2)</f>
        <v>0</v>
      </c>
      <c r="BL203" s="16" t="s">
        <v>244</v>
      </c>
      <c r="BM203" s="245" t="s">
        <v>1238</v>
      </c>
    </row>
    <row r="204" spans="1:47" s="2" customFormat="1" ht="12">
      <c r="A204" s="37"/>
      <c r="B204" s="38"/>
      <c r="C204" s="39"/>
      <c r="D204" s="247" t="s">
        <v>155</v>
      </c>
      <c r="E204" s="39"/>
      <c r="F204" s="248" t="s">
        <v>1239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155</v>
      </c>
      <c r="AU204" s="16" t="s">
        <v>86</v>
      </c>
    </row>
    <row r="205" spans="1:65" s="2" customFormat="1" ht="20.5" customHeight="1">
      <c r="A205" s="37"/>
      <c r="B205" s="38"/>
      <c r="C205" s="234" t="s">
        <v>365</v>
      </c>
      <c r="D205" s="234" t="s">
        <v>148</v>
      </c>
      <c r="E205" s="235" t="s">
        <v>1240</v>
      </c>
      <c r="F205" s="236" t="s">
        <v>1241</v>
      </c>
      <c r="G205" s="237" t="s">
        <v>353</v>
      </c>
      <c r="H205" s="238">
        <v>1</v>
      </c>
      <c r="I205" s="239"/>
      <c r="J205" s="240">
        <f>ROUND(I205*H205,2)</f>
        <v>0</v>
      </c>
      <c r="K205" s="236" t="s">
        <v>152</v>
      </c>
      <c r="L205" s="43"/>
      <c r="M205" s="241" t="s">
        <v>1</v>
      </c>
      <c r="N205" s="242" t="s">
        <v>41</v>
      </c>
      <c r="O205" s="90"/>
      <c r="P205" s="243">
        <f>O205*H205</f>
        <v>0</v>
      </c>
      <c r="Q205" s="243">
        <v>0.00184</v>
      </c>
      <c r="R205" s="243">
        <f>Q205*H205</f>
        <v>0.00184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244</v>
      </c>
      <c r="AT205" s="245" t="s">
        <v>148</v>
      </c>
      <c r="AU205" s="245" t="s">
        <v>86</v>
      </c>
      <c r="AY205" s="16" t="s">
        <v>146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84</v>
      </c>
      <c r="BK205" s="246">
        <f>ROUND(I205*H205,2)</f>
        <v>0</v>
      </c>
      <c r="BL205" s="16" t="s">
        <v>244</v>
      </c>
      <c r="BM205" s="245" t="s">
        <v>1242</v>
      </c>
    </row>
    <row r="206" spans="1:47" s="2" customFormat="1" ht="12">
      <c r="A206" s="37"/>
      <c r="B206" s="38"/>
      <c r="C206" s="39"/>
      <c r="D206" s="247" t="s">
        <v>155</v>
      </c>
      <c r="E206" s="39"/>
      <c r="F206" s="248" t="s">
        <v>1243</v>
      </c>
      <c r="G206" s="39"/>
      <c r="H206" s="39"/>
      <c r="I206" s="143"/>
      <c r="J206" s="39"/>
      <c r="K206" s="39"/>
      <c r="L206" s="43"/>
      <c r="M206" s="249"/>
      <c r="N206" s="250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155</v>
      </c>
      <c r="AU206" s="16" t="s">
        <v>86</v>
      </c>
    </row>
    <row r="207" spans="1:65" s="2" customFormat="1" ht="20.5" customHeight="1">
      <c r="A207" s="37"/>
      <c r="B207" s="38"/>
      <c r="C207" s="234" t="s">
        <v>374</v>
      </c>
      <c r="D207" s="234" t="s">
        <v>148</v>
      </c>
      <c r="E207" s="235" t="s">
        <v>1244</v>
      </c>
      <c r="F207" s="236" t="s">
        <v>1245</v>
      </c>
      <c r="G207" s="237" t="s">
        <v>273</v>
      </c>
      <c r="H207" s="238">
        <v>2</v>
      </c>
      <c r="I207" s="239"/>
      <c r="J207" s="240">
        <f>ROUND(I207*H207,2)</f>
        <v>0</v>
      </c>
      <c r="K207" s="236" t="s">
        <v>152</v>
      </c>
      <c r="L207" s="43"/>
      <c r="M207" s="241" t="s">
        <v>1</v>
      </c>
      <c r="N207" s="242" t="s">
        <v>41</v>
      </c>
      <c r="O207" s="90"/>
      <c r="P207" s="243">
        <f>O207*H207</f>
        <v>0</v>
      </c>
      <c r="Q207" s="243">
        <v>0.00028</v>
      </c>
      <c r="R207" s="243">
        <f>Q207*H207</f>
        <v>0.00056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244</v>
      </c>
      <c r="AT207" s="245" t="s">
        <v>148</v>
      </c>
      <c r="AU207" s="245" t="s">
        <v>86</v>
      </c>
      <c r="AY207" s="16" t="s">
        <v>146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84</v>
      </c>
      <c r="BK207" s="246">
        <f>ROUND(I207*H207,2)</f>
        <v>0</v>
      </c>
      <c r="BL207" s="16" t="s">
        <v>244</v>
      </c>
      <c r="BM207" s="245" t="s">
        <v>1246</v>
      </c>
    </row>
    <row r="208" spans="1:47" s="2" customFormat="1" ht="12">
      <c r="A208" s="37"/>
      <c r="B208" s="38"/>
      <c r="C208" s="39"/>
      <c r="D208" s="247" t="s">
        <v>155</v>
      </c>
      <c r="E208" s="39"/>
      <c r="F208" s="248" t="s">
        <v>1247</v>
      </c>
      <c r="G208" s="39"/>
      <c r="H208" s="39"/>
      <c r="I208" s="143"/>
      <c r="J208" s="39"/>
      <c r="K208" s="39"/>
      <c r="L208" s="43"/>
      <c r="M208" s="249"/>
      <c r="N208" s="25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155</v>
      </c>
      <c r="AU208" s="16" t="s">
        <v>86</v>
      </c>
    </row>
    <row r="209" spans="1:65" s="2" customFormat="1" ht="20.5" customHeight="1">
      <c r="A209" s="37"/>
      <c r="B209" s="38"/>
      <c r="C209" s="234" t="s">
        <v>380</v>
      </c>
      <c r="D209" s="234" t="s">
        <v>148</v>
      </c>
      <c r="E209" s="235" t="s">
        <v>1248</v>
      </c>
      <c r="F209" s="236" t="s">
        <v>1249</v>
      </c>
      <c r="G209" s="237" t="s">
        <v>189</v>
      </c>
      <c r="H209" s="238">
        <v>0.156</v>
      </c>
      <c r="I209" s="239"/>
      <c r="J209" s="240">
        <f>ROUND(I209*H209,2)</f>
        <v>0</v>
      </c>
      <c r="K209" s="236" t="s">
        <v>152</v>
      </c>
      <c r="L209" s="43"/>
      <c r="M209" s="241" t="s">
        <v>1</v>
      </c>
      <c r="N209" s="242" t="s">
        <v>41</v>
      </c>
      <c r="O209" s="90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244</v>
      </c>
      <c r="AT209" s="245" t="s">
        <v>148</v>
      </c>
      <c r="AU209" s="245" t="s">
        <v>86</v>
      </c>
      <c r="AY209" s="16" t="s">
        <v>146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84</v>
      </c>
      <c r="BK209" s="246">
        <f>ROUND(I209*H209,2)</f>
        <v>0</v>
      </c>
      <c r="BL209" s="16" t="s">
        <v>244</v>
      </c>
      <c r="BM209" s="245" t="s">
        <v>1250</v>
      </c>
    </row>
    <row r="210" spans="1:47" s="2" customFormat="1" ht="12">
      <c r="A210" s="37"/>
      <c r="B210" s="38"/>
      <c r="C210" s="39"/>
      <c r="D210" s="247" t="s">
        <v>155</v>
      </c>
      <c r="E210" s="39"/>
      <c r="F210" s="248" t="s">
        <v>1251</v>
      </c>
      <c r="G210" s="39"/>
      <c r="H210" s="39"/>
      <c r="I210" s="143"/>
      <c r="J210" s="39"/>
      <c r="K210" s="39"/>
      <c r="L210" s="43"/>
      <c r="M210" s="249"/>
      <c r="N210" s="250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155</v>
      </c>
      <c r="AU210" s="16" t="s">
        <v>86</v>
      </c>
    </row>
    <row r="211" spans="1:63" s="12" customFormat="1" ht="22.8" customHeight="1">
      <c r="A211" s="12"/>
      <c r="B211" s="218"/>
      <c r="C211" s="219"/>
      <c r="D211" s="220" t="s">
        <v>75</v>
      </c>
      <c r="E211" s="232" t="s">
        <v>1252</v>
      </c>
      <c r="F211" s="232" t="s">
        <v>1253</v>
      </c>
      <c r="G211" s="219"/>
      <c r="H211" s="219"/>
      <c r="I211" s="222"/>
      <c r="J211" s="233">
        <f>BK211</f>
        <v>0</v>
      </c>
      <c r="K211" s="219"/>
      <c r="L211" s="224"/>
      <c r="M211" s="225"/>
      <c r="N211" s="226"/>
      <c r="O211" s="226"/>
      <c r="P211" s="227">
        <f>SUM(P212:P213)</f>
        <v>0</v>
      </c>
      <c r="Q211" s="226"/>
      <c r="R211" s="227">
        <f>SUM(R212:R213)</f>
        <v>0.0092</v>
      </c>
      <c r="S211" s="226"/>
      <c r="T211" s="228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9" t="s">
        <v>86</v>
      </c>
      <c r="AT211" s="230" t="s">
        <v>75</v>
      </c>
      <c r="AU211" s="230" t="s">
        <v>84</v>
      </c>
      <c r="AY211" s="229" t="s">
        <v>146</v>
      </c>
      <c r="BK211" s="231">
        <f>SUM(BK212:BK213)</f>
        <v>0</v>
      </c>
    </row>
    <row r="212" spans="1:65" s="2" customFormat="1" ht="31" customHeight="1">
      <c r="A212" s="37"/>
      <c r="B212" s="38"/>
      <c r="C212" s="234" t="s">
        <v>387</v>
      </c>
      <c r="D212" s="234" t="s">
        <v>148</v>
      </c>
      <c r="E212" s="235" t="s">
        <v>1254</v>
      </c>
      <c r="F212" s="236" t="s">
        <v>1255</v>
      </c>
      <c r="G212" s="237" t="s">
        <v>353</v>
      </c>
      <c r="H212" s="238">
        <v>1</v>
      </c>
      <c r="I212" s="239"/>
      <c r="J212" s="240">
        <f>ROUND(I212*H212,2)</f>
        <v>0</v>
      </c>
      <c r="K212" s="236" t="s">
        <v>152</v>
      </c>
      <c r="L212" s="43"/>
      <c r="M212" s="241" t="s">
        <v>1</v>
      </c>
      <c r="N212" s="242" t="s">
        <v>41</v>
      </c>
      <c r="O212" s="90"/>
      <c r="P212" s="243">
        <f>O212*H212</f>
        <v>0</v>
      </c>
      <c r="Q212" s="243">
        <v>0.0092</v>
      </c>
      <c r="R212" s="243">
        <f>Q212*H212</f>
        <v>0.0092</v>
      </c>
      <c r="S212" s="243">
        <v>0</v>
      </c>
      <c r="T212" s="24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5" t="s">
        <v>244</v>
      </c>
      <c r="AT212" s="245" t="s">
        <v>148</v>
      </c>
      <c r="AU212" s="245" t="s">
        <v>86</v>
      </c>
      <c r="AY212" s="16" t="s">
        <v>146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16" t="s">
        <v>84</v>
      </c>
      <c r="BK212" s="246">
        <f>ROUND(I212*H212,2)</f>
        <v>0</v>
      </c>
      <c r="BL212" s="16" t="s">
        <v>244</v>
      </c>
      <c r="BM212" s="245" t="s">
        <v>1256</v>
      </c>
    </row>
    <row r="213" spans="1:47" s="2" customFormat="1" ht="12">
      <c r="A213" s="37"/>
      <c r="B213" s="38"/>
      <c r="C213" s="39"/>
      <c r="D213" s="247" t="s">
        <v>155</v>
      </c>
      <c r="E213" s="39"/>
      <c r="F213" s="248" t="s">
        <v>1257</v>
      </c>
      <c r="G213" s="39"/>
      <c r="H213" s="39"/>
      <c r="I213" s="143"/>
      <c r="J213" s="39"/>
      <c r="K213" s="39"/>
      <c r="L213" s="43"/>
      <c r="M213" s="249"/>
      <c r="N213" s="250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155</v>
      </c>
      <c r="AU213" s="16" t="s">
        <v>86</v>
      </c>
    </row>
    <row r="214" spans="1:63" s="12" customFormat="1" ht="22.8" customHeight="1">
      <c r="A214" s="12"/>
      <c r="B214" s="218"/>
      <c r="C214" s="219"/>
      <c r="D214" s="220" t="s">
        <v>75</v>
      </c>
      <c r="E214" s="232" t="s">
        <v>1258</v>
      </c>
      <c r="F214" s="232" t="s">
        <v>1259</v>
      </c>
      <c r="G214" s="219"/>
      <c r="H214" s="219"/>
      <c r="I214" s="222"/>
      <c r="J214" s="233">
        <f>BK214</f>
        <v>0</v>
      </c>
      <c r="K214" s="219"/>
      <c r="L214" s="224"/>
      <c r="M214" s="225"/>
      <c r="N214" s="226"/>
      <c r="O214" s="226"/>
      <c r="P214" s="227">
        <f>SUM(P215:P216)</f>
        <v>0</v>
      </c>
      <c r="Q214" s="226"/>
      <c r="R214" s="227">
        <f>SUM(R215:R216)</f>
        <v>0.00188</v>
      </c>
      <c r="S214" s="226"/>
      <c r="T214" s="228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9" t="s">
        <v>86</v>
      </c>
      <c r="AT214" s="230" t="s">
        <v>75</v>
      </c>
      <c r="AU214" s="230" t="s">
        <v>84</v>
      </c>
      <c r="AY214" s="229" t="s">
        <v>146</v>
      </c>
      <c r="BK214" s="231">
        <f>SUM(BK215:BK216)</f>
        <v>0</v>
      </c>
    </row>
    <row r="215" spans="1:65" s="2" customFormat="1" ht="31" customHeight="1">
      <c r="A215" s="37"/>
      <c r="B215" s="38"/>
      <c r="C215" s="234" t="s">
        <v>393</v>
      </c>
      <c r="D215" s="234" t="s">
        <v>148</v>
      </c>
      <c r="E215" s="235" t="s">
        <v>1260</v>
      </c>
      <c r="F215" s="236" t="s">
        <v>1261</v>
      </c>
      <c r="G215" s="237" t="s">
        <v>353</v>
      </c>
      <c r="H215" s="238">
        <v>1</v>
      </c>
      <c r="I215" s="239"/>
      <c r="J215" s="240">
        <f>ROUND(I215*H215,2)</f>
        <v>0</v>
      </c>
      <c r="K215" s="236" t="s">
        <v>152</v>
      </c>
      <c r="L215" s="43"/>
      <c r="M215" s="241" t="s">
        <v>1</v>
      </c>
      <c r="N215" s="242" t="s">
        <v>41</v>
      </c>
      <c r="O215" s="90"/>
      <c r="P215" s="243">
        <f>O215*H215</f>
        <v>0</v>
      </c>
      <c r="Q215" s="243">
        <v>0.00188</v>
      </c>
      <c r="R215" s="243">
        <f>Q215*H215</f>
        <v>0.00188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244</v>
      </c>
      <c r="AT215" s="245" t="s">
        <v>148</v>
      </c>
      <c r="AU215" s="245" t="s">
        <v>86</v>
      </c>
      <c r="AY215" s="16" t="s">
        <v>146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84</v>
      </c>
      <c r="BK215" s="246">
        <f>ROUND(I215*H215,2)</f>
        <v>0</v>
      </c>
      <c r="BL215" s="16" t="s">
        <v>244</v>
      </c>
      <c r="BM215" s="245" t="s">
        <v>1262</v>
      </c>
    </row>
    <row r="216" spans="1:47" s="2" customFormat="1" ht="12">
      <c r="A216" s="37"/>
      <c r="B216" s="38"/>
      <c r="C216" s="39"/>
      <c r="D216" s="247" t="s">
        <v>155</v>
      </c>
      <c r="E216" s="39"/>
      <c r="F216" s="248" t="s">
        <v>1263</v>
      </c>
      <c r="G216" s="39"/>
      <c r="H216" s="39"/>
      <c r="I216" s="143"/>
      <c r="J216" s="39"/>
      <c r="K216" s="39"/>
      <c r="L216" s="43"/>
      <c r="M216" s="287"/>
      <c r="N216" s="288"/>
      <c r="O216" s="289"/>
      <c r="P216" s="289"/>
      <c r="Q216" s="289"/>
      <c r="R216" s="289"/>
      <c r="S216" s="289"/>
      <c r="T216" s="290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155</v>
      </c>
      <c r="AU216" s="16" t="s">
        <v>86</v>
      </c>
    </row>
    <row r="217" spans="1:31" s="2" customFormat="1" ht="6.95" customHeight="1">
      <c r="A217" s="37"/>
      <c r="B217" s="65"/>
      <c r="C217" s="66"/>
      <c r="D217" s="66"/>
      <c r="E217" s="66"/>
      <c r="F217" s="66"/>
      <c r="G217" s="66"/>
      <c r="H217" s="66"/>
      <c r="I217" s="182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password="CC35" sheet="1" objects="1" scenarios="1" formatColumns="0" formatRows="0" autoFilter="0"/>
  <autoFilter ref="C123:K21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1264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ROUND((SUM(BE120:BE148)),2)</f>
        <v>0</v>
      </c>
      <c r="G33" s="37"/>
      <c r="H33" s="37"/>
      <c r="I33" s="161">
        <v>0.21</v>
      </c>
      <c r="J33" s="160">
        <f>ROUND(((SUM(BE120:BE148))*I33),2)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ROUND((SUM(BF120:BF148)),2)</f>
        <v>0</v>
      </c>
      <c r="G34" s="37"/>
      <c r="H34" s="37"/>
      <c r="I34" s="161">
        <v>0.15</v>
      </c>
      <c r="J34" s="160">
        <f>ROUND(((SUM(BF120:BF148))*I34),2)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ROUND((SUM(BG120:BG148)),2)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ROUND((SUM(BH120:BH148)),2)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ROUND((SUM(BI120:BI148)),2)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03 - UT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114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1265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1266</v>
      </c>
      <c r="E99" s="202"/>
      <c r="F99" s="202"/>
      <c r="G99" s="202"/>
      <c r="H99" s="202"/>
      <c r="I99" s="203"/>
      <c r="J99" s="204">
        <f>J131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1267</v>
      </c>
      <c r="E100" s="202"/>
      <c r="F100" s="202"/>
      <c r="G100" s="202"/>
      <c r="H100" s="202"/>
      <c r="I100" s="203"/>
      <c r="J100" s="204">
        <f>J140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131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5" customHeight="1">
      <c r="A112" s="37"/>
      <c r="B112" s="38"/>
      <c r="C112" s="39"/>
      <c r="D112" s="39"/>
      <c r="E112" s="75" t="str">
        <f>E9</f>
        <v>03 - UT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9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4.9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132</v>
      </c>
      <c r="D119" s="209" t="s">
        <v>61</v>
      </c>
      <c r="E119" s="209" t="s">
        <v>57</v>
      </c>
      <c r="F119" s="209" t="s">
        <v>58</v>
      </c>
      <c r="G119" s="209" t="s">
        <v>133</v>
      </c>
      <c r="H119" s="209" t="s">
        <v>134</v>
      </c>
      <c r="I119" s="210" t="s">
        <v>135</v>
      </c>
      <c r="J119" s="209" t="s">
        <v>101</v>
      </c>
      <c r="K119" s="211" t="s">
        <v>136</v>
      </c>
      <c r="L119" s="212"/>
      <c r="M119" s="99" t="s">
        <v>1</v>
      </c>
      <c r="N119" s="100" t="s">
        <v>40</v>
      </c>
      <c r="O119" s="100" t="s">
        <v>137</v>
      </c>
      <c r="P119" s="100" t="s">
        <v>138</v>
      </c>
      <c r="Q119" s="100" t="s">
        <v>139</v>
      </c>
      <c r="R119" s="100" t="s">
        <v>140</v>
      </c>
      <c r="S119" s="100" t="s">
        <v>141</v>
      </c>
      <c r="T119" s="101" t="s">
        <v>142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143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0.10113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594</v>
      </c>
      <c r="F121" s="221" t="s">
        <v>595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P122+P131+P140</f>
        <v>0</v>
      </c>
      <c r="Q121" s="226"/>
      <c r="R121" s="227">
        <f>R122+R131+R140</f>
        <v>0.10113</v>
      </c>
      <c r="S121" s="226"/>
      <c r="T121" s="228">
        <f>T122+T131+T140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86</v>
      </c>
      <c r="AT121" s="230" t="s">
        <v>75</v>
      </c>
      <c r="AU121" s="230" t="s">
        <v>76</v>
      </c>
      <c r="AY121" s="229" t="s">
        <v>146</v>
      </c>
      <c r="BK121" s="231">
        <f>BK122+BK131+BK140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1268</v>
      </c>
      <c r="F122" s="232" t="s">
        <v>1269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SUM(P123:P130)</f>
        <v>0</v>
      </c>
      <c r="Q122" s="226"/>
      <c r="R122" s="227">
        <f>SUM(R123:R130)</f>
        <v>0.03105</v>
      </c>
      <c r="S122" s="226"/>
      <c r="T122" s="228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86</v>
      </c>
      <c r="AT122" s="230" t="s">
        <v>75</v>
      </c>
      <c r="AU122" s="230" t="s">
        <v>84</v>
      </c>
      <c r="AY122" s="229" t="s">
        <v>146</v>
      </c>
      <c r="BK122" s="231">
        <f>SUM(BK123:BK130)</f>
        <v>0</v>
      </c>
    </row>
    <row r="123" spans="1:65" s="2" customFormat="1" ht="20.5" customHeight="1">
      <c r="A123" s="37"/>
      <c r="B123" s="38"/>
      <c r="C123" s="234" t="s">
        <v>84</v>
      </c>
      <c r="D123" s="234" t="s">
        <v>148</v>
      </c>
      <c r="E123" s="235" t="s">
        <v>1270</v>
      </c>
      <c r="F123" s="236" t="s">
        <v>1271</v>
      </c>
      <c r="G123" s="237" t="s">
        <v>161</v>
      </c>
      <c r="H123" s="238">
        <v>45</v>
      </c>
      <c r="I123" s="239"/>
      <c r="J123" s="240">
        <f>ROUND(I123*H123,2)</f>
        <v>0</v>
      </c>
      <c r="K123" s="236" t="s">
        <v>152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0.00057</v>
      </c>
      <c r="R123" s="243">
        <f>Q123*H123</f>
        <v>0.02565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244</v>
      </c>
      <c r="AT123" s="245" t="s">
        <v>148</v>
      </c>
      <c r="AU123" s="245" t="s">
        <v>86</v>
      </c>
      <c r="AY123" s="16" t="s">
        <v>146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244</v>
      </c>
      <c r="BM123" s="245" t="s">
        <v>1272</v>
      </c>
    </row>
    <row r="124" spans="1:47" s="2" customFormat="1" ht="12">
      <c r="A124" s="37"/>
      <c r="B124" s="38"/>
      <c r="C124" s="39"/>
      <c r="D124" s="247" t="s">
        <v>155</v>
      </c>
      <c r="E124" s="39"/>
      <c r="F124" s="248" t="s">
        <v>1273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155</v>
      </c>
      <c r="AU124" s="16" t="s">
        <v>86</v>
      </c>
    </row>
    <row r="125" spans="1:65" s="2" customFormat="1" ht="20.5" customHeight="1">
      <c r="A125" s="37"/>
      <c r="B125" s="38"/>
      <c r="C125" s="234" t="s">
        <v>86</v>
      </c>
      <c r="D125" s="234" t="s">
        <v>148</v>
      </c>
      <c r="E125" s="235" t="s">
        <v>1274</v>
      </c>
      <c r="F125" s="236" t="s">
        <v>1275</v>
      </c>
      <c r="G125" s="237" t="s">
        <v>161</v>
      </c>
      <c r="H125" s="238">
        <v>45</v>
      </c>
      <c r="I125" s="239"/>
      <c r="J125" s="240">
        <f>ROUND(I125*H125,2)</f>
        <v>0</v>
      </c>
      <c r="K125" s="236" t="s">
        <v>152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244</v>
      </c>
      <c r="AT125" s="245" t="s">
        <v>148</v>
      </c>
      <c r="AU125" s="245" t="s">
        <v>86</v>
      </c>
      <c r="AY125" s="16" t="s">
        <v>146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244</v>
      </c>
      <c r="BM125" s="245" t="s">
        <v>1276</v>
      </c>
    </row>
    <row r="126" spans="1:47" s="2" customFormat="1" ht="12">
      <c r="A126" s="37"/>
      <c r="B126" s="38"/>
      <c r="C126" s="39"/>
      <c r="D126" s="247" t="s">
        <v>155</v>
      </c>
      <c r="E126" s="39"/>
      <c r="F126" s="248" t="s">
        <v>1277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86</v>
      </c>
    </row>
    <row r="127" spans="1:65" s="2" customFormat="1" ht="31" customHeight="1">
      <c r="A127" s="37"/>
      <c r="B127" s="38"/>
      <c r="C127" s="234" t="s">
        <v>164</v>
      </c>
      <c r="D127" s="234" t="s">
        <v>148</v>
      </c>
      <c r="E127" s="235" t="s">
        <v>1278</v>
      </c>
      <c r="F127" s="236" t="s">
        <v>1279</v>
      </c>
      <c r="G127" s="237" t="s">
        <v>161</v>
      </c>
      <c r="H127" s="238">
        <v>45</v>
      </c>
      <c r="I127" s="239"/>
      <c r="J127" s="240">
        <f>ROUND(I127*H127,2)</f>
        <v>0</v>
      </c>
      <c r="K127" s="236" t="s">
        <v>152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0.00012</v>
      </c>
      <c r="R127" s="243">
        <f>Q127*H127</f>
        <v>0.0054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244</v>
      </c>
      <c r="AT127" s="245" t="s">
        <v>148</v>
      </c>
      <c r="AU127" s="245" t="s">
        <v>86</v>
      </c>
      <c r="AY127" s="16" t="s">
        <v>146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244</v>
      </c>
      <c r="BM127" s="245" t="s">
        <v>1280</v>
      </c>
    </row>
    <row r="128" spans="1:47" s="2" customFormat="1" ht="12">
      <c r="A128" s="37"/>
      <c r="B128" s="38"/>
      <c r="C128" s="39"/>
      <c r="D128" s="247" t="s">
        <v>155</v>
      </c>
      <c r="E128" s="39"/>
      <c r="F128" s="248" t="s">
        <v>1281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155</v>
      </c>
      <c r="AU128" s="16" t="s">
        <v>86</v>
      </c>
    </row>
    <row r="129" spans="1:65" s="2" customFormat="1" ht="20.5" customHeight="1">
      <c r="A129" s="37"/>
      <c r="B129" s="38"/>
      <c r="C129" s="234" t="s">
        <v>153</v>
      </c>
      <c r="D129" s="234" t="s">
        <v>148</v>
      </c>
      <c r="E129" s="235" t="s">
        <v>1282</v>
      </c>
      <c r="F129" s="236" t="s">
        <v>1283</v>
      </c>
      <c r="G129" s="237" t="s">
        <v>189</v>
      </c>
      <c r="H129" s="238">
        <v>0.031</v>
      </c>
      <c r="I129" s="239"/>
      <c r="J129" s="240">
        <f>ROUND(I129*H129,2)</f>
        <v>0</v>
      </c>
      <c r="K129" s="236" t="s">
        <v>152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244</v>
      </c>
      <c r="AT129" s="245" t="s">
        <v>148</v>
      </c>
      <c r="AU129" s="245" t="s">
        <v>86</v>
      </c>
      <c r="AY129" s="16" t="s">
        <v>146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244</v>
      </c>
      <c r="BM129" s="245" t="s">
        <v>1284</v>
      </c>
    </row>
    <row r="130" spans="1:47" s="2" customFormat="1" ht="12">
      <c r="A130" s="37"/>
      <c r="B130" s="38"/>
      <c r="C130" s="39"/>
      <c r="D130" s="247" t="s">
        <v>155</v>
      </c>
      <c r="E130" s="39"/>
      <c r="F130" s="248" t="s">
        <v>1285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86</v>
      </c>
    </row>
    <row r="131" spans="1:63" s="12" customFormat="1" ht="22.8" customHeight="1">
      <c r="A131" s="12"/>
      <c r="B131" s="218"/>
      <c r="C131" s="219"/>
      <c r="D131" s="220" t="s">
        <v>75</v>
      </c>
      <c r="E131" s="232" t="s">
        <v>1286</v>
      </c>
      <c r="F131" s="232" t="s">
        <v>1287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SUM(P132:P139)</f>
        <v>0</v>
      </c>
      <c r="Q131" s="226"/>
      <c r="R131" s="227">
        <f>SUM(R132:R139)</f>
        <v>0.00424</v>
      </c>
      <c r="S131" s="226"/>
      <c r="T131" s="22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86</v>
      </c>
      <c r="AT131" s="230" t="s">
        <v>75</v>
      </c>
      <c r="AU131" s="230" t="s">
        <v>84</v>
      </c>
      <c r="AY131" s="229" t="s">
        <v>146</v>
      </c>
      <c r="BK131" s="231">
        <f>SUM(BK132:BK139)</f>
        <v>0</v>
      </c>
    </row>
    <row r="132" spans="1:65" s="2" customFormat="1" ht="31" customHeight="1">
      <c r="A132" s="37"/>
      <c r="B132" s="38"/>
      <c r="C132" s="234" t="s">
        <v>178</v>
      </c>
      <c r="D132" s="234" t="s">
        <v>148</v>
      </c>
      <c r="E132" s="235" t="s">
        <v>1288</v>
      </c>
      <c r="F132" s="236" t="s">
        <v>1289</v>
      </c>
      <c r="G132" s="237" t="s">
        <v>273</v>
      </c>
      <c r="H132" s="238">
        <v>4</v>
      </c>
      <c r="I132" s="239"/>
      <c r="J132" s="240">
        <f>ROUND(I132*H132,2)</f>
        <v>0</v>
      </c>
      <c r="K132" s="236" t="s">
        <v>152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0.00022</v>
      </c>
      <c r="R132" s="243">
        <f>Q132*H132</f>
        <v>0.00088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244</v>
      </c>
      <c r="AT132" s="245" t="s">
        <v>148</v>
      </c>
      <c r="AU132" s="245" t="s">
        <v>86</v>
      </c>
      <c r="AY132" s="16" t="s">
        <v>146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244</v>
      </c>
      <c r="BM132" s="245" t="s">
        <v>1290</v>
      </c>
    </row>
    <row r="133" spans="1:47" s="2" customFormat="1" ht="12">
      <c r="A133" s="37"/>
      <c r="B133" s="38"/>
      <c r="C133" s="39"/>
      <c r="D133" s="247" t="s">
        <v>155</v>
      </c>
      <c r="E133" s="39"/>
      <c r="F133" s="248" t="s">
        <v>1291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155</v>
      </c>
      <c r="AU133" s="16" t="s">
        <v>86</v>
      </c>
    </row>
    <row r="134" spans="1:65" s="2" customFormat="1" ht="20.5" customHeight="1">
      <c r="A134" s="37"/>
      <c r="B134" s="38"/>
      <c r="C134" s="234" t="s">
        <v>185</v>
      </c>
      <c r="D134" s="234" t="s">
        <v>148</v>
      </c>
      <c r="E134" s="235" t="s">
        <v>1292</v>
      </c>
      <c r="F134" s="236" t="s">
        <v>1293</v>
      </c>
      <c r="G134" s="237" t="s">
        <v>273</v>
      </c>
      <c r="H134" s="238">
        <v>4</v>
      </c>
      <c r="I134" s="239"/>
      <c r="J134" s="240">
        <f>ROUND(I134*H134,2)</f>
        <v>0</v>
      </c>
      <c r="K134" s="236" t="s">
        <v>152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0.00014</v>
      </c>
      <c r="R134" s="243">
        <f>Q134*H134</f>
        <v>0.00056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244</v>
      </c>
      <c r="AT134" s="245" t="s">
        <v>148</v>
      </c>
      <c r="AU134" s="245" t="s">
        <v>86</v>
      </c>
      <c r="AY134" s="16" t="s">
        <v>146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244</v>
      </c>
      <c r="BM134" s="245" t="s">
        <v>1294</v>
      </c>
    </row>
    <row r="135" spans="1:47" s="2" customFormat="1" ht="12">
      <c r="A135" s="37"/>
      <c r="B135" s="38"/>
      <c r="C135" s="39"/>
      <c r="D135" s="247" t="s">
        <v>155</v>
      </c>
      <c r="E135" s="39"/>
      <c r="F135" s="248" t="s">
        <v>1295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155</v>
      </c>
      <c r="AU135" s="16" t="s">
        <v>86</v>
      </c>
    </row>
    <row r="136" spans="1:65" s="2" customFormat="1" ht="31" customHeight="1">
      <c r="A136" s="37"/>
      <c r="B136" s="38"/>
      <c r="C136" s="234" t="s">
        <v>194</v>
      </c>
      <c r="D136" s="234" t="s">
        <v>148</v>
      </c>
      <c r="E136" s="235" t="s">
        <v>1296</v>
      </c>
      <c r="F136" s="236" t="s">
        <v>1297</v>
      </c>
      <c r="G136" s="237" t="s">
        <v>273</v>
      </c>
      <c r="H136" s="238">
        <v>4</v>
      </c>
      <c r="I136" s="239"/>
      <c r="J136" s="240">
        <f>ROUND(I136*H136,2)</f>
        <v>0</v>
      </c>
      <c r="K136" s="236" t="s">
        <v>152</v>
      </c>
      <c r="L136" s="43"/>
      <c r="M136" s="241" t="s">
        <v>1</v>
      </c>
      <c r="N136" s="242" t="s">
        <v>41</v>
      </c>
      <c r="O136" s="90"/>
      <c r="P136" s="243">
        <f>O136*H136</f>
        <v>0</v>
      </c>
      <c r="Q136" s="243">
        <v>0.0007</v>
      </c>
      <c r="R136" s="243">
        <f>Q136*H136</f>
        <v>0.0028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244</v>
      </c>
      <c r="AT136" s="245" t="s">
        <v>148</v>
      </c>
      <c r="AU136" s="245" t="s">
        <v>86</v>
      </c>
      <c r="AY136" s="16" t="s">
        <v>146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84</v>
      </c>
      <c r="BK136" s="246">
        <f>ROUND(I136*H136,2)</f>
        <v>0</v>
      </c>
      <c r="BL136" s="16" t="s">
        <v>244</v>
      </c>
      <c r="BM136" s="245" t="s">
        <v>1298</v>
      </c>
    </row>
    <row r="137" spans="1:47" s="2" customFormat="1" ht="12">
      <c r="A137" s="37"/>
      <c r="B137" s="38"/>
      <c r="C137" s="39"/>
      <c r="D137" s="247" t="s">
        <v>155</v>
      </c>
      <c r="E137" s="39"/>
      <c r="F137" s="248" t="s">
        <v>1299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86</v>
      </c>
    </row>
    <row r="138" spans="1:65" s="2" customFormat="1" ht="20.5" customHeight="1">
      <c r="A138" s="37"/>
      <c r="B138" s="38"/>
      <c r="C138" s="234" t="s">
        <v>190</v>
      </c>
      <c r="D138" s="234" t="s">
        <v>148</v>
      </c>
      <c r="E138" s="235" t="s">
        <v>1300</v>
      </c>
      <c r="F138" s="236" t="s">
        <v>1301</v>
      </c>
      <c r="G138" s="237" t="s">
        <v>189</v>
      </c>
      <c r="H138" s="238">
        <v>0.004</v>
      </c>
      <c r="I138" s="239"/>
      <c r="J138" s="240">
        <f>ROUND(I138*H138,2)</f>
        <v>0</v>
      </c>
      <c r="K138" s="236" t="s">
        <v>152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244</v>
      </c>
      <c r="AT138" s="245" t="s">
        <v>148</v>
      </c>
      <c r="AU138" s="245" t="s">
        <v>86</v>
      </c>
      <c r="AY138" s="16" t="s">
        <v>146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244</v>
      </c>
      <c r="BM138" s="245" t="s">
        <v>1302</v>
      </c>
    </row>
    <row r="139" spans="1:47" s="2" customFormat="1" ht="12">
      <c r="A139" s="37"/>
      <c r="B139" s="38"/>
      <c r="C139" s="39"/>
      <c r="D139" s="247" t="s">
        <v>155</v>
      </c>
      <c r="E139" s="39"/>
      <c r="F139" s="248" t="s">
        <v>1303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155</v>
      </c>
      <c r="AU139" s="16" t="s">
        <v>86</v>
      </c>
    </row>
    <row r="140" spans="1:63" s="12" customFormat="1" ht="22.8" customHeight="1">
      <c r="A140" s="12"/>
      <c r="B140" s="218"/>
      <c r="C140" s="219"/>
      <c r="D140" s="220" t="s">
        <v>75</v>
      </c>
      <c r="E140" s="232" t="s">
        <v>1304</v>
      </c>
      <c r="F140" s="232" t="s">
        <v>1305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SUM(P141:P148)</f>
        <v>0</v>
      </c>
      <c r="Q140" s="226"/>
      <c r="R140" s="227">
        <f>SUM(R141:R148)</f>
        <v>0.06584</v>
      </c>
      <c r="S140" s="226"/>
      <c r="T140" s="228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86</v>
      </c>
      <c r="AT140" s="230" t="s">
        <v>75</v>
      </c>
      <c r="AU140" s="230" t="s">
        <v>84</v>
      </c>
      <c r="AY140" s="229" t="s">
        <v>146</v>
      </c>
      <c r="BK140" s="231">
        <f>SUM(BK141:BK148)</f>
        <v>0</v>
      </c>
    </row>
    <row r="141" spans="1:65" s="2" customFormat="1" ht="41.5" customHeight="1">
      <c r="A141" s="37"/>
      <c r="B141" s="38"/>
      <c r="C141" s="234" t="s">
        <v>203</v>
      </c>
      <c r="D141" s="234" t="s">
        <v>148</v>
      </c>
      <c r="E141" s="235" t="s">
        <v>1306</v>
      </c>
      <c r="F141" s="236" t="s">
        <v>1307</v>
      </c>
      <c r="G141" s="237" t="s">
        <v>273</v>
      </c>
      <c r="H141" s="238">
        <v>3</v>
      </c>
      <c r="I141" s="239"/>
      <c r="J141" s="240">
        <f>ROUND(I141*H141,2)</f>
        <v>0</v>
      </c>
      <c r="K141" s="236" t="s">
        <v>152</v>
      </c>
      <c r="L141" s="43"/>
      <c r="M141" s="241" t="s">
        <v>1</v>
      </c>
      <c r="N141" s="242" t="s">
        <v>41</v>
      </c>
      <c r="O141" s="90"/>
      <c r="P141" s="243">
        <f>O141*H141</f>
        <v>0</v>
      </c>
      <c r="Q141" s="243">
        <v>0.0146</v>
      </c>
      <c r="R141" s="243">
        <f>Q141*H141</f>
        <v>0.0438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244</v>
      </c>
      <c r="AT141" s="245" t="s">
        <v>148</v>
      </c>
      <c r="AU141" s="245" t="s">
        <v>86</v>
      </c>
      <c r="AY141" s="16" t="s">
        <v>146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84</v>
      </c>
      <c r="BK141" s="246">
        <f>ROUND(I141*H141,2)</f>
        <v>0</v>
      </c>
      <c r="BL141" s="16" t="s">
        <v>244</v>
      </c>
      <c r="BM141" s="245" t="s">
        <v>1308</v>
      </c>
    </row>
    <row r="142" spans="1:47" s="2" customFormat="1" ht="12">
      <c r="A142" s="37"/>
      <c r="B142" s="38"/>
      <c r="C142" s="39"/>
      <c r="D142" s="247" t="s">
        <v>155</v>
      </c>
      <c r="E142" s="39"/>
      <c r="F142" s="248" t="s">
        <v>1309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155</v>
      </c>
      <c r="AU142" s="16" t="s">
        <v>86</v>
      </c>
    </row>
    <row r="143" spans="1:65" s="2" customFormat="1" ht="41.5" customHeight="1">
      <c r="A143" s="37"/>
      <c r="B143" s="38"/>
      <c r="C143" s="234" t="s">
        <v>210</v>
      </c>
      <c r="D143" s="234" t="s">
        <v>148</v>
      </c>
      <c r="E143" s="235" t="s">
        <v>1310</v>
      </c>
      <c r="F143" s="236" t="s">
        <v>1311</v>
      </c>
      <c r="G143" s="237" t="s">
        <v>273</v>
      </c>
      <c r="H143" s="238">
        <v>1</v>
      </c>
      <c r="I143" s="239"/>
      <c r="J143" s="240">
        <f>ROUND(I143*H143,2)</f>
        <v>0</v>
      </c>
      <c r="K143" s="236" t="s">
        <v>152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0.02204</v>
      </c>
      <c r="R143" s="243">
        <f>Q143*H143</f>
        <v>0.02204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244</v>
      </c>
      <c r="AT143" s="245" t="s">
        <v>148</v>
      </c>
      <c r="AU143" s="245" t="s">
        <v>86</v>
      </c>
      <c r="AY143" s="16" t="s">
        <v>146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244</v>
      </c>
      <c r="BM143" s="245" t="s">
        <v>1312</v>
      </c>
    </row>
    <row r="144" spans="1:47" s="2" customFormat="1" ht="12">
      <c r="A144" s="37"/>
      <c r="B144" s="38"/>
      <c r="C144" s="39"/>
      <c r="D144" s="247" t="s">
        <v>155</v>
      </c>
      <c r="E144" s="39"/>
      <c r="F144" s="248" t="s">
        <v>1313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155</v>
      </c>
      <c r="AU144" s="16" t="s">
        <v>86</v>
      </c>
    </row>
    <row r="145" spans="1:65" s="2" customFormat="1" ht="20.5" customHeight="1">
      <c r="A145" s="37"/>
      <c r="B145" s="38"/>
      <c r="C145" s="234" t="s">
        <v>216</v>
      </c>
      <c r="D145" s="234" t="s">
        <v>148</v>
      </c>
      <c r="E145" s="235" t="s">
        <v>1314</v>
      </c>
      <c r="F145" s="236" t="s">
        <v>1315</v>
      </c>
      <c r="G145" s="237" t="s">
        <v>189</v>
      </c>
      <c r="H145" s="238">
        <v>0.066</v>
      </c>
      <c r="I145" s="239"/>
      <c r="J145" s="240">
        <f>ROUND(I145*H145,2)</f>
        <v>0</v>
      </c>
      <c r="K145" s="236" t="s">
        <v>152</v>
      </c>
      <c r="L145" s="43"/>
      <c r="M145" s="241" t="s">
        <v>1</v>
      </c>
      <c r="N145" s="242" t="s">
        <v>41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244</v>
      </c>
      <c r="AT145" s="245" t="s">
        <v>148</v>
      </c>
      <c r="AU145" s="245" t="s">
        <v>86</v>
      </c>
      <c r="AY145" s="16" t="s">
        <v>146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84</v>
      </c>
      <c r="BK145" s="246">
        <f>ROUND(I145*H145,2)</f>
        <v>0</v>
      </c>
      <c r="BL145" s="16" t="s">
        <v>244</v>
      </c>
      <c r="BM145" s="245" t="s">
        <v>1316</v>
      </c>
    </row>
    <row r="146" spans="1:47" s="2" customFormat="1" ht="12">
      <c r="A146" s="37"/>
      <c r="B146" s="38"/>
      <c r="C146" s="39"/>
      <c r="D146" s="247" t="s">
        <v>155</v>
      </c>
      <c r="E146" s="39"/>
      <c r="F146" s="248" t="s">
        <v>1317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155</v>
      </c>
      <c r="AU146" s="16" t="s">
        <v>86</v>
      </c>
    </row>
    <row r="147" spans="1:65" s="2" customFormat="1" ht="20.5" customHeight="1">
      <c r="A147" s="37"/>
      <c r="B147" s="38"/>
      <c r="C147" s="234" t="s">
        <v>222</v>
      </c>
      <c r="D147" s="234" t="s">
        <v>148</v>
      </c>
      <c r="E147" s="235" t="s">
        <v>1318</v>
      </c>
      <c r="F147" s="236" t="s">
        <v>1319</v>
      </c>
      <c r="G147" s="237" t="s">
        <v>353</v>
      </c>
      <c r="H147" s="238">
        <v>1</v>
      </c>
      <c r="I147" s="239"/>
      <c r="J147" s="240">
        <f>ROUND(I147*H147,2)</f>
        <v>0</v>
      </c>
      <c r="K147" s="236" t="s">
        <v>1</v>
      </c>
      <c r="L147" s="43"/>
      <c r="M147" s="241" t="s">
        <v>1</v>
      </c>
      <c r="N147" s="242" t="s">
        <v>41</v>
      </c>
      <c r="O147" s="90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5" t="s">
        <v>244</v>
      </c>
      <c r="AT147" s="245" t="s">
        <v>148</v>
      </c>
      <c r="AU147" s="245" t="s">
        <v>86</v>
      </c>
      <c r="AY147" s="16" t="s">
        <v>146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6" t="s">
        <v>84</v>
      </c>
      <c r="BK147" s="246">
        <f>ROUND(I147*H147,2)</f>
        <v>0</v>
      </c>
      <c r="BL147" s="16" t="s">
        <v>244</v>
      </c>
      <c r="BM147" s="245" t="s">
        <v>1320</v>
      </c>
    </row>
    <row r="148" spans="1:47" s="2" customFormat="1" ht="12">
      <c r="A148" s="37"/>
      <c r="B148" s="38"/>
      <c r="C148" s="39"/>
      <c r="D148" s="247" t="s">
        <v>155</v>
      </c>
      <c r="E148" s="39"/>
      <c r="F148" s="248" t="s">
        <v>1319</v>
      </c>
      <c r="G148" s="39"/>
      <c r="H148" s="39"/>
      <c r="I148" s="143"/>
      <c r="J148" s="39"/>
      <c r="K148" s="39"/>
      <c r="L148" s="43"/>
      <c r="M148" s="287"/>
      <c r="N148" s="288"/>
      <c r="O148" s="289"/>
      <c r="P148" s="289"/>
      <c r="Q148" s="289"/>
      <c r="R148" s="289"/>
      <c r="S148" s="289"/>
      <c r="T148" s="290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86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182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1321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ROUND((SUM(BE120:BE133)),2)</f>
        <v>0</v>
      </c>
      <c r="G33" s="37"/>
      <c r="H33" s="37"/>
      <c r="I33" s="161">
        <v>0.21</v>
      </c>
      <c r="J33" s="160">
        <f>ROUND(((SUM(BE120:BE133))*I33),2)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ROUND((SUM(BF120:BF133)),2)</f>
        <v>0</v>
      </c>
      <c r="G34" s="37"/>
      <c r="H34" s="37"/>
      <c r="I34" s="161">
        <v>0.15</v>
      </c>
      <c r="J34" s="160">
        <f>ROUND(((SUM(BF120:BF133))*I34),2)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ROUND((SUM(BG120:BG133)),2)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ROUND((SUM(BH120:BH133)),2)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ROUND((SUM(BI120:BI133)),2)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04 - VRN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1322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1323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1324</v>
      </c>
      <c r="E99" s="202"/>
      <c r="F99" s="202"/>
      <c r="G99" s="202"/>
      <c r="H99" s="202"/>
      <c r="I99" s="203"/>
      <c r="J99" s="204">
        <f>J127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1325</v>
      </c>
      <c r="E100" s="202"/>
      <c r="F100" s="202"/>
      <c r="G100" s="202"/>
      <c r="H100" s="202"/>
      <c r="I100" s="203"/>
      <c r="J100" s="204">
        <f>J130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131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5" customHeight="1">
      <c r="A112" s="37"/>
      <c r="B112" s="38"/>
      <c r="C112" s="39"/>
      <c r="D112" s="39"/>
      <c r="E112" s="75" t="str">
        <f>E9</f>
        <v>04 - VRN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9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4.9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132</v>
      </c>
      <c r="D119" s="209" t="s">
        <v>61</v>
      </c>
      <c r="E119" s="209" t="s">
        <v>57</v>
      </c>
      <c r="F119" s="209" t="s">
        <v>58</v>
      </c>
      <c r="G119" s="209" t="s">
        <v>133</v>
      </c>
      <c r="H119" s="209" t="s">
        <v>134</v>
      </c>
      <c r="I119" s="210" t="s">
        <v>135</v>
      </c>
      <c r="J119" s="209" t="s">
        <v>101</v>
      </c>
      <c r="K119" s="211" t="s">
        <v>136</v>
      </c>
      <c r="L119" s="212"/>
      <c r="M119" s="99" t="s">
        <v>1</v>
      </c>
      <c r="N119" s="100" t="s">
        <v>40</v>
      </c>
      <c r="O119" s="100" t="s">
        <v>137</v>
      </c>
      <c r="P119" s="100" t="s">
        <v>138</v>
      </c>
      <c r="Q119" s="100" t="s">
        <v>139</v>
      </c>
      <c r="R119" s="100" t="s">
        <v>140</v>
      </c>
      <c r="S119" s="100" t="s">
        <v>141</v>
      </c>
      <c r="T119" s="101" t="s">
        <v>142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143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94</v>
      </c>
      <c r="F121" s="221" t="s">
        <v>1326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P122+P127+P130</f>
        <v>0</v>
      </c>
      <c r="Q121" s="226"/>
      <c r="R121" s="227">
        <f>R122+R127+R130</f>
        <v>0</v>
      </c>
      <c r="S121" s="226"/>
      <c r="T121" s="228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178</v>
      </c>
      <c r="AT121" s="230" t="s">
        <v>75</v>
      </c>
      <c r="AU121" s="230" t="s">
        <v>76</v>
      </c>
      <c r="AY121" s="229" t="s">
        <v>146</v>
      </c>
      <c r="BK121" s="231">
        <f>BK122+BK127+BK130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1327</v>
      </c>
      <c r="F122" s="232" t="s">
        <v>1328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SUM(P123:P126)</f>
        <v>0</v>
      </c>
      <c r="Q122" s="226"/>
      <c r="R122" s="227">
        <f>SUM(R123:R126)</f>
        <v>0</v>
      </c>
      <c r="S122" s="226"/>
      <c r="T122" s="228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178</v>
      </c>
      <c r="AT122" s="230" t="s">
        <v>75</v>
      </c>
      <c r="AU122" s="230" t="s">
        <v>84</v>
      </c>
      <c r="AY122" s="229" t="s">
        <v>146</v>
      </c>
      <c r="BK122" s="231">
        <f>SUM(BK123:BK126)</f>
        <v>0</v>
      </c>
    </row>
    <row r="123" spans="1:65" s="2" customFormat="1" ht="20.5" customHeight="1">
      <c r="A123" s="37"/>
      <c r="B123" s="38"/>
      <c r="C123" s="234" t="s">
        <v>84</v>
      </c>
      <c r="D123" s="234" t="s">
        <v>148</v>
      </c>
      <c r="E123" s="235" t="s">
        <v>1329</v>
      </c>
      <c r="F123" s="236" t="s">
        <v>1330</v>
      </c>
      <c r="G123" s="237" t="s">
        <v>353</v>
      </c>
      <c r="H123" s="238">
        <v>1</v>
      </c>
      <c r="I123" s="239"/>
      <c r="J123" s="240">
        <f>ROUND(I123*H123,2)</f>
        <v>0</v>
      </c>
      <c r="K123" s="236" t="s">
        <v>152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1331</v>
      </c>
      <c r="AT123" s="245" t="s">
        <v>148</v>
      </c>
      <c r="AU123" s="245" t="s">
        <v>86</v>
      </c>
      <c r="AY123" s="16" t="s">
        <v>146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1331</v>
      </c>
      <c r="BM123" s="245" t="s">
        <v>1332</v>
      </c>
    </row>
    <row r="124" spans="1:47" s="2" customFormat="1" ht="12">
      <c r="A124" s="37"/>
      <c r="B124" s="38"/>
      <c r="C124" s="39"/>
      <c r="D124" s="247" t="s">
        <v>155</v>
      </c>
      <c r="E124" s="39"/>
      <c r="F124" s="248" t="s">
        <v>1330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155</v>
      </c>
      <c r="AU124" s="16" t="s">
        <v>86</v>
      </c>
    </row>
    <row r="125" spans="1:65" s="2" customFormat="1" ht="20.5" customHeight="1">
      <c r="A125" s="37"/>
      <c r="B125" s="38"/>
      <c r="C125" s="234" t="s">
        <v>86</v>
      </c>
      <c r="D125" s="234" t="s">
        <v>148</v>
      </c>
      <c r="E125" s="235" t="s">
        <v>1333</v>
      </c>
      <c r="F125" s="236" t="s">
        <v>1334</v>
      </c>
      <c r="G125" s="237" t="s">
        <v>353</v>
      </c>
      <c r="H125" s="238">
        <v>1</v>
      </c>
      <c r="I125" s="239"/>
      <c r="J125" s="240">
        <f>ROUND(I125*H125,2)</f>
        <v>0</v>
      </c>
      <c r="K125" s="236" t="s">
        <v>152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1331</v>
      </c>
      <c r="AT125" s="245" t="s">
        <v>148</v>
      </c>
      <c r="AU125" s="245" t="s">
        <v>86</v>
      </c>
      <c r="AY125" s="16" t="s">
        <v>146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1331</v>
      </c>
      <c r="BM125" s="245" t="s">
        <v>1335</v>
      </c>
    </row>
    <row r="126" spans="1:47" s="2" customFormat="1" ht="12">
      <c r="A126" s="37"/>
      <c r="B126" s="38"/>
      <c r="C126" s="39"/>
      <c r="D126" s="247" t="s">
        <v>155</v>
      </c>
      <c r="E126" s="39"/>
      <c r="F126" s="248" t="s">
        <v>1334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86</v>
      </c>
    </row>
    <row r="127" spans="1:63" s="12" customFormat="1" ht="22.8" customHeight="1">
      <c r="A127" s="12"/>
      <c r="B127" s="218"/>
      <c r="C127" s="219"/>
      <c r="D127" s="220" t="s">
        <v>75</v>
      </c>
      <c r="E127" s="232" t="s">
        <v>1336</v>
      </c>
      <c r="F127" s="232" t="s">
        <v>1337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SUM(P128:P129)</f>
        <v>0</v>
      </c>
      <c r="Q127" s="226"/>
      <c r="R127" s="227">
        <f>SUM(R128:R129)</f>
        <v>0</v>
      </c>
      <c r="S127" s="226"/>
      <c r="T127" s="22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178</v>
      </c>
      <c r="AT127" s="230" t="s">
        <v>75</v>
      </c>
      <c r="AU127" s="230" t="s">
        <v>84</v>
      </c>
      <c r="AY127" s="229" t="s">
        <v>146</v>
      </c>
      <c r="BK127" s="231">
        <f>SUM(BK128:BK129)</f>
        <v>0</v>
      </c>
    </row>
    <row r="128" spans="1:65" s="2" customFormat="1" ht="20.5" customHeight="1">
      <c r="A128" s="37"/>
      <c r="B128" s="38"/>
      <c r="C128" s="234" t="s">
        <v>153</v>
      </c>
      <c r="D128" s="234" t="s">
        <v>148</v>
      </c>
      <c r="E128" s="235" t="s">
        <v>1338</v>
      </c>
      <c r="F128" s="236" t="s">
        <v>1339</v>
      </c>
      <c r="G128" s="237" t="s">
        <v>353</v>
      </c>
      <c r="H128" s="238">
        <v>1</v>
      </c>
      <c r="I128" s="239"/>
      <c r="J128" s="240">
        <f>ROUND(I128*H128,2)</f>
        <v>0</v>
      </c>
      <c r="K128" s="236" t="s">
        <v>152</v>
      </c>
      <c r="L128" s="43"/>
      <c r="M128" s="241" t="s">
        <v>1</v>
      </c>
      <c r="N128" s="242" t="s">
        <v>41</v>
      </c>
      <c r="O128" s="90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1331</v>
      </c>
      <c r="AT128" s="245" t="s">
        <v>148</v>
      </c>
      <c r="AU128" s="245" t="s">
        <v>86</v>
      </c>
      <c r="AY128" s="16" t="s">
        <v>146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84</v>
      </c>
      <c r="BK128" s="246">
        <f>ROUND(I128*H128,2)</f>
        <v>0</v>
      </c>
      <c r="BL128" s="16" t="s">
        <v>1331</v>
      </c>
      <c r="BM128" s="245" t="s">
        <v>1340</v>
      </c>
    </row>
    <row r="129" spans="1:47" s="2" customFormat="1" ht="12">
      <c r="A129" s="37"/>
      <c r="B129" s="38"/>
      <c r="C129" s="39"/>
      <c r="D129" s="247" t="s">
        <v>155</v>
      </c>
      <c r="E129" s="39"/>
      <c r="F129" s="248" t="s">
        <v>1339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155</v>
      </c>
      <c r="AU129" s="16" t="s">
        <v>86</v>
      </c>
    </row>
    <row r="130" spans="1:63" s="12" customFormat="1" ht="22.8" customHeight="1">
      <c r="A130" s="12"/>
      <c r="B130" s="218"/>
      <c r="C130" s="219"/>
      <c r="D130" s="220" t="s">
        <v>75</v>
      </c>
      <c r="E130" s="232" t="s">
        <v>1341</v>
      </c>
      <c r="F130" s="232" t="s">
        <v>1342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SUM(P131:P133)</f>
        <v>0</v>
      </c>
      <c r="Q130" s="226"/>
      <c r="R130" s="227">
        <f>SUM(R131:R133)</f>
        <v>0</v>
      </c>
      <c r="S130" s="226"/>
      <c r="T130" s="228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178</v>
      </c>
      <c r="AT130" s="230" t="s">
        <v>75</v>
      </c>
      <c r="AU130" s="230" t="s">
        <v>84</v>
      </c>
      <c r="AY130" s="229" t="s">
        <v>146</v>
      </c>
      <c r="BK130" s="231">
        <f>SUM(BK131:BK133)</f>
        <v>0</v>
      </c>
    </row>
    <row r="131" spans="1:65" s="2" customFormat="1" ht="20.5" customHeight="1">
      <c r="A131" s="37"/>
      <c r="B131" s="38"/>
      <c r="C131" s="234" t="s">
        <v>178</v>
      </c>
      <c r="D131" s="234" t="s">
        <v>148</v>
      </c>
      <c r="E131" s="235" t="s">
        <v>1343</v>
      </c>
      <c r="F131" s="236" t="s">
        <v>1344</v>
      </c>
      <c r="G131" s="237" t="s">
        <v>353</v>
      </c>
      <c r="H131" s="238">
        <v>1</v>
      </c>
      <c r="I131" s="239"/>
      <c r="J131" s="240">
        <f>ROUND(I131*H131,2)</f>
        <v>0</v>
      </c>
      <c r="K131" s="236" t="s">
        <v>152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1331</v>
      </c>
      <c r="AT131" s="245" t="s">
        <v>148</v>
      </c>
      <c r="AU131" s="245" t="s">
        <v>86</v>
      </c>
      <c r="AY131" s="16" t="s">
        <v>146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1331</v>
      </c>
      <c r="BM131" s="245" t="s">
        <v>1345</v>
      </c>
    </row>
    <row r="132" spans="1:47" s="2" customFormat="1" ht="12">
      <c r="A132" s="37"/>
      <c r="B132" s="38"/>
      <c r="C132" s="39"/>
      <c r="D132" s="247" t="s">
        <v>155</v>
      </c>
      <c r="E132" s="39"/>
      <c r="F132" s="248" t="s">
        <v>1344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86</v>
      </c>
    </row>
    <row r="133" spans="1:47" s="2" customFormat="1" ht="12">
      <c r="A133" s="37"/>
      <c r="B133" s="38"/>
      <c r="C133" s="39"/>
      <c r="D133" s="247" t="s">
        <v>905</v>
      </c>
      <c r="E133" s="39"/>
      <c r="F133" s="283" t="s">
        <v>1346</v>
      </c>
      <c r="G133" s="39"/>
      <c r="H133" s="39"/>
      <c r="I133" s="143"/>
      <c r="J133" s="39"/>
      <c r="K133" s="39"/>
      <c r="L133" s="43"/>
      <c r="M133" s="287"/>
      <c r="N133" s="288"/>
      <c r="O133" s="289"/>
      <c r="P133" s="289"/>
      <c r="Q133" s="289"/>
      <c r="R133" s="289"/>
      <c r="S133" s="289"/>
      <c r="T133" s="290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905</v>
      </c>
      <c r="AU133" s="16" t="s">
        <v>86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182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C35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EliteBook8460p\Jindřich Nešněra</dc:creator>
  <cp:keywords/>
  <dc:description/>
  <cp:lastModifiedBy>EliteBook8460p\Jindřich Nešněra</cp:lastModifiedBy>
  <dcterms:created xsi:type="dcterms:W3CDTF">2020-12-23T09:23:11Z</dcterms:created>
  <dcterms:modified xsi:type="dcterms:W3CDTF">2020-12-23T09:23:20Z</dcterms:modified>
  <cp:category/>
  <cp:version/>
  <cp:contentType/>
  <cp:contentStatus/>
</cp:coreProperties>
</file>