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teplení jídelny st..." sheetId="2" r:id="rId2"/>
  </sheets>
  <definedNames>
    <definedName name="_xlnm.Print_Area" localSheetId="0">'Rekapitulace stavby'!$D$4:$AO$76,'Rekapitulace stavby'!$C$82:$AQ$96</definedName>
    <definedName name="_xlnm._FilterDatabase" localSheetId="1" hidden="1">'01 - Zateplení jídelny st...'!$C$141:$K$821</definedName>
    <definedName name="_xlnm.Print_Area" localSheetId="1">'01 - Zateplení jídelny st...'!$C$4:$J$76,'01 - Zateplení jídelny st...'!$C$82:$J$123,'01 - Zateplení jídelny st...'!$C$129:$K$821</definedName>
    <definedName name="_xlnm.Print_Titles" localSheetId="0">'Rekapitulace stavby'!$92:$92</definedName>
    <definedName name="_xlnm.Print_Titles" localSheetId="1">'01 - Zateplení jídelny st...'!$141:$141</definedName>
  </definedNames>
  <calcPr fullCalcOnLoad="1"/>
</workbook>
</file>

<file path=xl/sharedStrings.xml><?xml version="1.0" encoding="utf-8"?>
<sst xmlns="http://schemas.openxmlformats.org/spreadsheetml/2006/main" count="6442" uniqueCount="1420">
  <si>
    <t>Export Komplet</t>
  </si>
  <si>
    <t/>
  </si>
  <si>
    <t>2.0</t>
  </si>
  <si>
    <t>ZAMOK</t>
  </si>
  <si>
    <t>False</t>
  </si>
  <si>
    <t>{8d9b00c3-9527-41dc-a273-38277b25613b}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</si>
  <si>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</si>
  <si>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</si>
  <si>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</si>
  <si>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</si>
  <si>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</si>
  <si>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</si>
  <si>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</si>
  <si>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</si>
  <si>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2020205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</si>
  <si>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</si>
  <si>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</si>
  <si>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jídelny ZŠ Zahradní</t>
  </si>
  <si>
    <t>KSO:</t>
  </si>
  <si>
    <t>CC-CZ:</t>
  </si>
  <si>
    <t>Místo:</t>
  </si>
  <si>
    <t>Šluknov</t>
  </si>
  <si>
    <t>Datum:</t>
  </si>
  <si>
    <t>28. 3. 2019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</si>
  <si>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</si>
  <si>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</si>
  <si>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</si>
  <si>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</si>
  <si>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</si>
  <si>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</si>
  <si>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</si>
  <si>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</si>
  <si>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</si>
  <si>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</si>
  <si>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</si>
  <si>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</si>
  <si>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</si>
  <si>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</si>
  <si>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</si>
  <si>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</si>
  <si>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</si>
  <si>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</si>
  <si>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</si>
  <si>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</si>
  <si>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</si>
  <si>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</si>
  <si>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</si>
  <si>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</si>
  <si>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</si>
  <si>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</si>
  <si>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</si>
  <si>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</si>
  <si>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</si>
  <si>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</si>
  <si>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</si>
  <si>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</si>
  <si>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</si>
  <si>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</si>
  <si>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</si>
  <si>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</si>
  <si>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</si>
  <si>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</si>
  <si>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</si>
  <si>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</si>
  <si>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</si>
  <si>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</si>
  <si>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</si>
  <si>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</si>
  <si>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</si>
  <si>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</si>
  <si>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</si>
  <si>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</si>
  <si>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</si>
  <si>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</si>
  <si>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</si>
  <si>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</si>
  <si>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</si>
  <si>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</si>
  <si>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</si>
  <si>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</si>
  <si>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</si>
  <si>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</si>
  <si>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jídelny stavební část</t>
  </si>
  <si>
    <t>STA</t>
  </si>
  <si>
    <t>1</t>
  </si>
  <si>
    <t>{462ce11a-2384-4c74-af57-28812054ee2b}</t>
  </si>
  <si>
    <t>2</t>
  </si>
  <si>
    <t>KRYCÍ LIST SOUPISU PRACÍ</t>
  </si>
  <si>
    <t>Objekt:</t>
  </si>
  <si>
    <t>01 - Zateplení jídelny stavební část</t>
  </si>
  <si>
    <t>J. Nešněra 777235070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</si>
  <si>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</si>
  <si>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</si>
  <si>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</si>
  <si>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</si>
  <si>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</si>
  <si>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</si>
  <si>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</si>
  <si>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</si>
  <si>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</si>
  <si>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</si>
  <si>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</si>
  <si>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</si>
  <si>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</si>
  <si>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</si>
  <si>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</si>
  <si>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</si>
  <si>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</si>
  <si>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740 - Elektromontáže - zkoušky a revize</t>
  </si>
  <si>
    <t xml:space="preserve">    741 - Elektroinstalace - silnoproud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</si>
  <si>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</si>
  <si>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</si>
  <si>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</si>
  <si>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</si>
  <si>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</si>
  <si>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</si>
  <si>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</si>
  <si>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</si>
  <si>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</si>
  <si>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</si>
  <si>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>VRN - Vedlejší rozpočtové náklady</t>
  </si>
  <si>
    <t xml:space="preserve">    0 -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</si>
  <si>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</si>
  <si>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</si>
  <si>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</si>
  <si>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</si>
  <si>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</si>
  <si>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</si>
  <si>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</si>
  <si>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</si>
  <si>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</si>
  <si>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</si>
  <si>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</si>
  <si>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</si>
  <si>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</si>
  <si>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</si>
  <si>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</si>
  <si>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</si>
  <si>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</si>
  <si>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</si>
  <si>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112101121</t>
  </si>
  <si>
    <t>Kácení stromů jehličnatých D kmene do 300 mm</t>
  </si>
  <si>
    <t>kus</t>
  </si>
  <si>
    <t>CS ÚRS 2019 01</t>
  </si>
  <si>
    <t>4</t>
  </si>
  <si>
    <t>-750879014</t>
  </si>
  <si>
    <t>PP</t>
  </si>
  <si>
    <t>Kácení stromů s odřezáním kmene a s odvětvením jehličnatých bez odkornění, kmene průměru přes 100 do 300 mm</t>
  </si>
  <si>
    <t>112201101</t>
  </si>
  <si>
    <t>Odstranění pařezů D do 300 mm</t>
  </si>
  <si>
    <t>-1322496064</t>
  </si>
  <si>
    <t>Odstranění pařezů s jejich vykopáním, vytrháním nebo odstřelením, s přesekáním kořenů průměru přes 100 do 300 mm</t>
  </si>
  <si>
    <t>3</t>
  </si>
  <si>
    <t>122201101</t>
  </si>
  <si>
    <t>Odkopávky a prokopávky nezapažené v hornině tř. 3 objem do 100 m3</t>
  </si>
  <si>
    <t>m3</t>
  </si>
  <si>
    <t>-1468573748</t>
  </si>
  <si>
    <t>VV</t>
  </si>
  <si>
    <t>0,9*0,8*19</t>
  </si>
  <si>
    <t>0,6*0,8*(19+37)</t>
  </si>
  <si>
    <t>1,2*0,8*43,8</t>
  </si>
  <si>
    <t>Součet</t>
  </si>
  <si>
    <t>162201211</t>
  </si>
  <si>
    <t>Vodorovné přemístění výkopku z horniny tř. 1 až 4 stavebním kolečkem do 10 m</t>
  </si>
  <si>
    <t>1279041932</t>
  </si>
  <si>
    <t>5</t>
  </si>
  <si>
    <t>162701105</t>
  </si>
  <si>
    <t>Vodorovné přemístění do 10000 m výkopku/sypaniny z horniny tř. 1 až 4</t>
  </si>
  <si>
    <t>302220887</t>
  </si>
  <si>
    <t>6</t>
  </si>
  <si>
    <t>162701109</t>
  </si>
  <si>
    <t>Příplatek k vodorovnému přemístění výkopku/sypaniny z horniny tř. 1 až 4 ZKD 1000 m přes 10000 m</t>
  </si>
  <si>
    <t>-900375959</t>
  </si>
  <si>
    <t>82,608</t>
  </si>
  <si>
    <t>82,608*10 'Přepočtené koeficientem množství</t>
  </si>
  <si>
    <t>7</t>
  </si>
  <si>
    <t>171201201</t>
  </si>
  <si>
    <t>Uložení sypaniny na skládky</t>
  </si>
  <si>
    <t>1267382717</t>
  </si>
  <si>
    <t>8</t>
  </si>
  <si>
    <t>171201211</t>
  </si>
  <si>
    <t>Poplatek za uložení odpadu ze sypaniny na skládce (skládkovné)</t>
  </si>
  <si>
    <t>t</t>
  </si>
  <si>
    <t>-638758680</t>
  </si>
  <si>
    <t>82,608*1,8 'Přepočtené koeficientem množství</t>
  </si>
  <si>
    <t>9</t>
  </si>
  <si>
    <t>174101101</t>
  </si>
  <si>
    <t>Zásyp jam, šachet rýh nebo kolem objektů sypaninou se zhutněním</t>
  </si>
  <si>
    <t>352176846</t>
  </si>
  <si>
    <t>-(42,7+19,3)*2*0,5*0,2</t>
  </si>
  <si>
    <t>10</t>
  </si>
  <si>
    <t>M</t>
  </si>
  <si>
    <t>583312000</t>
  </si>
  <si>
    <t>štěrkopísek  netříděný zásypový materiál</t>
  </si>
  <si>
    <t>502825934</t>
  </si>
  <si>
    <t>kamenivo přírodní těžené pro stavební účely  PTK  (drobné, hrubé, štěrkopísky) kamenivo mimo normu štěrkopísek netříděný</t>
  </si>
  <si>
    <t>70,208*1,8</t>
  </si>
  <si>
    <t>11</t>
  </si>
  <si>
    <t>180404112</t>
  </si>
  <si>
    <t>Založení hřišťového trávníku výsevem na vrstvě substrátu</t>
  </si>
  <si>
    <t>m2</t>
  </si>
  <si>
    <t>1670710578</t>
  </si>
  <si>
    <t>12</t>
  </si>
  <si>
    <t>005724100</t>
  </si>
  <si>
    <t>osivo směs travní parková</t>
  </si>
  <si>
    <t>kg</t>
  </si>
  <si>
    <t>1335131796</t>
  </si>
  <si>
    <t>osiva pícnin směsi travní balení obvykle 25 kg parková</t>
  </si>
  <si>
    <t>70*0,03 'Přepočtené koeficientem množství</t>
  </si>
  <si>
    <t>13</t>
  </si>
  <si>
    <t>181951101</t>
  </si>
  <si>
    <t>Úprava pláně v hornině tř. 1 až 4 bez zhutnění</t>
  </si>
  <si>
    <t>101237779</t>
  </si>
  <si>
    <t>Úprava pláně vyrovnáním výškových rozdílů v hornině tř. 1 až 4 bez zhutnění</t>
  </si>
  <si>
    <t>14</t>
  </si>
  <si>
    <t>182303111</t>
  </si>
  <si>
    <t>Doplnění zeminy nebo substrátu na travnatých plochách tl 50 mm rovina v rovinně a svahu do 1:5</t>
  </si>
  <si>
    <t>-1859714548</t>
  </si>
  <si>
    <t>Doplnění ornice na travnatých plochách tl 50 mm rovina v rovinně a svahu do 1:5</t>
  </si>
  <si>
    <t>103715000</t>
  </si>
  <si>
    <t>substrát pro trávníky A  VL</t>
  </si>
  <si>
    <t>-984812818</t>
  </si>
  <si>
    <t>hnojiva humusová substrát pro trávníky A      VL</t>
  </si>
  <si>
    <t>70*0,05</t>
  </si>
  <si>
    <t>16</t>
  </si>
  <si>
    <t>183111113</t>
  </si>
  <si>
    <t>Hloubení jamek bez výměny půdy zeminy tř 1 až 4 objem do 0,01 m3 v rovině a svahu do 1:5</t>
  </si>
  <si>
    <t>-2107209768</t>
  </si>
  <si>
    <t>Hloubení jamek pro vysazování rostlin v zemině tř.1 až 4 bez výměny půdy v rovině nebo na svahu do 1:5, objemu přes 0,005 do 0,01 m3</t>
  </si>
  <si>
    <t>17</t>
  </si>
  <si>
    <t>184103811</t>
  </si>
  <si>
    <t>Výsadba keřů se zřízením zářezů ve svahu do 1:2 vzdálenost zářezů do 1 m</t>
  </si>
  <si>
    <t>469453458</t>
  </si>
  <si>
    <t>Výsadba keřů bez balu výšky do 1 m se zřízením zářezů na svahu přes 1:5 do 1:2 při vzdálenosti zářezu do 1,0 m</t>
  </si>
  <si>
    <t>18</t>
  </si>
  <si>
    <t>184512111</t>
  </si>
  <si>
    <t>Vyzvednutí křovin k přesazení bez balu v rovině a svahu do 1:5</t>
  </si>
  <si>
    <t>352646412</t>
  </si>
  <si>
    <t>Vyzvednutí dřeviny k přesazení bez balu v rovině nebo na svahu do 1:5 křovin</t>
  </si>
  <si>
    <t>Svislé a kompletní konstrukce</t>
  </si>
  <si>
    <t>19</t>
  </si>
  <si>
    <t>310236241</t>
  </si>
  <si>
    <t>Zazdívka otvorů pl do 0,09 m2 ve zdivu nadzákladovém cihlami pálenými tl do 300 mm</t>
  </si>
  <si>
    <t>-1984911487</t>
  </si>
  <si>
    <t>Zazdívka otvorů ve zdivu nadzákladovém cihlami pálenými plochy přes 0,0225 m2 do 0,09 m2, ve zdi tl. do 300 mm</t>
  </si>
  <si>
    <t>20</t>
  </si>
  <si>
    <t>311272031</t>
  </si>
  <si>
    <t>Zdivo z pórobetonových tvárnic hladkých přes P2 do P4 přes 450 do 600 kg/m3 na tenkovrstvou maltu tl 200 mm</t>
  </si>
  <si>
    <t>28087493</t>
  </si>
  <si>
    <t>Zdivo z pórobetonových tvárnic na tenké maltové lože, tl. zdiva 200 mm pevnost tvárnic přes P2 do P4, objemová hmotnost přes 450 do 600 kg/m3 hladkých</t>
  </si>
  <si>
    <t>18,8*2*0,375 "atika"</t>
  </si>
  <si>
    <t>(4,8*3+1,2*3)-0,6*2,4-1,2*0,6</t>
  </si>
  <si>
    <t>311272111</t>
  </si>
  <si>
    <t>Zdivo z pórobetonových tvárnic hladkých do P2 do 450 kg/m3 na tenkovrstvou maltu tl 250 mm</t>
  </si>
  <si>
    <t>1241154859</t>
  </si>
  <si>
    <t>Zdivo z pórobetonových tvárnic na tenké maltové lože, tl. zdiva 250 mm pevnost tvárnic do P2, objemová hmotnost do 450 kg/m3 hladkých</t>
  </si>
  <si>
    <t>13,425</t>
  </si>
  <si>
    <t>22</t>
  </si>
  <si>
    <t>311272311</t>
  </si>
  <si>
    <t>Zdivo z pórobetonových tvárnic hladkých do P2 do 450 kg/m3 na tenkovrstvou maltu tl 375 mm</t>
  </si>
  <si>
    <t>-28293410</t>
  </si>
  <si>
    <t>Zdivo z pórobetonových tvárnic na tenké maltové lože, tl. zdiva 375 mm pevnost tvárnic do P2, objemová hmotnost do 450 kg/m3 hladkých</t>
  </si>
  <si>
    <t>0,37*2,4*0,35</t>
  </si>
  <si>
    <t>6,2*0,35*0,35*2</t>
  </si>
  <si>
    <t>23</t>
  </si>
  <si>
    <t>311273131</t>
  </si>
  <si>
    <t>Zdivo tepelněizolační z pórobetových tvárnic do P2 do 400kg/m3 U přes 0,14 do 0,18, tl zdiva 500 mm</t>
  </si>
  <si>
    <t>-650756881</t>
  </si>
  <si>
    <t>Zdivo tepelněizolační z pórobetonových tvárnic na tenkovrstvou maltu, pevnost tvárnic do P2, objemová hmotnost do 400kg/m3,součinitel prostupu tepla U přes 0,14 do 0,18, tl. zdiva 500 mm</t>
  </si>
  <si>
    <t>18*0,25*0,5*2</t>
  </si>
  <si>
    <t>24</t>
  </si>
  <si>
    <t>3142384R</t>
  </si>
  <si>
    <t>úprava odtahu spalin - prodloužení kotvení a kolena o tl. KZS</t>
  </si>
  <si>
    <t>1241217662</t>
  </si>
  <si>
    <t>30</t>
  </si>
  <si>
    <t>317121103</t>
  </si>
  <si>
    <t>Montáž prefabrikovaných překladů pro světlost otvoru do 3750 mm</t>
  </si>
  <si>
    <t>1316861371</t>
  </si>
  <si>
    <t>Montáž prefabrikovaných překladů pro světlost otvoru přes 1800 do 3750 mm</t>
  </si>
  <si>
    <t>32</t>
  </si>
  <si>
    <t>593219400</t>
  </si>
  <si>
    <t>překlad nosný PORFIX 270 x 25 x 10 cm</t>
  </si>
  <si>
    <t>1843144068</t>
  </si>
  <si>
    <t>překlady překlady nosné - PORFIX délka x výška x šířka 270 x 25 x 10</t>
  </si>
  <si>
    <t>34</t>
  </si>
  <si>
    <t>317168060</t>
  </si>
  <si>
    <t>Překlad keramický vysoký v 238 mm dl 3250 mm</t>
  </si>
  <si>
    <t>-626240912</t>
  </si>
  <si>
    <t>Překlady keramické vysoké osazené do maltového lože, šířky překladu 70 mm výšky 238 mm, délky 3250 mm</t>
  </si>
  <si>
    <t>35</t>
  </si>
  <si>
    <t>342272245</t>
  </si>
  <si>
    <t>Příčka z pórobetonových hladkých tvárnic na tenkovrstvou maltu tl 150 mm</t>
  </si>
  <si>
    <t>-624748005</t>
  </si>
  <si>
    <t>Příčky z pórobetonových tvárnic hladkých na tenké maltové lože objemová hmotnost do 500 kg/m3, tloušťka příčky 150 mm</t>
  </si>
  <si>
    <t>(4+4,5)*0,5</t>
  </si>
  <si>
    <t>36</t>
  </si>
  <si>
    <t>342272323</t>
  </si>
  <si>
    <t>Příčky tl 100 mm z pórobetonových přesných hladkých příčkovek objemové hmotnosti 500 kg/m3</t>
  </si>
  <si>
    <t>-223699981</t>
  </si>
  <si>
    <t>Příčky z pórobetonových přesných příčkovek (YTONG) hladkých, objemové hmotnosti 500 kg/m3 na tenké maltové lože, tloušťky příčky 100 mm</t>
  </si>
  <si>
    <t>(0,15+0,375)*3,15</t>
  </si>
  <si>
    <t>37</t>
  </si>
  <si>
    <t>346272113</t>
  </si>
  <si>
    <t>Přizdívky ochranné tl 100 mm z pórobetonových přesných příčkovek Ytong objemové hmotnosti 500 kg/m3</t>
  </si>
  <si>
    <t>2126618653</t>
  </si>
  <si>
    <t>Přizdívky izolační a ochranné z pórobetonových tvárnic YTONG o objemové hmotnosti 500 kg/m3, na tenké maltové lože tloušťky přizdívky 100 mm</t>
  </si>
  <si>
    <t>29,5*2</t>
  </si>
  <si>
    <t>Vodorovné konstrukce</t>
  </si>
  <si>
    <t>38</t>
  </si>
  <si>
    <t>417321414</t>
  </si>
  <si>
    <t>Ztužující pásy a věnce ze ŽB tř. C 20/25</t>
  </si>
  <si>
    <t>948137206</t>
  </si>
  <si>
    <t>Ztužující pásy a věnce z betonu železového (bez výztuže) tř. C 20/25</t>
  </si>
  <si>
    <t>(42,3+19)*2*0,3*0,15 "atika"</t>
  </si>
  <si>
    <t>39</t>
  </si>
  <si>
    <t>417351115</t>
  </si>
  <si>
    <t>Zřízení bednění ztužujících věnců</t>
  </si>
  <si>
    <t>-1861920948</t>
  </si>
  <si>
    <t>Bednění bočnic ztužujících pásů a věnců včetně vzpěr zřízení</t>
  </si>
  <si>
    <t>(42,3+19)*2*2*0,15 "atika"</t>
  </si>
  <si>
    <t>40</t>
  </si>
  <si>
    <t>417351116</t>
  </si>
  <si>
    <t>Odstranění bednění ztužujících věnců</t>
  </si>
  <si>
    <t>-2112877454</t>
  </si>
  <si>
    <t>Bednění bočnic ztužujících pásů a věnců včetně vzpěr odstranění</t>
  </si>
  <si>
    <t>41</t>
  </si>
  <si>
    <t>417361821</t>
  </si>
  <si>
    <t>Výztuž ztužujících pásů a věnců betonářskou ocelí 10 505</t>
  </si>
  <si>
    <t>485278232</t>
  </si>
  <si>
    <t>Výztuž ztužujících pásů a věnců z betonářské oceli 10 505 (R) nebo BSt 500</t>
  </si>
  <si>
    <t>5,517*0,1</t>
  </si>
  <si>
    <t>Úpravy povrchů, podlahy a osazování výplní</t>
  </si>
  <si>
    <t>42</t>
  </si>
  <si>
    <t>611135101</t>
  </si>
  <si>
    <t>Hrubá výplň rýh ve stropech maltou jakékoli šířky rýhy</t>
  </si>
  <si>
    <t>-591492871</t>
  </si>
  <si>
    <t>Hrubá výplň rýh maltou  jakékoli šířky rýhy ve stropech</t>
  </si>
  <si>
    <t>200*0,05</t>
  </si>
  <si>
    <t>43</t>
  </si>
  <si>
    <t>612135101</t>
  </si>
  <si>
    <t>Hrubá výplň rýh ve stěnách maltou jakékoli šířky rýhy</t>
  </si>
  <si>
    <t>-904824765</t>
  </si>
  <si>
    <t>Hrubá výplň rýh maltou  jakékoli šířky rýhy ve stěnách</t>
  </si>
  <si>
    <t>750*0,05</t>
  </si>
  <si>
    <t>47</t>
  </si>
  <si>
    <t>61999100R</t>
  </si>
  <si>
    <t>Zakrytí střechy geotextilií a OSB deskami</t>
  </si>
  <si>
    <t>-1215944475</t>
  </si>
  <si>
    <t>48</t>
  </si>
  <si>
    <t>622131101</t>
  </si>
  <si>
    <t>Cementový postřik vnějších stěn nanášený celoplošně ručně</t>
  </si>
  <si>
    <t>-335136057</t>
  </si>
  <si>
    <t>793,839*0,1</t>
  </si>
  <si>
    <t>49</t>
  </si>
  <si>
    <t>622135001</t>
  </si>
  <si>
    <t>Vyrovnání podkladu vnějších stěn maltou vápenocementovou tl do 10 mm</t>
  </si>
  <si>
    <t>591809277</t>
  </si>
  <si>
    <t>103,26 "oprava soklu pod terénem"</t>
  </si>
  <si>
    <t>99,25 "sokl pod obklady"</t>
  </si>
  <si>
    <t>50</t>
  </si>
  <si>
    <t>622142001</t>
  </si>
  <si>
    <t>Potažení vnějších stěn sklovláknitým pletivem vtlačeným do tenkovrstvé hmoty</t>
  </si>
  <si>
    <t>102500551</t>
  </si>
  <si>
    <t>Potažení vnějších ploch pletivem v ploše nebo pruzích, na plném podkladu sklovláknitým vtlačením do tmelu stěn</t>
  </si>
  <si>
    <t>122,8 "sokl"</t>
  </si>
  <si>
    <t>11,659 "S4"</t>
  </si>
  <si>
    <t>(2*2+4,57)*3,54-2,7*2,5</t>
  </si>
  <si>
    <t>(6,1+5,64+1,9)*3,6-0,6*2,4-1,2*0,6</t>
  </si>
  <si>
    <t>51</t>
  </si>
  <si>
    <t>622211021</t>
  </si>
  <si>
    <t>Montáž zateplení vnějších stěn z polystyrénových desek tl do 120 mm</t>
  </si>
  <si>
    <t>-1871141372</t>
  </si>
  <si>
    <t>Montáž kontaktního zateplení z polystyrenových desek nebo z kombinovaných desek na vnější stěny, tloušťky desek přes 80 do 120 mm</t>
  </si>
  <si>
    <t>46,91+39,9+5,8+10,4+21,15 "sokl"</t>
  </si>
  <si>
    <t>52</t>
  </si>
  <si>
    <t>28376444</t>
  </si>
  <si>
    <t>deska z polystyrénu XPS, hrana rovná a strukturovaný povrch tl 120mm</t>
  </si>
  <si>
    <t>1892254166</t>
  </si>
  <si>
    <t>124,16*1,02 'Přepočtené koeficientem množství</t>
  </si>
  <si>
    <t>53</t>
  </si>
  <si>
    <t>622211031</t>
  </si>
  <si>
    <t>Montáž zateplení vnějších stěn z polystyrénových desek tl do 160 mm</t>
  </si>
  <si>
    <t>-1226452555</t>
  </si>
  <si>
    <t>Montáž kontaktního zateplení z polystyrenových desek na vnější stěny, tloušťky desek přes 120 do 160 mm</t>
  </si>
  <si>
    <t>325,7*2-14,95-18,4</t>
  </si>
  <si>
    <t>147,11*2-46,8</t>
  </si>
  <si>
    <t>-229,7+4,2</t>
  </si>
  <si>
    <t>54</t>
  </si>
  <si>
    <t>283760420</t>
  </si>
  <si>
    <t>deska fasádní polystyrénová šedá lambda 0,032l 1000 x 500 x 140 mm</t>
  </si>
  <si>
    <t>1274098959</t>
  </si>
  <si>
    <t>desky z lehčených plastů desky  polystyrénové fasádní - speciální Isover EPS GreyWall 1000 x 500 x 140 mm</t>
  </si>
  <si>
    <t>P</t>
  </si>
  <si>
    <t>Poznámka k položce:
lambda=0,032 [W / m K]</t>
  </si>
  <si>
    <t>639,97*1,02 'Přepočtené koeficientem množství</t>
  </si>
  <si>
    <t>55</t>
  </si>
  <si>
    <t>622211041</t>
  </si>
  <si>
    <t>Montáž zateplení vnějších stěn z polystyrénových desek tl do 200 mm</t>
  </si>
  <si>
    <t>282735104</t>
  </si>
  <si>
    <t>Montáž kontaktního zateplení z polystyrenových desek nebo z kombinovaných desek na vnější stěny, tloušťky desek přes 160 do 200 mm</t>
  </si>
  <si>
    <t>11,9-4,2</t>
  </si>
  <si>
    <t>56</t>
  </si>
  <si>
    <t>283760460</t>
  </si>
  <si>
    <t>deska fasádní polystyrénová šedá, lambda 0,032 1000 x 500 x 180 mm</t>
  </si>
  <si>
    <t>-635755937</t>
  </si>
  <si>
    <t>desky z lehčených plastů desky  polystyrénové fasádní - speciální Isover EPS GreyWall 1000 x 500 x 180 mm</t>
  </si>
  <si>
    <t>7,7*1,02 'Přepočtené koeficientem množství</t>
  </si>
  <si>
    <t>57</t>
  </si>
  <si>
    <t>622212001</t>
  </si>
  <si>
    <t>Montáž zateplení vnějšího ostění hl. špalety do 200 mm z polystyrénových desek tl do 40 mm</t>
  </si>
  <si>
    <t>m</t>
  </si>
  <si>
    <t>2067573192</t>
  </si>
  <si>
    <t>(2,1+2,4*2)*30</t>
  </si>
  <si>
    <t>(0,9+2,4*2)*12</t>
  </si>
  <si>
    <t>(1,8+2,4*2)*3</t>
  </si>
  <si>
    <t>(1,8+0,6*2)*28</t>
  </si>
  <si>
    <t>(1,2+2,4*2)</t>
  </si>
  <si>
    <t>(1,9+2,5*2)</t>
  </si>
  <si>
    <t>(1,9+3*2)</t>
  </si>
  <si>
    <t>58</t>
  </si>
  <si>
    <t>283764380</t>
  </si>
  <si>
    <t>deska z extrudovaného polystyrénu   30 mm</t>
  </si>
  <si>
    <t>2053249064</t>
  </si>
  <si>
    <t>desky z lehčených plastů desky z extrudovaného polystyrenu desky z extrudovaného polystyrenu BACHL BACHL XPS 300 G hladký povrch, rovná hrana 1265 x 600 mm (krycí plocha 0,75 m2) 30 mm</t>
  </si>
  <si>
    <t>400*0,14</t>
  </si>
  <si>
    <t>56*1,02 'Přepočtené koeficientem množství</t>
  </si>
  <si>
    <t>59</t>
  </si>
  <si>
    <t>622221031</t>
  </si>
  <si>
    <t>Montáž kontaktního zateplení vnějších stěn z minerální vlny s podélnou orientací vláken tl do 160 mm</t>
  </si>
  <si>
    <t>-924530895</t>
  </si>
  <si>
    <t>Montáž kontaktního zateplení  z desek z minerální vlny s podélnou orientací vláken na vnější stěny, tloušťky desek přes 120 do 160 mm</t>
  </si>
  <si>
    <t>37,85+31,37+4,9+8,75+5+11,2"S1a</t>
  </si>
  <si>
    <t>60</t>
  </si>
  <si>
    <t>63151531</t>
  </si>
  <si>
    <t>deska tepelně izolační minerální kontaktních fasád podélné vlákno λ=0,036-0,037 tl 140mm</t>
  </si>
  <si>
    <t>318941003</t>
  </si>
  <si>
    <t>99,07*1,02 'Přepočtené koeficientem množství</t>
  </si>
  <si>
    <t>61</t>
  </si>
  <si>
    <t>622221041</t>
  </si>
  <si>
    <t>Montáž kontaktního zateplení vnějších stěn z minerální vlny s podélnou orientací tl přes 160 mm</t>
  </si>
  <si>
    <t>1277604293</t>
  </si>
  <si>
    <t>Montáž kontaktního zateplení  z desek z minerální vlny s podélnou orientací vláken na vnější stěny, tloušťky desek přes 160 mm</t>
  </si>
  <si>
    <t>1,6</t>
  </si>
  <si>
    <t>62</t>
  </si>
  <si>
    <t>63151539</t>
  </si>
  <si>
    <t>deska tepelně izolační minerální kontaktních fasád podélné vlákno λ=0,036-0,037 tl 180mm</t>
  </si>
  <si>
    <t>983565046</t>
  </si>
  <si>
    <t>1,6*1,02 'Přepočtené koeficientem množství</t>
  </si>
  <si>
    <t>63</t>
  </si>
  <si>
    <t>622252001</t>
  </si>
  <si>
    <t>Montáž zakládacích soklových lišt zateplení</t>
  </si>
  <si>
    <t>433386636</t>
  </si>
  <si>
    <t>(42,4+19)*2-2,5-1,9-1,2</t>
  </si>
  <si>
    <t>64</t>
  </si>
  <si>
    <t>590516340</t>
  </si>
  <si>
    <t>lišta zakládací LO 143 mm tl.1,0mm</t>
  </si>
  <si>
    <t>-1562950658</t>
  </si>
  <si>
    <t>kontaktní zateplovací systémy příslušenství kontaktních zateplovacích systémů lišty soklové  - zakládací lišty zakládací LO 143 mm  tl.1,0 mm</t>
  </si>
  <si>
    <t>65</t>
  </si>
  <si>
    <t>622252002</t>
  </si>
  <si>
    <t>Montáž ostatních lišt zateplení</t>
  </si>
  <si>
    <t>-2111219093</t>
  </si>
  <si>
    <t>695,68+383,86+132,0+130,8+34</t>
  </si>
  <si>
    <t>66</t>
  </si>
  <si>
    <t>590514760</t>
  </si>
  <si>
    <t>profil okenní začišťovací s tkaninou -Thermospoj 9 mm/2,4 m</t>
  </si>
  <si>
    <t>1257058917</t>
  </si>
  <si>
    <t>profil okenní s tkaninou  APU lišta 9 mm</t>
  </si>
  <si>
    <t>Poznámka k položce:
délka 2,4 m, přesah tkaniny 100 mm</t>
  </si>
  <si>
    <t>130,8</t>
  </si>
  <si>
    <t>2,4*2*46*2</t>
  </si>
  <si>
    <t>0,6*2*28*2</t>
  </si>
  <si>
    <t>2,5*2+1,9*2</t>
  </si>
  <si>
    <t>4+1,2*2</t>
  </si>
  <si>
    <t>3*2+1,9*2</t>
  </si>
  <si>
    <t>(0,72+2,25)*2*2</t>
  </si>
  <si>
    <t>(0,6+2,4)*2*2</t>
  </si>
  <si>
    <t>(1,2+0,6)*2*2</t>
  </si>
  <si>
    <t>67</t>
  </si>
  <si>
    <t>59051480</t>
  </si>
  <si>
    <t>profil rohový Al s tkaninou kontaktního zateplení</t>
  </si>
  <si>
    <t>1480895427</t>
  </si>
  <si>
    <t>13*8,42</t>
  </si>
  <si>
    <t>2,4*2*46</t>
  </si>
  <si>
    <t>0,6*2*28</t>
  </si>
  <si>
    <t>2,5*2+1,9</t>
  </si>
  <si>
    <t>4+1,2</t>
  </si>
  <si>
    <t>3*2+1,9</t>
  </si>
  <si>
    <t>383,86*1,05 'Přepočtené koeficientem množství</t>
  </si>
  <si>
    <t>68</t>
  </si>
  <si>
    <t>59051510</t>
  </si>
  <si>
    <t>profil okenní s nepřiznanou podomítkovou okapnicí PVC 2,0 m</t>
  </si>
  <si>
    <t>1190339426</t>
  </si>
  <si>
    <t>2,1*30+0,9*12+1,8*28+1,8*3+1,2+1,2</t>
  </si>
  <si>
    <t>132*1,05 'Přepočtené koeficientem množství</t>
  </si>
  <si>
    <t>69</t>
  </si>
  <si>
    <t>59051512</t>
  </si>
  <si>
    <t>profil parapetní se sklovláknitou armovací tkaninou PVC 2 m</t>
  </si>
  <si>
    <t>1496211087</t>
  </si>
  <si>
    <t>2,1*30+0,9*12+1,8*28+1,8*3+1,2</t>
  </si>
  <si>
    <t>130,8*1,05 'Přepočtené koeficientem množství</t>
  </si>
  <si>
    <t>70</t>
  </si>
  <si>
    <t>590515000</t>
  </si>
  <si>
    <t>profil dilatační stěnový , dl. 2,5 m</t>
  </si>
  <si>
    <t>1297091426</t>
  </si>
  <si>
    <t>lišta dilatační průběžná AL 2 m</t>
  </si>
  <si>
    <t>4*8,5</t>
  </si>
  <si>
    <t>71</t>
  </si>
  <si>
    <t>622325101</t>
  </si>
  <si>
    <t>Oprava vnější vápenné nebo vápenocementové hladké omítky složitosti 1 stěn v rozsahu do 10%</t>
  </si>
  <si>
    <t>1529941614</t>
  </si>
  <si>
    <t>Oprava vápenné nebo vápenocementové omítky vnějších ploch stupně členitosti I hladké stěn, v rozsahu opravované plochy do 10%</t>
  </si>
  <si>
    <t>72</t>
  </si>
  <si>
    <t>622511111</t>
  </si>
  <si>
    <t>Tenkovrstvá akrylátová mozaiková střednězrnná omítka včetně penetrace vnějších stěn</t>
  </si>
  <si>
    <t>2022913627</t>
  </si>
  <si>
    <t>Tenkovrstvá  mozaiková střednězrnná omítka včetně penetrace vnějších stěn</t>
  </si>
  <si>
    <t>24,6+21,75+1,6+5,67+4+9 "sokl"</t>
  </si>
  <si>
    <t>73</t>
  </si>
  <si>
    <t>622541011</t>
  </si>
  <si>
    <t>Tenkovrstvá silikonsilikátová zrnitá omítka tl. 1,5 mm včetně penetrace vnějších stěn</t>
  </si>
  <si>
    <t>-1050577569</t>
  </si>
  <si>
    <t>Omítka tenkovrstvá silikonsilikátová vnějších ploch hydrofobní, se samočistícím účinkem probarvená, včetně penetrace podkladu zrnitá, tloušťky 1,5 mm stěn</t>
  </si>
  <si>
    <t>639,97+7,7+99,07+1,6+400*0,14</t>
  </si>
  <si>
    <t>74</t>
  </si>
  <si>
    <t>629991011</t>
  </si>
  <si>
    <t>Zakrytí výplní otvorů a svislých ploch fólií přilepenou lepící páskou</t>
  </si>
  <si>
    <t>869994327</t>
  </si>
  <si>
    <t>75</t>
  </si>
  <si>
    <t>629995101</t>
  </si>
  <si>
    <t>Očištění vnějších ploch tlakovou vodou</t>
  </si>
  <si>
    <t>46778024</t>
  </si>
  <si>
    <t>Očištění vnějších ploch omytím tlakovou vodou</t>
  </si>
  <si>
    <t>124,16+804,34</t>
  </si>
  <si>
    <t>76</t>
  </si>
  <si>
    <t>629999008</t>
  </si>
  <si>
    <t>Přemístění el. zařízení na fasádě dle specifikace</t>
  </si>
  <si>
    <t>-485606696</t>
  </si>
  <si>
    <t>Přemístění el. zařízení dle specifikace 7</t>
  </si>
  <si>
    <t>77</t>
  </si>
  <si>
    <t>62999901PC</t>
  </si>
  <si>
    <t>Přemístění mřížek, schránky a tabulek</t>
  </si>
  <si>
    <t>1807953555</t>
  </si>
  <si>
    <t>Zpětná montáž tabulek dle spec. 35</t>
  </si>
  <si>
    <t>78</t>
  </si>
  <si>
    <t>629999022PC</t>
  </si>
  <si>
    <t>nespecifikované práce a přípomoce vč. drobného materiálu</t>
  </si>
  <si>
    <t>hr</t>
  </si>
  <si>
    <t>256771634</t>
  </si>
  <si>
    <t>200 "přisekání nerovností zdiva, řešení drobných detailů napojování konstrukc, přípomoce elektro"</t>
  </si>
  <si>
    <t>79</t>
  </si>
  <si>
    <t>632451435</t>
  </si>
  <si>
    <t>Potěr pískocementový tl do 30 mm tř. C 20 běžný</t>
  </si>
  <si>
    <t>1079578934</t>
  </si>
  <si>
    <t>160,35*0,25 "parapety"</t>
  </si>
  <si>
    <t>80</t>
  </si>
  <si>
    <t>637211321</t>
  </si>
  <si>
    <t>Okapový chodník z betonových vymývaných dlaždic tl 50 mm kladených do písku se zalitím spár MC</t>
  </si>
  <si>
    <t>1530303299</t>
  </si>
  <si>
    <t>Okapový chodník z dlaždic betonových vymývaných s vyplněním spár drobným kamenivem, tl. dlaždic 50 mm do písku</t>
  </si>
  <si>
    <t>(122,8-6,1-4,6)*0,5</t>
  </si>
  <si>
    <t>Ostatní konstrukce a práce-bourání</t>
  </si>
  <si>
    <t>83</t>
  </si>
  <si>
    <t>941211111</t>
  </si>
  <si>
    <t>Montáž lešení řadového rámového lehkého zatížení do 200 kg/m2 š do 0,9 m v do 10 m</t>
  </si>
  <si>
    <t>1717161535</t>
  </si>
  <si>
    <t>(44+19,5)*2*9</t>
  </si>
  <si>
    <t>84</t>
  </si>
  <si>
    <t>941211211</t>
  </si>
  <si>
    <t>Příplatek k lešení řadovému rámovému lehkému š 0,9 m v do 25 m za první a ZKD den použití</t>
  </si>
  <si>
    <t>432905462</t>
  </si>
  <si>
    <t>1143</t>
  </si>
  <si>
    <t>1143*60 'Přepočtené koeficientem množství</t>
  </si>
  <si>
    <t>85</t>
  </si>
  <si>
    <t>941211811</t>
  </si>
  <si>
    <t>Demontáž lešení řadového rámového lehkého zatížení do 200 kg/m2 š do 0,9 m v do 10 m</t>
  </si>
  <si>
    <t>-125585830</t>
  </si>
  <si>
    <t>86</t>
  </si>
  <si>
    <t>944511111</t>
  </si>
  <si>
    <t>Montáž ochranné sítě z textilie z umělých vláken</t>
  </si>
  <si>
    <t>1155098020</t>
  </si>
  <si>
    <t>87</t>
  </si>
  <si>
    <t>944511211</t>
  </si>
  <si>
    <t>Příplatek k ochranné síti za první a ZKD den použití</t>
  </si>
  <si>
    <t>1384882508</t>
  </si>
  <si>
    <t>88</t>
  </si>
  <si>
    <t>944511811</t>
  </si>
  <si>
    <t>Demontáž ochranné sítě z textilie z umělých vláken</t>
  </si>
  <si>
    <t>1118720830</t>
  </si>
  <si>
    <t>89</t>
  </si>
  <si>
    <t>944711111</t>
  </si>
  <si>
    <t>Montáž záchytné stříšky š do 1,5 m</t>
  </si>
  <si>
    <t>-214089375</t>
  </si>
  <si>
    <t>1,5+3</t>
  </si>
  <si>
    <t>90</t>
  </si>
  <si>
    <t>944711211</t>
  </si>
  <si>
    <t>Příplatek k záchytné stříšce š do 1,5 m za první a ZKD den použití</t>
  </si>
  <si>
    <t>-528996437</t>
  </si>
  <si>
    <t>4,5</t>
  </si>
  <si>
    <t>4,5*60 'Přepočtené koeficientem množství</t>
  </si>
  <si>
    <t>91</t>
  </si>
  <si>
    <t>944711811</t>
  </si>
  <si>
    <t>Demontáž záchytné stříšky š do 1,5 m</t>
  </si>
  <si>
    <t>254132477</t>
  </si>
  <si>
    <t>92</t>
  </si>
  <si>
    <t>949101111</t>
  </si>
  <si>
    <t>Lešení pomocné pro objekty pozemních staveb s lešeňovou podlahou v do 1,9 m zatížení do 150 kg/m2</t>
  </si>
  <si>
    <t>-8852888</t>
  </si>
  <si>
    <t>Lešení pomocné pracovní pro objekty pozemních staveb pro zatížení do 150 kg/m2, o výšce lešeňové podlahy do 1,9 m</t>
  </si>
  <si>
    <t>93</t>
  </si>
  <si>
    <t>949521112</t>
  </si>
  <si>
    <t>Montáž podchodu u dílcových lešení š do 2 m</t>
  </si>
  <si>
    <t>-2072323964</t>
  </si>
  <si>
    <t>94</t>
  </si>
  <si>
    <t>949521212</t>
  </si>
  <si>
    <t>Příplatek k podchodu u dílcových lešení š do 2 m za první a ZKD den použití</t>
  </si>
  <si>
    <t>-617137258</t>
  </si>
  <si>
    <t>95</t>
  </si>
  <si>
    <t>949521812</t>
  </si>
  <si>
    <t>Demontáž podchodu u dílcových lešení š do 2 m</t>
  </si>
  <si>
    <t>-1147753844</t>
  </si>
  <si>
    <t>96</t>
  </si>
  <si>
    <t>952901111</t>
  </si>
  <si>
    <t>Vyčištění budov bytové a občanské výstavby při výšce podlaží do 4 m</t>
  </si>
  <si>
    <t>1981519808</t>
  </si>
  <si>
    <t>42*19*2</t>
  </si>
  <si>
    <t>97</t>
  </si>
  <si>
    <t>953941212</t>
  </si>
  <si>
    <t>Osazovaní kovových mříží v rámu nebo z jednotlivých tyčí bez jejich dodání</t>
  </si>
  <si>
    <t>1517325980</t>
  </si>
  <si>
    <t>Osazování drobných kovových předmětů se zalitím maltou cementovou, do vysekaných kapes nebo připravených otvorů mříží v rámu nebo z jednotlivých tyčí</t>
  </si>
  <si>
    <t>98</t>
  </si>
  <si>
    <t>28661938R</t>
  </si>
  <si>
    <t>mříž oken dle specifikace Z2</t>
  </si>
  <si>
    <t>1728436812</t>
  </si>
  <si>
    <t>revizní šachty a dvorní vpusti systém Wavin - kanalizační šachty revizní šachty "TEGRA" DN 600 mříž litinová TEGRA 600 600/40T, 420X620 D400</t>
  </si>
  <si>
    <t>Poznámka k položce:
WAVIN, kód výrobku: RF740006W</t>
  </si>
  <si>
    <t>99</t>
  </si>
  <si>
    <t>95394121R</t>
  </si>
  <si>
    <t>Demontáž mříží, úprava délky kotvemí a nové osazení mříží vč. nátěru</t>
  </si>
  <si>
    <t>622690659</t>
  </si>
  <si>
    <t>100</t>
  </si>
  <si>
    <t>953943111</t>
  </si>
  <si>
    <t>Osazování výrobků do 1 kg/kus do vysekaných kapes zdiva bez jejich dodání</t>
  </si>
  <si>
    <t>-2053285497</t>
  </si>
  <si>
    <t>Osazování drobných kovových předmětů výrobků ostatních jinde neuvedených do vynechaných či vysekaných kapes zdiva, se zajištěním polohy se zalitím maltou cementovou, hmotnosti do 1 kg/kus</t>
  </si>
  <si>
    <t>101</t>
  </si>
  <si>
    <t>553414100</t>
  </si>
  <si>
    <t>průvětrník mřížový 20x20 cm</t>
  </si>
  <si>
    <t>244647717</t>
  </si>
  <si>
    <t>výplně otvorů staveb - kovové průvětrníky a větrací mřížky průvětrník mřížový s klapkami s Al mřížkou 15 x 15 cm</t>
  </si>
  <si>
    <t>102</t>
  </si>
  <si>
    <t>962032230</t>
  </si>
  <si>
    <t>Bourání zdiva z cihel pálených nebo vápenopískových na MV nebo MVC do 1 m3</t>
  </si>
  <si>
    <t>648565690</t>
  </si>
  <si>
    <t>Bourání zdiva nadzákladového z cihel nebo tvárnic z cihel pálených nebo vápenopískových, na maltu vápennou nebo vápenocementovou, objemu do 1 m3</t>
  </si>
  <si>
    <t>3,75*2,3*0,2</t>
  </si>
  <si>
    <t>2*3,25*0,125</t>
  </si>
  <si>
    <t>103</t>
  </si>
  <si>
    <t>962042320</t>
  </si>
  <si>
    <t>Bourání zdiva nadzákladového z betonu prostého do 1 m3</t>
  </si>
  <si>
    <t>315895168</t>
  </si>
  <si>
    <t>Bourání zdiva z betonu prostého nadzákladového objemu do 1 m3</t>
  </si>
  <si>
    <t>1,2*1*0,2</t>
  </si>
  <si>
    <t>104</t>
  </si>
  <si>
    <t>962081131</t>
  </si>
  <si>
    <t>Bourání příček ze skleněných tvárnic tl do 100 mm</t>
  </si>
  <si>
    <t>-950691373</t>
  </si>
  <si>
    <t>Bourání zdiva příček nebo vybourání otvorů ze skleněných tvárnic, tl. do 100 mm</t>
  </si>
  <si>
    <t>3,75*1+0,8*2,3+1,4*2,45+1*3,6</t>
  </si>
  <si>
    <t>105</t>
  </si>
  <si>
    <t>965042141</t>
  </si>
  <si>
    <t>Bourání podkladů pod dlažby nebo mazanin betonových nebo z litého asfaltu tl do 100 mm pl přes 4 m2</t>
  </si>
  <si>
    <t>-141301562</t>
  </si>
  <si>
    <t>Bourání podkladů pod dlažby nebo litých celistvých podlah a mazanin betonových nebo z litého asfaltu tl. do 100 mm, plochy přes 4 m2</t>
  </si>
  <si>
    <t>(35,18+60,1+1,11)*0,1 "okapní ch"</t>
  </si>
  <si>
    <t>106</t>
  </si>
  <si>
    <t>965081223</t>
  </si>
  <si>
    <t>Bourání podlah z dlaždic keramických nebo xylolitových tl přes 10 mm plochy přes 1 m2</t>
  </si>
  <si>
    <t>-740845555</t>
  </si>
  <si>
    <t>Bourání podlah ostatních bez podkladního lože nebo mazaniny z dlaždic s jakoukoliv výplní spár keramických nebo xylolitových tl. přes 10 mm plochy přes 1 m2</t>
  </si>
  <si>
    <t>109</t>
  </si>
  <si>
    <t>967031132</t>
  </si>
  <si>
    <t>Přisekání rovných ostění v cihelném zdivu na MV nebo MVC</t>
  </si>
  <si>
    <t>2068329141</t>
  </si>
  <si>
    <t>Přisekání (špicování) plošné nebo rovných ostění zdiva z cihel pálených rovných ostění, bez odstupu, po hrubém vybourání otvorů, na maltu vápennou nebo vápenocementovou</t>
  </si>
  <si>
    <t>114</t>
  </si>
  <si>
    <t>968072456</t>
  </si>
  <si>
    <t>Vybourání kovových dveřních zárubní pl přes 2 m2</t>
  </si>
  <si>
    <t>-905942968</t>
  </si>
  <si>
    <t>Vybourání kovových rámů oken s křídly, dveřních zárubní, vrat, stěn, ostění nebo obkladů dveřních zárubní, plochy přes 2 m2</t>
  </si>
  <si>
    <t>1,75*2,7*2</t>
  </si>
  <si>
    <t>1,9*3</t>
  </si>
  <si>
    <t>115</t>
  </si>
  <si>
    <t>968072745</t>
  </si>
  <si>
    <t>Vybourání výkladních stěn kovových pevných nebo otevíratelných pl do 2 m2</t>
  </si>
  <si>
    <t>-1434385605</t>
  </si>
  <si>
    <t>Vybourání kovových rámů oken s křídly, dveřních zárubní, vrat, stěn, ostění nebo obkladů stěn výkladních pevných nebo otevíratelných, plochy do 2 m2</t>
  </si>
  <si>
    <t>2,7*1*2</t>
  </si>
  <si>
    <t>116</t>
  </si>
  <si>
    <t>968072875R</t>
  </si>
  <si>
    <t>Vybourání  mříží pl do 2 m2</t>
  </si>
  <si>
    <t>1942196587</t>
  </si>
  <si>
    <t>Vybourání kovových rámů oken s křídly, dveřních zárubní, vrat, stěn, ostění nebo obkladů rolet svinovacích mřížových, plochy do 2 m2</t>
  </si>
  <si>
    <t>18*2*0,8</t>
  </si>
  <si>
    <t>117</t>
  </si>
  <si>
    <t>968082021</t>
  </si>
  <si>
    <t>Vybourání plastových zárubní dveří plochy do 2 m2</t>
  </si>
  <si>
    <t>486038004</t>
  </si>
  <si>
    <t>Vybourání plastových rámů oken s křídly, dveřních zárubní, vrat dveřních zárubní, plochy do 2 m2</t>
  </si>
  <si>
    <t>118</t>
  </si>
  <si>
    <t>971033341</t>
  </si>
  <si>
    <t>Vybourání otvorů ve zdivu cihelném pl do 0,09 m2 na MVC nebo MV tl do 300 mm</t>
  </si>
  <si>
    <t>-1308878919</t>
  </si>
  <si>
    <t>Vybourání otvorů ve zdivu základovém nebo nadzákladovém z cihel, tvárnic, příčkovek z cihel pálených na maltu vápennou nebo vápenocementovou plochy do 0,09 m2, tl. do 300 mm</t>
  </si>
  <si>
    <t>119</t>
  </si>
  <si>
    <t>974082113</t>
  </si>
  <si>
    <t>Vysekání rýh pro vodiče v omítce MV nebo MVC stěn š do 50 mm</t>
  </si>
  <si>
    <t>-2010736680</t>
  </si>
  <si>
    <t>Vysekání rýh pro vodiče  v omítce vápenné nebo vápenocementové stěn, šířky do 50 mm</t>
  </si>
  <si>
    <t>122</t>
  </si>
  <si>
    <t>978015321</t>
  </si>
  <si>
    <t>Otlučení vnější vápenné nebo vápenocementové vnější omítky stupně členitosti 1 a 2 rozsahu do 10%</t>
  </si>
  <si>
    <t>207311559</t>
  </si>
  <si>
    <t>Otlučení vápenných nebo vápenocementových omítek vnějších ploch s vyškrabáním spar a s očištěním zdiva stupně členitosti 1 a 2, v rozsahu do 10 %</t>
  </si>
  <si>
    <t>770,29+11,659+11,89</t>
  </si>
  <si>
    <t>123</t>
  </si>
  <si>
    <t>978059641</t>
  </si>
  <si>
    <t>Odsekání a odebrání obkladů stěn z vnějších obkládaček plochy přes 1 m2</t>
  </si>
  <si>
    <t>1212414287</t>
  </si>
  <si>
    <t>Odsekání obkladů stěn včetně otlučení podkladní omítky až na zdivo z obkládaček vnějších, z jakýchkoliv materiálů, plochy přes 1 m2</t>
  </si>
  <si>
    <t>25,11+19,9+6,1+11,96+1,56+5,6+23,15-3,6-1,85+0,48*2+7,2+3,16</t>
  </si>
  <si>
    <t>124</t>
  </si>
  <si>
    <t>985131111</t>
  </si>
  <si>
    <t>Očištění ploch stěn, rubu kleneb a podlah tlakovou vodou</t>
  </si>
  <si>
    <t>-884978522</t>
  </si>
  <si>
    <t>0,9*19</t>
  </si>
  <si>
    <t>0,6*(19+37)</t>
  </si>
  <si>
    <t>1,2*43,8</t>
  </si>
  <si>
    <t>Přesun hmot</t>
  </si>
  <si>
    <t>125</t>
  </si>
  <si>
    <t>997013211</t>
  </si>
  <si>
    <t>Vnitrostaveništní doprava suti a vybouraných hmot pro budovy v do 6 m ručně</t>
  </si>
  <si>
    <t>915980379</t>
  </si>
  <si>
    <t>126</t>
  </si>
  <si>
    <t>997013219</t>
  </si>
  <si>
    <t>Příplatek k vnitrostaveništní dopravě suti a vybouraných hmot za zvětšenou dopravu suti ZKD 10 m</t>
  </si>
  <si>
    <t>-761385585</t>
  </si>
  <si>
    <t>41,106*5 'Přepočtené koeficientem množství</t>
  </si>
  <si>
    <t>127</t>
  </si>
  <si>
    <t>997013501</t>
  </si>
  <si>
    <t>Odvoz suti a vybouraných hmot na skládku nebo meziskládku do 1 km se složením</t>
  </si>
  <si>
    <t>-148337127</t>
  </si>
  <si>
    <t>Odvoz suti na skládku a vybouraných hmot nebo meziskládku do 1 km se složením</t>
  </si>
  <si>
    <t>128</t>
  </si>
  <si>
    <t>997013509</t>
  </si>
  <si>
    <t>Příplatek k odvozu suti a vybouraných hmot na skládku ZKD 1 km přes 1 km</t>
  </si>
  <si>
    <t>-270143413</t>
  </si>
  <si>
    <t>38,5270526315789*19 'Přepočtené koeficientem množství</t>
  </si>
  <si>
    <t>129</t>
  </si>
  <si>
    <t>997013801</t>
  </si>
  <si>
    <t>Poplatek za uložení stavebního betonového odpadu na skládce (skládkovné)</t>
  </si>
  <si>
    <t>1471262421</t>
  </si>
  <si>
    <t>21,186</t>
  </si>
  <si>
    <t>21,186*0,8 'Přepočtené koeficientem množství</t>
  </si>
  <si>
    <t>131</t>
  </si>
  <si>
    <t>997013831</t>
  </si>
  <si>
    <t>Poplatek za uložení stavebního směsného odpadu na skládce (skládkovné)</t>
  </si>
  <si>
    <t>-1784894589</t>
  </si>
  <si>
    <t>33,3333333333333*0,18 'Přepočtené koeficientem množství</t>
  </si>
  <si>
    <t>132</t>
  </si>
  <si>
    <t>998011002</t>
  </si>
  <si>
    <t>Přesun hmot pro budovy zděné v do 12 m</t>
  </si>
  <si>
    <t>173932605</t>
  </si>
  <si>
    <t>PSV</t>
  </si>
  <si>
    <t>Práce a dodávky PSV</t>
  </si>
  <si>
    <t>711</t>
  </si>
  <si>
    <t>Izolace proti vodě, vlhkosti a plynům</t>
  </si>
  <si>
    <t>133</t>
  </si>
  <si>
    <t>711113121</t>
  </si>
  <si>
    <t xml:space="preserve">Izolace proti zemní vlhkosti na svislé ploše za studena emulzí </t>
  </si>
  <si>
    <t>123656733</t>
  </si>
  <si>
    <t>Izolace proti zemní vlhkosti natěradly a tmely za studena SCHOMBURG na ploše svislé S emulzí COMBIFLEX- DS</t>
  </si>
  <si>
    <t>134</t>
  </si>
  <si>
    <t>711161215</t>
  </si>
  <si>
    <t>Izolace proti zemní vlhkosti nopovou fólií svislá, nopek v 20,0 mm, tl do 1,0 mm</t>
  </si>
  <si>
    <t>-1649811354</t>
  </si>
  <si>
    <t>Izolace proti zemní vlhkosti a beztlakové vodě nopovými fóliemi na ploše svislé S vrstva ochranná, odvětrávací a drenážní výška nopku 20,0 mm, tl. fólie do 1,0 mm</t>
  </si>
  <si>
    <t>50,67</t>
  </si>
  <si>
    <t>135</t>
  </si>
  <si>
    <t>711161384</t>
  </si>
  <si>
    <t>Izolace proti zemní vlhkosti nopovou fólií ukončení provětrávací lištou</t>
  </si>
  <si>
    <t>1650994389</t>
  </si>
  <si>
    <t>Izolace proti zemní vlhkosti a beztlakové vodě nopovými fóliemi ostatní ukončení izolace provětrávací lištou</t>
  </si>
  <si>
    <t>117,2</t>
  </si>
  <si>
    <t>136</t>
  </si>
  <si>
    <t>998711102</t>
  </si>
  <si>
    <t>Přesun hmot tonážní pro izolace proti vodě, vlhkosti a plynům v objektech výšky do 12 m</t>
  </si>
  <si>
    <t>-1039770970</t>
  </si>
  <si>
    <t>712</t>
  </si>
  <si>
    <t>Povlakové krytiny</t>
  </si>
  <si>
    <t>137</t>
  </si>
  <si>
    <t>712363001</t>
  </si>
  <si>
    <t>Provedení povlakové krytiny střech do 10° termoplastickou fólií PVC rozvinutím a natažením v ploše</t>
  </si>
  <si>
    <t>1320455935</t>
  </si>
  <si>
    <t>Provedení povlakové krytiny střech plochých do 10 st. fólií termoplastickou mPVC (měkčené PVC) rozvinutí a natažení fólie v ploše</t>
  </si>
  <si>
    <t>746,42+43,4+73,2</t>
  </si>
  <si>
    <t>138</t>
  </si>
  <si>
    <t>1015102080</t>
  </si>
  <si>
    <t>PVC s PES výzt. šedá 1,5 mm š.1,60m (24m2)</t>
  </si>
  <si>
    <t>897091819</t>
  </si>
  <si>
    <t>HYDROIZOLACE HYDROIZOLAČNÍ FÓLIE DEKPLAN A ALKORPLAN FÓLIE KE KOTVENÍ DEKPLAN 76 s PES výzt. šedá 1,5 mm š.1,60m (24m2)</t>
  </si>
  <si>
    <t>863,02</t>
  </si>
  <si>
    <t>139</t>
  </si>
  <si>
    <t>712363003</t>
  </si>
  <si>
    <t>Provedení povlakové krytina střech do 10° spoj 2 pásů fólií PVC horkovzdušným navařením</t>
  </si>
  <si>
    <t>-1256507085</t>
  </si>
  <si>
    <t>Provedení povlakové krytiny střech plochých do 10 st. fólií termoplastickou mPVC (měkčené PVC) vytvoření spoje dvou pásů fólií horkovzdušným navařením</t>
  </si>
  <si>
    <t>2,2*4+4,5</t>
  </si>
  <si>
    <t>21*22</t>
  </si>
  <si>
    <t>140</t>
  </si>
  <si>
    <t>712363005</t>
  </si>
  <si>
    <t>Provedení povlakové krytiny střech do 10° navařením fólie PVC na oplechování v plné ploše</t>
  </si>
  <si>
    <t>191547593</t>
  </si>
  <si>
    <t>Provedení povlakové krytiny střech plochých do 10 st. fólií termoplastickou mPVC (měkčené PVC) aplikace fólie na oplechování (na tzv. fóliový plech) horkovzdušným navařením v plné ploše</t>
  </si>
  <si>
    <t>130*0,3</t>
  </si>
  <si>
    <t>141</t>
  </si>
  <si>
    <t>28322006</t>
  </si>
  <si>
    <t>zálivka šedá pro střešní fólie mPVC</t>
  </si>
  <si>
    <t>-717993236</t>
  </si>
  <si>
    <t>142</t>
  </si>
  <si>
    <t>28322007</t>
  </si>
  <si>
    <t>tetrahydrofuran pro střešní fóliemPVC</t>
  </si>
  <si>
    <t>litr</t>
  </si>
  <si>
    <t>-1451580162</t>
  </si>
  <si>
    <t>143</t>
  </si>
  <si>
    <t>28322008</t>
  </si>
  <si>
    <t>čistič pro střešní fólie mPVC</t>
  </si>
  <si>
    <t>-1979114211</t>
  </si>
  <si>
    <t>144</t>
  </si>
  <si>
    <t>712363352</t>
  </si>
  <si>
    <t>Povlakové krytiny střech do 10° z tvarovaných poplastovaných lišt délky 2 m koutová lišta vnitřní rš 100 mm</t>
  </si>
  <si>
    <t>1538257115</t>
  </si>
  <si>
    <t>Povlakové krytiny střech plochých do 10° z tvarovaných poplastovaných lišt pro mPVC vnitřní koutová lišta rš 100 mm</t>
  </si>
  <si>
    <t>42,5*2+19*2</t>
  </si>
  <si>
    <t>145</t>
  </si>
  <si>
    <t>712363353</t>
  </si>
  <si>
    <t>Povlakové krytiny střech do 10° z tvarovaných poplastovaných lišt délky 2 m koutová lišta vnější rš 100 mm</t>
  </si>
  <si>
    <t>-389043196</t>
  </si>
  <si>
    <t>Povlakové krytiny střech plochých do 10° z tvarovaných poplastovaných lišt pro mPVC vnější koutová lišta rš 100 mm</t>
  </si>
  <si>
    <t>146</t>
  </si>
  <si>
    <t>712391171</t>
  </si>
  <si>
    <t>Provedení povlakové krytiny střech do 10° podkladní textilní vrstvy</t>
  </si>
  <si>
    <t>20123926</t>
  </si>
  <si>
    <t>Provedení povlakové krytiny střech plochých do 10 st. -ostatní práce provedení vrstvy textilní podkladní</t>
  </si>
  <si>
    <t>863,02+92,2</t>
  </si>
  <si>
    <t>147</t>
  </si>
  <si>
    <t>2615261100</t>
  </si>
  <si>
    <t>FILTEK 300 g/m2 (role/100m2) tavený</t>
  </si>
  <si>
    <t>1968690841</t>
  </si>
  <si>
    <t>HYDROIZOLACE HYDROIZOLAČNÍ FÓLIE SEPARAČNÍ TEXTILIE FILTEK 300 g/m2 (role/100m2) tavený</t>
  </si>
  <si>
    <t>955,22</t>
  </si>
  <si>
    <t>955,22*1,02 'Přepočtené koeficientem množství</t>
  </si>
  <si>
    <t>148</t>
  </si>
  <si>
    <t>712861702</t>
  </si>
  <si>
    <t>Provedení povlakové krytiny vytažením na konstrukce fólií přilepenou bodově</t>
  </si>
  <si>
    <t>-516614776</t>
  </si>
  <si>
    <t>Provedení povlakové krytiny střech samostatným vytažením izolačního povlaku fólií na konstrukce převyšující úroveň střechy, přilepenou bodově</t>
  </si>
  <si>
    <t>48,8+43,4 "atika"</t>
  </si>
  <si>
    <t>149</t>
  </si>
  <si>
    <t>998712102</t>
  </si>
  <si>
    <t>Přesun hmot tonážní tonážní pro krytiny povlakové v objektech v do 12 m</t>
  </si>
  <si>
    <t>-1392370678</t>
  </si>
  <si>
    <t>713</t>
  </si>
  <si>
    <t>Izolace tepelné</t>
  </si>
  <si>
    <t>150</t>
  </si>
  <si>
    <t>713131141</t>
  </si>
  <si>
    <t>Montáž izolace tepelné stěn a základů lepením celoplošně rohoží, pásů, dílců, desek</t>
  </si>
  <si>
    <t>-810698486</t>
  </si>
  <si>
    <t>Montáž tepelné izolace stěn rohožemi, pásy, deskami, dílci, bloky (izolační materiál ve specifikaci) lepením celoplošně</t>
  </si>
  <si>
    <t>(42+19)*2*0,6 "vnitřní atika"</t>
  </si>
  <si>
    <t>151</t>
  </si>
  <si>
    <t>283723080</t>
  </si>
  <si>
    <t>deska z pěnového polystyrenu EPS 100 S 1000 x 500 x 80 mm</t>
  </si>
  <si>
    <t>1632973836</t>
  </si>
  <si>
    <t>desky z lehčených plastů desky z pěnového polystyrénu - samozhášivého typ EPS 100S stabil, objemová hmotnost 20 - 25 kg/m3 tepelně izolační desky pro izolace ploché střechy nebo podlahy rozměr 1000 x 500 mm, lambda 0,037 [W / m K] 80 mm</t>
  </si>
  <si>
    <t>Poznámka k položce:
lambda=0,037 [W / m K]</t>
  </si>
  <si>
    <t>73,2*1,02 'Přepočtené koeficientem množství</t>
  </si>
  <si>
    <t>152</t>
  </si>
  <si>
    <t>713131151</t>
  </si>
  <si>
    <t>Montáž izolace tepelné stěn a základů volně vloženými rohožemi, pásy, dílci, deskami 1 vrstva</t>
  </si>
  <si>
    <t>-618143607</t>
  </si>
  <si>
    <t>Montáž tepelné izolace stěn rohožemi, pásy, deskami, dílci, bloky (izolační materiál ve specifikaci) vložením jednovrstvě</t>
  </si>
  <si>
    <t>(43+19)*2*0,35 "vrch atiky"</t>
  </si>
  <si>
    <t>153</t>
  </si>
  <si>
    <t>283723050</t>
  </si>
  <si>
    <t>deska z pěnového polystyrenu EPS 100 S 1000 x 500 x 50 mm</t>
  </si>
  <si>
    <t>815850589</t>
  </si>
  <si>
    <t>desky z lehčených plastů desky z pěnového polystyrénu - samozhášivého typ EPS 100S stabil, objemová hmotnost 20 - 25 kg/m3 tepelně izolační desky pro izolace ploché střechy nebo podlahy rozměr 1000 x 500 mm, lambda 0,037 [W / m K] 50 mm</t>
  </si>
  <si>
    <t>43,4*1,02 'Přepočtené koeficientem množství</t>
  </si>
  <si>
    <t>154</t>
  </si>
  <si>
    <t>713141152</t>
  </si>
  <si>
    <t>Montáž izolace tepelné střech plochých kladené volně 2 vrstvy rohoží, pásů, dílců, desek</t>
  </si>
  <si>
    <t>1641348721</t>
  </si>
  <si>
    <t>Montáž tepelné izolace střech plochých rohožemi, pásy, deskami, dílci, bloky (izolační materiál ve specifikaci) kladenými volně dvouvrstvá</t>
  </si>
  <si>
    <t>155</t>
  </si>
  <si>
    <t>28372316</t>
  </si>
  <si>
    <t>deska EPS 100 pro trvalé zatížení v tlaku (max. 2000 kg/m2) tl 140mm</t>
  </si>
  <si>
    <t>1933474488</t>
  </si>
  <si>
    <t>753,6*1,02 'Přepočtené koeficientem množství</t>
  </si>
  <si>
    <t>156</t>
  </si>
  <si>
    <t>28372319</t>
  </si>
  <si>
    <t>deska EPS 100 pro trvalé zatížení v tlaku (max. 2000 kg/m2) tl 160mm</t>
  </si>
  <si>
    <t>-635784114</t>
  </si>
  <si>
    <t>157</t>
  </si>
  <si>
    <t>283723060</t>
  </si>
  <si>
    <t>deska z pěnového polystyrenu EPS 100 S 1000 x 500 x 60 mm</t>
  </si>
  <si>
    <t>-1621924231</t>
  </si>
  <si>
    <t>desky z lehčených plastů desky z pěnového polystyrénu - samozhášivého typ EPS 100S stabil, objemová hmotnost 20 - 25 kg/m3 tepelně izolační desky pro izolace ploché střechy nebo podlahy rozměr 1000 x 500 mm, lambda 0,037 [W / m K] 60 mm</t>
  </si>
  <si>
    <t>393</t>
  </si>
  <si>
    <t>393*1,02 'Přepočtené koeficientem množství</t>
  </si>
  <si>
    <t>158</t>
  </si>
  <si>
    <t>283759130</t>
  </si>
  <si>
    <t>deska z pěnového polystyrenu EPS 100 S 1000 x 500 (1000) mm rozháňky</t>
  </si>
  <si>
    <t>-929005989</t>
  </si>
  <si>
    <t>desky z lehčených plastů desky z pěnového polystyrénu - samozhášivého typ EPS 100S stabil, objemová hmotnost 20 - 25 kg/m3 tepelně izolační desky pro izolace ploché střechy nebo podlahy rozměr 1000 x 500 mm, lambda 0,037 [W / m K] formát 1000 x 500 (1000) mm</t>
  </si>
  <si>
    <t>7,27*1,02 'Přepočtené koeficientem množství</t>
  </si>
  <si>
    <t>159</t>
  </si>
  <si>
    <t>713141261</t>
  </si>
  <si>
    <t>Přikotvení tepelné izolace šrouby do betonu nebo pórobetonu pro izolaci tl přes 240 mm</t>
  </si>
  <si>
    <t>-664713616</t>
  </si>
  <si>
    <t>Montáž tepelné izolace střech plochých mechanické přikotvení šrouby včetně dodávky šroubů, bez položení tepelné izolace tl. izolace přes 240 mm do betonu nebo pórobetonu</t>
  </si>
  <si>
    <t>160</t>
  </si>
  <si>
    <t>998713102</t>
  </si>
  <si>
    <t>Přesun hmot tonážní pro izolace tepelné v objektech v do 12 m</t>
  </si>
  <si>
    <t>-388795805</t>
  </si>
  <si>
    <t>Přesun hmot tonážní tonážní pro izolace tepelné v objektech v do 12 m</t>
  </si>
  <si>
    <t>721</t>
  </si>
  <si>
    <t>Zdravotechnika - vnitřní kanalizace</t>
  </si>
  <si>
    <t>161</t>
  </si>
  <si>
    <t>721171915</t>
  </si>
  <si>
    <t>Potrubí z PP propojení potrubí DN 110</t>
  </si>
  <si>
    <t>-1728391857</t>
  </si>
  <si>
    <t>Opravy odpadního potrubí plastového propojení dosavadního potrubí DN 110</t>
  </si>
  <si>
    <t>1 "napojení do šachty"</t>
  </si>
  <si>
    <t>162</t>
  </si>
  <si>
    <t>721173736</t>
  </si>
  <si>
    <t>Potrubí kanalizační z PE dešťové DN 100</t>
  </si>
  <si>
    <t>-55881001</t>
  </si>
  <si>
    <t>Potrubí z plastových trub polyetylenové (PE) svařované dešťové DN 100</t>
  </si>
  <si>
    <t>163</t>
  </si>
  <si>
    <t>721210822</t>
  </si>
  <si>
    <t>Demontáž vpustí střešních DN 100</t>
  </si>
  <si>
    <t>-2075936968</t>
  </si>
  <si>
    <t>164</t>
  </si>
  <si>
    <t>721220802</t>
  </si>
  <si>
    <t>Demontáž větracích hlavic DN 100</t>
  </si>
  <si>
    <t>331334775</t>
  </si>
  <si>
    <t>Demontáž zápachových uzávěrek DN 100</t>
  </si>
  <si>
    <t>165</t>
  </si>
  <si>
    <t>721233112</t>
  </si>
  <si>
    <t>Střešní vtok polypropylen PP pro ploché střechy svislý odtok DN 110</t>
  </si>
  <si>
    <t>1644473337</t>
  </si>
  <si>
    <t>166</t>
  </si>
  <si>
    <t>721233214</t>
  </si>
  <si>
    <t>Střešní vtok polypropylen PP pro pochůzné střechy svislý odtok DN 160</t>
  </si>
  <si>
    <t>1696621033</t>
  </si>
  <si>
    <t>Střešní vtoky (vpusti) polypropylenové (PP) pro pochůzné střechy s odtokem svislým DN 160 (HL 62B)</t>
  </si>
  <si>
    <t>167</t>
  </si>
  <si>
    <t>721242115</t>
  </si>
  <si>
    <t>Lapač střešních splavenin z PP se zápachovou klapkou a lapacím košem DN 110</t>
  </si>
  <si>
    <t>1353979862</t>
  </si>
  <si>
    <t>Lapače střešních splavenin z polypropylenu (PP) DN 110 (HL 600)</t>
  </si>
  <si>
    <t>168</t>
  </si>
  <si>
    <t>721242803</t>
  </si>
  <si>
    <t>Demontáž lapače střešních splavenin DN 110</t>
  </si>
  <si>
    <t>-2112219202</t>
  </si>
  <si>
    <t>Demontáž lapačů střešních splavenin DN 110</t>
  </si>
  <si>
    <t>169</t>
  </si>
  <si>
    <t>721273153</t>
  </si>
  <si>
    <t>Hlavice ventilační polypropylen PP DN 110</t>
  </si>
  <si>
    <t>761626572</t>
  </si>
  <si>
    <t>Ventilační hlavice z polypropylenu (PP) DN 110 (HL 810)</t>
  </si>
  <si>
    <t>170</t>
  </si>
  <si>
    <t>998721102</t>
  </si>
  <si>
    <t>Přesun hmot tonážní pro vnitřní kanalizace v objektech v do 12 m</t>
  </si>
  <si>
    <t>-1697760460</t>
  </si>
  <si>
    <t>740</t>
  </si>
  <si>
    <t>Elektromontáže - zkoušky a revize</t>
  </si>
  <si>
    <t>171</t>
  </si>
  <si>
    <t>740991100</t>
  </si>
  <si>
    <t>Celková prohlídka elektrického rozvodu a zařízení do 100 000,- Kč</t>
  </si>
  <si>
    <t>-2134017901</t>
  </si>
  <si>
    <t>741</t>
  </si>
  <si>
    <t>Elektroinstalace - silnoproud</t>
  </si>
  <si>
    <t>182</t>
  </si>
  <si>
    <t>741421821</t>
  </si>
  <si>
    <t>Demontáž drátu nebo lana svodového vedení D do 8 mm rovná střecha</t>
  </si>
  <si>
    <t>-2076048741</t>
  </si>
  <si>
    <t>Demontáž hromosvodného vedení bez zachování funkčnosti svodových drátů nebo lan na rovné střeše, průměru do 8 mm</t>
  </si>
  <si>
    <t>330</t>
  </si>
  <si>
    <t>183</t>
  </si>
  <si>
    <t>741421845</t>
  </si>
  <si>
    <t>Demontáž svorky šroubové hromosvodné se 3 šrouby a více šrouby</t>
  </si>
  <si>
    <t>1869245821</t>
  </si>
  <si>
    <t>Demontáž hromosvodného vedení bez zachování funkčnosti svorek šroubových se 3 a více šrouby</t>
  </si>
  <si>
    <t>184</t>
  </si>
  <si>
    <t>741421855</t>
  </si>
  <si>
    <t>Demontáž vedení hromosvodné-podpěra střešní pro plochou střechu</t>
  </si>
  <si>
    <t>1035750250</t>
  </si>
  <si>
    <t>Demontáž hromosvodného vedení podpěr střešního vedení pro plochou střechu</t>
  </si>
  <si>
    <t>185</t>
  </si>
  <si>
    <t>741421863</t>
  </si>
  <si>
    <t>Demontáž vedení hromosvodné-podpěra svislého vedení zazděného</t>
  </si>
  <si>
    <t>2006680864</t>
  </si>
  <si>
    <t>Demontáž hromosvodného vedení podpěr svislého vedení zazděného</t>
  </si>
  <si>
    <t>186</t>
  </si>
  <si>
    <t>741421871</t>
  </si>
  <si>
    <t>Demontáž vedení hromosvodné-ochranného úhelníku délky do 1,4 m</t>
  </si>
  <si>
    <t>-2087946316</t>
  </si>
  <si>
    <t>Demontáž hromosvodného vedení doplňků ochranných úhelníků, délky do 1,4 m</t>
  </si>
  <si>
    <t>743</t>
  </si>
  <si>
    <t>Elektromontáže - hrubá montáž</t>
  </si>
  <si>
    <t>200</t>
  </si>
  <si>
    <t>743621110</t>
  </si>
  <si>
    <t>Montáž drát nebo lano hromosvodné svodové D do 10 mm s podpěrou</t>
  </si>
  <si>
    <t>-312531676</t>
  </si>
  <si>
    <t>Montáž hromosvodu na podpory do 10mm</t>
  </si>
  <si>
    <t>201</t>
  </si>
  <si>
    <t>354410770</t>
  </si>
  <si>
    <t>drát průměr 8 mm AlMgSi</t>
  </si>
  <si>
    <t>-1224566265</t>
  </si>
  <si>
    <t>součásti pro hromosvody a uzemňování vodiče  svodů dráty AlMgSi drát průměr 8 mm AlMgSi  1 kg=7,4m</t>
  </si>
  <si>
    <t>Poznámka k položce:
Hmotnost: 0,135 kg/m</t>
  </si>
  <si>
    <t>330*0,2</t>
  </si>
  <si>
    <t>202</t>
  </si>
  <si>
    <t>35441550</t>
  </si>
  <si>
    <t>podpěra vedení FeZn na lepenkovou krytinu a eternit 100 mm</t>
  </si>
  <si>
    <t>-1247671748</t>
  </si>
  <si>
    <t>203</t>
  </si>
  <si>
    <t>743622100</t>
  </si>
  <si>
    <t>Montáž svorka hromosvodná typ SS, SR 03 se 2 šrouby</t>
  </si>
  <si>
    <t>2134156924</t>
  </si>
  <si>
    <t>Montáž hromosvodného vedení svorek se 2 šrouby, typ SS, SR 03</t>
  </si>
  <si>
    <t>204</t>
  </si>
  <si>
    <t>354420290</t>
  </si>
  <si>
    <t>svorka uzemnění  SU nerez univerzální</t>
  </si>
  <si>
    <t>-30769404</t>
  </si>
  <si>
    <t>součásti pro hromosvody a uzemňování svorky nerez SU nerez univerzální</t>
  </si>
  <si>
    <t>205</t>
  </si>
  <si>
    <t>354420340</t>
  </si>
  <si>
    <t>svorka uzemnění  SZa nerez zkušební</t>
  </si>
  <si>
    <t>-1205237712</t>
  </si>
  <si>
    <t>součásti pro hromosvody a uzemňování svorky nerez SZa nerez  zkušební</t>
  </si>
  <si>
    <t>206</t>
  </si>
  <si>
    <t>743622200</t>
  </si>
  <si>
    <t>Montáž svorka hromosvodná typ ST, SJ, SK, SZ, SR01, 02 se 3 šrouby</t>
  </si>
  <si>
    <t>-1614283017</t>
  </si>
  <si>
    <t>Montáž hromosvodného vedení svorek se 3 a více šrouby, typ ST, SJ, SK, SZ, SR 01 a 02</t>
  </si>
  <si>
    <t>207</t>
  </si>
  <si>
    <t>354420410</t>
  </si>
  <si>
    <t>svorka uzemnění SJ1b nerez k jímací tyči</t>
  </si>
  <si>
    <t>-540163612</t>
  </si>
  <si>
    <t>součásti pro hromosvody a uzemňování svorky nerez SJ1b nerez k jímací tyči</t>
  </si>
  <si>
    <t>208</t>
  </si>
  <si>
    <t>743623100</t>
  </si>
  <si>
    <t>Montáž vedení hromosvodné-podpěra klecová do zdiva</t>
  </si>
  <si>
    <t>-271139040</t>
  </si>
  <si>
    <t>Montáž hromosvodného vedení podpěr do zdiva klecových</t>
  </si>
  <si>
    <t>209</t>
  </si>
  <si>
    <t>354417000</t>
  </si>
  <si>
    <t>podpěry vedení hromosvodu PV1a nerez</t>
  </si>
  <si>
    <t>1464292930</t>
  </si>
  <si>
    <t>součásti pro hromosvody a uzemňování podpěry vedení nerez PV1h nerez</t>
  </si>
  <si>
    <t>210</t>
  </si>
  <si>
    <t>743624110</t>
  </si>
  <si>
    <t>Montáž vedení hromosvodné-úhelník nebo trubka s držáky do zdiva</t>
  </si>
  <si>
    <t>1904144731</t>
  </si>
  <si>
    <t>Montáž hromosvodného vedení ochranných prvků úhelníků nebo trubek s držáky do zdiva</t>
  </si>
  <si>
    <t>211</t>
  </si>
  <si>
    <t>354418040</t>
  </si>
  <si>
    <t>trubka ochranná  OT 1,7 nerez</t>
  </si>
  <si>
    <t>976523237</t>
  </si>
  <si>
    <t>součásti pro hromosvody a uzemňování trubky ochranné OT 1,7 nerez</t>
  </si>
  <si>
    <t>212</t>
  </si>
  <si>
    <t>74362920R</t>
  </si>
  <si>
    <t>Montáž termického spoje</t>
  </si>
  <si>
    <t>-104947029</t>
  </si>
  <si>
    <t>Montáž hromosvodného vedení doplňků napínacích šroubů s okem s vypnutím svodového vodiče</t>
  </si>
  <si>
    <t>213</t>
  </si>
  <si>
    <t>743629300</t>
  </si>
  <si>
    <t>Montáž vedení hromosvodné-štítek k označení svodu</t>
  </si>
  <si>
    <t>-844503801</t>
  </si>
  <si>
    <t>Montáž hromosvodného vedení doplňků štítků k označení svodů</t>
  </si>
  <si>
    <t>214</t>
  </si>
  <si>
    <t>354421100</t>
  </si>
  <si>
    <t>štítek plastový č. 31 -  čísla svodů</t>
  </si>
  <si>
    <t>1141653380</t>
  </si>
  <si>
    <t>součásti pro hromosvody a uzemňování štítek plastový čísla svodů -  č. 31</t>
  </si>
  <si>
    <t>215</t>
  </si>
  <si>
    <t>743991100</t>
  </si>
  <si>
    <t>Měření zemních odporů zemniče</t>
  </si>
  <si>
    <t>-2141188093</t>
  </si>
  <si>
    <t>744</t>
  </si>
  <si>
    <t>Elektromontáže - rozvody vodičů měděných</t>
  </si>
  <si>
    <t>217</t>
  </si>
  <si>
    <t>744411220</t>
  </si>
  <si>
    <t>Montáž kabel Cu sk.2 do 1 kV do 0,20 kg pod omítku stěn</t>
  </si>
  <si>
    <t>-1786956289</t>
  </si>
  <si>
    <t>Montáž kabelů měděných do 1 kV bez ukončení, uložených pod omítku stěn sk. 2 - CYBY, CYKY, CYMY, NYM, počtu a průřezu žil 2x1,5 až 2,5 mm2, 3x1,5 mm2, 4x1,5 mm2</t>
  </si>
  <si>
    <t>219</t>
  </si>
  <si>
    <t>341110640</t>
  </si>
  <si>
    <t>kabel silový s Cu jádrem CYKY 4x2,5 mm2</t>
  </si>
  <si>
    <t>1947404287</t>
  </si>
  <si>
    <t>kabely silové s měděným jádrem pro jmenovité napětí 750 V CYKY   PN-KV-061-00 4 x  2,5</t>
  </si>
  <si>
    <t>Poznámka k položce:
obsah kovu [kg/m], Cu =0,098, Al =0</t>
  </si>
  <si>
    <t>220</t>
  </si>
  <si>
    <t>341110300</t>
  </si>
  <si>
    <t>kabel silový s Cu jádrem CYKY 3x1,5 mm2</t>
  </si>
  <si>
    <t>682621016</t>
  </si>
  <si>
    <t>kabely silové s měděným jádrem pro jmenovité napětí 750 V CYKY   PN-KV-061-00 3 x 1,5</t>
  </si>
  <si>
    <t>Poznámka k položce:
obsah kovu [kg/m], Cu =0,044, Al =0</t>
  </si>
  <si>
    <t>221</t>
  </si>
  <si>
    <t>341110050</t>
  </si>
  <si>
    <t>kabel silový s Cu jádrem CYKY 2x1,5 mm2</t>
  </si>
  <si>
    <t>1539180964</t>
  </si>
  <si>
    <t>kabely silové s měděným jádrem pro jmenovité napětí 750 V CYKY   PN-KV-061-00 2 x 1,5</t>
  </si>
  <si>
    <t>Poznámka k položce:
obsah kovu [kg/m], Cu =0,029, Al =0</t>
  </si>
  <si>
    <t>222</t>
  </si>
  <si>
    <t>341408500</t>
  </si>
  <si>
    <t>vodič izolovaný s Cu jádrem H07V-R 25 mm2</t>
  </si>
  <si>
    <t>1550024207</t>
  </si>
  <si>
    <t>vodiče izolované s měděným jádrem silové vodiče do 1 kV pro pevné uložení, izolace PVC CY, H07 V-R, pro 450/750 V jádro lanové H07V-R 25</t>
  </si>
  <si>
    <t>Poznámka k položce:
obsah kovu [kg/m], Cu =0,245, Al =0</t>
  </si>
  <si>
    <t>223</t>
  </si>
  <si>
    <t>341408440</t>
  </si>
  <si>
    <t>vodič izolovaný s Cu jádrem H07V-R 6 mm2</t>
  </si>
  <si>
    <t>1735548950</t>
  </si>
  <si>
    <t>vodiče izolované s měděným jádrem silové vodiče do 1 kV pro pevné uložení, izolace PVC CY, H07 V-R, pro 450/750 V jádro lanové H07V-R 6,0</t>
  </si>
  <si>
    <t>Poznámka k položce:
obsah kovu [kg/m], Cu =0,059, Al =0</t>
  </si>
  <si>
    <t>224</t>
  </si>
  <si>
    <t>341110640R</t>
  </si>
  <si>
    <t>kabel silový s Cu jádrem CYKFY 4x2,5 mm2</t>
  </si>
  <si>
    <t>-1327583750</t>
  </si>
  <si>
    <t>225</t>
  </si>
  <si>
    <t>34121550R</t>
  </si>
  <si>
    <t>kabel sdělovací JYTY Al laminovanou fólií 2x1 mm</t>
  </si>
  <si>
    <t>2064331681</t>
  </si>
  <si>
    <t>kabely sdělovací s měděným jádrem pro řídící a automatizační systém JYTY Al laminovanou fólii průměr       Cu číslo   bázová cena mm           kg/m         Kč/m 2 x 1      0,017      8,55</t>
  </si>
  <si>
    <t>226</t>
  </si>
  <si>
    <t>34121580R</t>
  </si>
  <si>
    <t>kabel liYCY 2x0,5</t>
  </si>
  <si>
    <t>-1312388742</t>
  </si>
  <si>
    <t>kabely sdělovací s měděným jádrem pro řídící a automatizační systém JQTQ pro jmenovité napětí 750 V JQTQ-O 2x0,8</t>
  </si>
  <si>
    <t>227</t>
  </si>
  <si>
    <t>34121588R</t>
  </si>
  <si>
    <t>CYSY - H05W-F 3 X 1</t>
  </si>
  <si>
    <t>955392692</t>
  </si>
  <si>
    <t>kabely sdělovací s měděným jádrem pro řídící a automatizační systém JQTQ pro jmenovité napětí 750 V JQTQ-J 19x0,8</t>
  </si>
  <si>
    <t>228</t>
  </si>
  <si>
    <t>3412159R</t>
  </si>
  <si>
    <t>CYSY - H05W-F 2 X 0,75</t>
  </si>
  <si>
    <t>-2101415228</t>
  </si>
  <si>
    <t>kabely sdělovací s měděným jádrem pro řídící a automatizační systém JQTQ pro jmenovité napětí 750 V JQTQ-J 30x0,8</t>
  </si>
  <si>
    <t>229</t>
  </si>
  <si>
    <t>34121608R</t>
  </si>
  <si>
    <t>YCYM 2x2x0,8</t>
  </si>
  <si>
    <t>952387106</t>
  </si>
  <si>
    <t>kabely sdělovací s měděným jádrem sdělovací a zabezpečovací kabely párové TCEKPFLE, podle TP 12-41 FMEP 354/81 typ rozměr číslo výrobku 16 P  1,0   D     K1602016</t>
  </si>
  <si>
    <t>Poznámka k položce:
obsah kovu [kg/m], Cu =0,256, Al =0</t>
  </si>
  <si>
    <t>230</t>
  </si>
  <si>
    <t>34121592R</t>
  </si>
  <si>
    <t>CYSY - H05W-F 2 X 1</t>
  </si>
  <si>
    <t>470246955</t>
  </si>
  <si>
    <t>231</t>
  </si>
  <si>
    <t>744411250</t>
  </si>
  <si>
    <t>Montáž kabel Cu sk.2 do 1 kV do 1,00 kg pod omítku stěn</t>
  </si>
  <si>
    <t>1035506090</t>
  </si>
  <si>
    <t>Montáž kabelů měděných do 1 kV bez ukončení, uložených pod omítku stěn sk. 2 - CYBY, CYKY, CYMY, NYM, počtu a průřezu žil 4x10 mm2</t>
  </si>
  <si>
    <t>232</t>
  </si>
  <si>
    <t>34111100R</t>
  </si>
  <si>
    <t>kabel silový s Cu jádrem CYKY 5x10 mm2</t>
  </si>
  <si>
    <t>-540446827</t>
  </si>
  <si>
    <t>kabely silové s měděným jádrem pro jmenovité napětí 750 V CYKY   PN-KV-061-00 5 x  6</t>
  </si>
  <si>
    <t>Poznámka k položce:
obsah kovu [kg/m], Cu =0,294, Al =0</t>
  </si>
  <si>
    <t>746</t>
  </si>
  <si>
    <t>Elektromontáže - soubory pro vodiče</t>
  </si>
  <si>
    <t>233</t>
  </si>
  <si>
    <t>746413410</t>
  </si>
  <si>
    <t>Ukončení kabelů 4x1,5 až 4 mm2 smršťovací záklopkou nebo páskem bez letování</t>
  </si>
  <si>
    <t>-70266958</t>
  </si>
  <si>
    <t>Ukončení kabelů smršťovací záklopkou nebo páskou se zapojením bez letování, počtu a průřezu žil 4x1,5 až 4 mm2</t>
  </si>
  <si>
    <t>747</t>
  </si>
  <si>
    <t>Elektromontáže - kompletace rozvodů</t>
  </si>
  <si>
    <t>234</t>
  </si>
  <si>
    <t>74713151R</t>
  </si>
  <si>
    <t>ovladač nástřešních ventilátorů, plynulá regulace ot.</t>
  </si>
  <si>
    <t>-1260949106</t>
  </si>
  <si>
    <t>Montáž spínačů speciálních se zapojením vodičů koncových, typ KS6 (0/1;1/0)</t>
  </si>
  <si>
    <t>762</t>
  </si>
  <si>
    <t>Konstrukce tesařské</t>
  </si>
  <si>
    <t>235</t>
  </si>
  <si>
    <t>762341047</t>
  </si>
  <si>
    <t>Bednění střech rovných z desek OSB tl 25 mm na pero a drážku šroubovaných na rošt</t>
  </si>
  <si>
    <t>-697466623</t>
  </si>
  <si>
    <t>Bednění a laťování bednění střech rovných sklonu do 60 st. s vyřezáním otvorů z dřevoštěpkových desek OSB šroubovaných na rošt na pero a drážku, tloušťky desky 25 mm</t>
  </si>
  <si>
    <t>(18,28+18,25)*0,72</t>
  </si>
  <si>
    <t>(6,2+17,62)*2*0,56</t>
  </si>
  <si>
    <t>(19,08*2)*0,42</t>
  </si>
  <si>
    <t>236</t>
  </si>
  <si>
    <t>762395000</t>
  </si>
  <si>
    <t>Spojovací prostředky pro montáž krovu, bednění, laťování, světlíky, klíny</t>
  </si>
  <si>
    <t>-641935138</t>
  </si>
  <si>
    <t>237</t>
  </si>
  <si>
    <t>762951001</t>
  </si>
  <si>
    <t>Montáž podkladního roštu  z plných profilů osové vzdálenosti podpěr do 300 mm</t>
  </si>
  <si>
    <t>-1248626260</t>
  </si>
  <si>
    <t>Montáž terasy podkladního roštu z profilů plných, osové vzdálenosti podpěr do 300 mm</t>
  </si>
  <si>
    <t>238</t>
  </si>
  <si>
    <t>60514114</t>
  </si>
  <si>
    <t>řezivo jehličnaté lať impregnovaná dl 4 m</t>
  </si>
  <si>
    <t>1102274592</t>
  </si>
  <si>
    <t>129*2*0,03*0,05</t>
  </si>
  <si>
    <t>239</t>
  </si>
  <si>
    <t>998762102</t>
  </si>
  <si>
    <t>Přesun hmot tonážní pro kce tesařské v objektech v do 12 m</t>
  </si>
  <si>
    <t>-907129961</t>
  </si>
  <si>
    <t>764</t>
  </si>
  <si>
    <t>Konstrukce klempířské</t>
  </si>
  <si>
    <t>242</t>
  </si>
  <si>
    <t>764002811</t>
  </si>
  <si>
    <t>Demontáž okapového plechu do suti v krytině povlakové</t>
  </si>
  <si>
    <t>1417519201</t>
  </si>
  <si>
    <t>Demontáž klempířských konstrukcí okapového plechu do suti, v krytině povlakové</t>
  </si>
  <si>
    <t>243</t>
  </si>
  <si>
    <t>764002841</t>
  </si>
  <si>
    <t>Demontáž oplechování horních ploch zdí a nadezdívek do suti</t>
  </si>
  <si>
    <t>-1095116196</t>
  </si>
  <si>
    <t>Demontáž klempířských konstrukcí oplechování horních ploch zdí a nadezdívek do suti</t>
  </si>
  <si>
    <t>(42,3+18,8)*2</t>
  </si>
  <si>
    <t>244</t>
  </si>
  <si>
    <t>764002851</t>
  </si>
  <si>
    <t>Demontáž oplechování parapetů do suti</t>
  </si>
  <si>
    <t>1617186268</t>
  </si>
  <si>
    <t>Demontáž klempířských konstrukcí oplechování parapetů do suti</t>
  </si>
  <si>
    <t>81,6+1,8+1,8</t>
  </si>
  <si>
    <t>245</t>
  </si>
  <si>
    <t>764204109</t>
  </si>
  <si>
    <t>Montáž oplechování horních ploch a atik bez rohů rš do 800 mm</t>
  </si>
  <si>
    <t>-1841339111</t>
  </si>
  <si>
    <t>Montáž oplechování horních ploch zdí a nadezdívek (atik) rozvinuté šířky přes 400 do 800 mm</t>
  </si>
  <si>
    <t>246</t>
  </si>
  <si>
    <t>55350263</t>
  </si>
  <si>
    <t>tabule plechová tvrdá tl 0,6mm s povrchovou úpravou</t>
  </si>
  <si>
    <t>-48716407</t>
  </si>
  <si>
    <t>124,420*0,45*1,1</t>
  </si>
  <si>
    <t>247</t>
  </si>
  <si>
    <t>764226401</t>
  </si>
  <si>
    <t>Oplechování parapetů rovných mechanicky kotvené z Al plechu  rš 150 mm</t>
  </si>
  <si>
    <t>460719049</t>
  </si>
  <si>
    <t>Oplechování parapetů z hliníkového plechu rovných mechanicky kotvené, bez rohů rš 160 mm</t>
  </si>
  <si>
    <t>248</t>
  </si>
  <si>
    <t>764226403</t>
  </si>
  <si>
    <t>Oplechování parapetů rovných mechanicky kotvené z Al plechu  rš 250 mm</t>
  </si>
  <si>
    <t>-584841993</t>
  </si>
  <si>
    <t>Oplechování parapetů z hliníkového plechu rovných mechanicky kotvené, bez rohů rš 250 mm</t>
  </si>
  <si>
    <t>249</t>
  </si>
  <si>
    <t>764226404</t>
  </si>
  <si>
    <t>Oplechování parapetů rovných mechanicky kotvené z Al plechu  rš 330 mm</t>
  </si>
  <si>
    <t>238673758</t>
  </si>
  <si>
    <t>Oplechování parapetů z hliníkového plechu rovných mechanicky kotvené, bez rohů rš 330 mm</t>
  </si>
  <si>
    <t>250</t>
  </si>
  <si>
    <t>764321414</t>
  </si>
  <si>
    <t>Lemování rovných zdí střech s krytinou skládanou z Al plechu rš 330 mm K10</t>
  </si>
  <si>
    <t>248892057</t>
  </si>
  <si>
    <t>Lemování zdí z hliníkového plechu boční nebo horní rovných, střech s krytinou skládanou mimo prejzovou rš 330 mm</t>
  </si>
  <si>
    <t>251</t>
  </si>
  <si>
    <t>998764102</t>
  </si>
  <si>
    <t>Přesun hmot tonážní pro konstrukce klempířské v objektech v do 12 m</t>
  </si>
  <si>
    <t>-681456690</t>
  </si>
  <si>
    <t>766</t>
  </si>
  <si>
    <t>Konstrukce truhlářské</t>
  </si>
  <si>
    <t>254</t>
  </si>
  <si>
    <t>766622116</t>
  </si>
  <si>
    <t>Montáž plastových oken plochy přes 1 m2 pevných výšky do 2,5 m s rámem do zdiva</t>
  </si>
  <si>
    <t>658492818</t>
  </si>
  <si>
    <t>Montáž oken plastových včetně montáže rámu na polyuretanovou pěnu plochy přes 1 m2 pevných do zdiva, výšky přes 1,5 do 2,5 m</t>
  </si>
  <si>
    <t>0,75*2,25*2 "napojení všech oken dle specifikace"</t>
  </si>
  <si>
    <t>0,6*2,4</t>
  </si>
  <si>
    <t>255</t>
  </si>
  <si>
    <t>61140005R</t>
  </si>
  <si>
    <t>okno plastové pevné 6</t>
  </si>
  <si>
    <t>69647620</t>
  </si>
  <si>
    <t>okna a dveře balkónové z plastů okna plastová pevné zasklení sklo 4-16-4  U=1,1 150 x 150 cm</t>
  </si>
  <si>
    <t>256</t>
  </si>
  <si>
    <t>61140004R</t>
  </si>
  <si>
    <t>okno plastové pevné zasklení 7</t>
  </si>
  <si>
    <t>-308354737</t>
  </si>
  <si>
    <t>okna a dveře balkónové z plastů okna plastová pevné zasklení sklo 4-16-4  U=1,1 120 x 150 cm</t>
  </si>
  <si>
    <t>264</t>
  </si>
  <si>
    <t>766660012</t>
  </si>
  <si>
    <t>Montáž dveřních křídel otvíravých 2křídlových š přes 1,45 m do ocelové zárubně</t>
  </si>
  <si>
    <t>1082432077</t>
  </si>
  <si>
    <t>Montáž dveřních křídel dřevěných nebo plastových otevíravých do ocelové zárubně povrchově upravených dvoukřídlových, šířky přes 1450 mm</t>
  </si>
  <si>
    <t>269</t>
  </si>
  <si>
    <t>998766102</t>
  </si>
  <si>
    <t>Přesun hmot tonážní pro konstrukce truhlářské v objektech v do 12 m</t>
  </si>
  <si>
    <t>-1364020105</t>
  </si>
  <si>
    <t>767</t>
  </si>
  <si>
    <t>Konstrukce zámečnické</t>
  </si>
  <si>
    <t>270</t>
  </si>
  <si>
    <t>76751011R</t>
  </si>
  <si>
    <t>úprava a výměna výlezu na střechu</t>
  </si>
  <si>
    <t>1640106719</t>
  </si>
  <si>
    <t>Montáž kanálových krytů osazení</t>
  </si>
  <si>
    <t>1 "dle specifikace Z5"</t>
  </si>
  <si>
    <t>271</t>
  </si>
  <si>
    <t>767640222</t>
  </si>
  <si>
    <t>Montáž dveří ocelových vchodových dvoukřídlových s nadsvětlíkem</t>
  </si>
  <si>
    <t>-523625963</t>
  </si>
  <si>
    <t>Montáž dveří ocelových vchodových dvoukřídlové s nadsvětlíkem</t>
  </si>
  <si>
    <t>272</t>
  </si>
  <si>
    <t>61173132R</t>
  </si>
  <si>
    <t>dveře dle spec. 3</t>
  </si>
  <si>
    <t>-486662681</t>
  </si>
  <si>
    <t>dveře dřevěné vchodové dveře palubkové a kazetové dveře palubkové model C (svislé palubky, skleněný otvor uprostřed) 80 x 197 cm</t>
  </si>
  <si>
    <t>273</t>
  </si>
  <si>
    <t>76772281R</t>
  </si>
  <si>
    <t>Demontáž mříží svařovaných</t>
  </si>
  <si>
    <t>222078089</t>
  </si>
  <si>
    <t>Demontáž výkladců předsazených svařovaných</t>
  </si>
  <si>
    <t>18*0,8*2</t>
  </si>
  <si>
    <t>274</t>
  </si>
  <si>
    <t>767995114</t>
  </si>
  <si>
    <t>Montáž atypických zámečnických konstrukcí hmotnosti do 50 kg</t>
  </si>
  <si>
    <t>1261930458</t>
  </si>
  <si>
    <t>Montáž ostatních atypických zámečnických konstrukcí hmotnosti přes 20 do 50 kg</t>
  </si>
  <si>
    <t>250 "úprava a montáž venkovního schodiště dle PD"</t>
  </si>
  <si>
    <t>275</t>
  </si>
  <si>
    <t>767996801</t>
  </si>
  <si>
    <t>Demontáž atypických zámečnických konstrukcí rozebráním hmotnosti jednotlivých dílů do 50 kg</t>
  </si>
  <si>
    <t>770617848</t>
  </si>
  <si>
    <t>250 "schodiště"</t>
  </si>
  <si>
    <t>276</t>
  </si>
  <si>
    <t>998767102</t>
  </si>
  <si>
    <t>Přesun hmot tonážní pro zámečnické konstrukce v objektech v do 12 m</t>
  </si>
  <si>
    <t>55194219</t>
  </si>
  <si>
    <t>771</t>
  </si>
  <si>
    <t>Podlahy z dlaždic</t>
  </si>
  <si>
    <t>277</t>
  </si>
  <si>
    <t>771591325</t>
  </si>
  <si>
    <t>Montáž chrliče ke žlabu pro odvodnění balkonu nebo terasy</t>
  </si>
  <si>
    <t>1535317023</t>
  </si>
  <si>
    <t>Odvodnění balkonů nebo teras montáž chrliče</t>
  </si>
  <si>
    <t>278</t>
  </si>
  <si>
    <t>590544710</t>
  </si>
  <si>
    <t>chrlič  SP40 DN 50, D 50 mm, dl. 40 cm</t>
  </si>
  <si>
    <t>2074918498</t>
  </si>
  <si>
    <t>systémy podlahové a stěnové systém Schlüter - konstrukce pro balkony a terasy Schlüter-BARIN-R AC - systémové svodové potrubí chrlič typ                        průměr       délka BR SP40 DN 50      50 mm       40 cm</t>
  </si>
  <si>
    <t>783</t>
  </si>
  <si>
    <t>Dokončovací práce - nátěry</t>
  </si>
  <si>
    <t>281</t>
  </si>
  <si>
    <t>783315101</t>
  </si>
  <si>
    <t>Mezinátěr jednonásobný syntetický standardní zámečnických konstrukcí</t>
  </si>
  <si>
    <t>1539423146</t>
  </si>
  <si>
    <t>Mezinátěr zámečnických konstrukcí jednonásobný syntetický standardní</t>
  </si>
  <si>
    <t>0,3*5,6 "zárubně"</t>
  </si>
  <si>
    <t>282</t>
  </si>
  <si>
    <t>783317101</t>
  </si>
  <si>
    <t>Krycí jednonásobný syntetický standardní nátěr zámečnických konstrukcí</t>
  </si>
  <si>
    <t>-694624029</t>
  </si>
  <si>
    <t>Krycí nátěr (email) zámečnických konstrukcí jednonásobný syntetický standardní</t>
  </si>
  <si>
    <t>VRN</t>
  </si>
  <si>
    <t>Vedlejší rozpočtové náklady</t>
  </si>
  <si>
    <t>284</t>
  </si>
  <si>
    <t>013254000</t>
  </si>
  <si>
    <t>Dokumentace skutečného provedení stavby</t>
  </si>
  <si>
    <t>Kč</t>
  </si>
  <si>
    <t>1024</t>
  </si>
  <si>
    <t>-287557491</t>
  </si>
  <si>
    <t>285</t>
  </si>
  <si>
    <t>030001000</t>
  </si>
  <si>
    <t>Zařízení staveniště</t>
  </si>
  <si>
    <t>670385989</t>
  </si>
  <si>
    <t>286</t>
  </si>
  <si>
    <t>032903000</t>
  </si>
  <si>
    <t>Náklady na provoz a údržbu vybavení staveniště</t>
  </si>
  <si>
    <t>-1016166773</t>
  </si>
  <si>
    <t>287</t>
  </si>
  <si>
    <t>039103000</t>
  </si>
  <si>
    <t>Rozebrání, bourání a odvoz zařízení staveniště</t>
  </si>
  <si>
    <t>-2133995065</t>
  </si>
  <si>
    <t>288</t>
  </si>
  <si>
    <t>044002000</t>
  </si>
  <si>
    <t>Revize hromosvodu</t>
  </si>
  <si>
    <t>1374710581</t>
  </si>
  <si>
    <t>Revize</t>
  </si>
  <si>
    <t>289</t>
  </si>
  <si>
    <t>045203000</t>
  </si>
  <si>
    <t>Kompletační činnost</t>
  </si>
  <si>
    <t>588373764</t>
  </si>
  <si>
    <t>290</t>
  </si>
  <si>
    <t>045303000</t>
  </si>
  <si>
    <t>Koordinační činnost</t>
  </si>
  <si>
    <t>610348962</t>
  </si>
  <si>
    <t>291</t>
  </si>
  <si>
    <t>051503000</t>
  </si>
  <si>
    <t>Pojištění stavby</t>
  </si>
  <si>
    <t>CS ÚRS 2013 01</t>
  </si>
  <si>
    <t>793320342</t>
  </si>
  <si>
    <t>292</t>
  </si>
  <si>
    <t>071203000</t>
  </si>
  <si>
    <t>Provoz dalšího subjektu</t>
  </si>
  <si>
    <t>-1758318464</t>
  </si>
  <si>
    <t>293</t>
  </si>
  <si>
    <t>091003000</t>
  </si>
  <si>
    <t>Publicita objektu</t>
  </si>
  <si>
    <t>262144</t>
  </si>
  <si>
    <t>517246812</t>
  </si>
  <si>
    <t>Fotodokumentace díla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</si>
</sst>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57421875" style="1" hidden="1" customWidth="1"/>
    <col min="50" max="51" width="21.421875" style="1" hidden="1" customWidth="1"/>
    <col min="52" max="52" width="18.57421875" style="1" hidden="1" customWidth="1"/>
    <col min="53" max="53" width="16.421875" style="1" hidden="1" customWidth="1"/>
    <col min="54" max="54" width="21.421875" style="1" hidden="1" customWidth="1"/>
    <col min="55" max="55" width="18.57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4.4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2020205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Zateplení jídelny ZŠ Zahradní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28. 3. 2019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6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6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4.4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Zateplení jídelny st...'!J30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Zateplení jídelny st...'!P142</f>
        <v>0</v>
      </c>
      <c r="AV95" s="127">
        <f>'01 - Zateplení jídelny st...'!J33</f>
        <v>0</v>
      </c>
      <c r="AW95" s="127">
        <f>'01 - Zateplení jídelny st...'!J34</f>
        <v>0</v>
      </c>
      <c r="AX95" s="127">
        <f>'01 - Zateplení jídelny st...'!J35</f>
        <v>0</v>
      </c>
      <c r="AY95" s="127">
        <f>'01 - Zateplení jídelny st...'!J36</f>
        <v>0</v>
      </c>
      <c r="AZ95" s="127">
        <f>'01 - Zateplení jídelny st...'!F33</f>
        <v>0</v>
      </c>
      <c r="BA95" s="127">
        <f>'01 - Zateplení jídelny st...'!F34</f>
        <v>0</v>
      </c>
      <c r="BB95" s="127">
        <f>'01 - Zateplení jídelny st...'!F35</f>
        <v>0</v>
      </c>
      <c r="BC95" s="127">
        <f>'01 - Zateplení jídelny st...'!F36</f>
        <v>0</v>
      </c>
      <c r="BD95" s="129">
        <f>'01 - Zateplení jídelny st...'!F37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Zateplení jídelny 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22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31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19"/>
      <c r="AT3" s="16" t="s">
        <v>86</v>
      </c>
    </row>
    <row r="4" spans="2:46" s="1" customFormat="1" ht="24.95" customHeight="1">
      <c r="B4" s="19"/>
      <c r="D4" s="135" t="s">
        <v>87</v>
      </c>
      <c r="I4" s="131"/>
      <c r="L4" s="19"/>
      <c r="M4" s="136" t="s">
        <v>10</v>
      </c>
      <c r="AT4" s="16" t="s">
        <v>4</v>
      </c>
    </row>
    <row r="5" spans="2:12" s="1" customFormat="1" ht="6.95" customHeight="1">
      <c r="B5" s="19"/>
      <c r="I5" s="131"/>
      <c r="L5" s="19"/>
    </row>
    <row r="6" spans="2:12" s="1" customFormat="1" ht="12" customHeight="1">
      <c r="B6" s="19"/>
      <c r="D6" s="137" t="s">
        <v>16</v>
      </c>
      <c r="I6" s="131"/>
      <c r="L6" s="19"/>
    </row>
    <row r="7" spans="2:12" s="1" customFormat="1" ht="14.4" customHeight="1">
      <c r="B7" s="19"/>
      <c r="E7" s="138" t="str">
        <f>'Rekapitulace stavby'!K6</f>
        <v>Zateplení jídelny ZŠ Zahradní</v>
      </c>
      <c r="F7" s="137"/>
      <c r="G7" s="137"/>
      <c r="H7" s="137"/>
      <c r="I7" s="131"/>
      <c r="L7" s="19"/>
    </row>
    <row r="8" spans="1:31" s="2" customFormat="1" ht="12" customHeight="1">
      <c r="A8" s="37"/>
      <c r="B8" s="43"/>
      <c r="C8" s="37"/>
      <c r="D8" s="137" t="s">
        <v>88</v>
      </c>
      <c r="E8" s="37"/>
      <c r="F8" s="37"/>
      <c r="G8" s="37"/>
      <c r="H8" s="37"/>
      <c r="I8" s="139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4.4" customHeight="1">
      <c r="A9" s="37"/>
      <c r="B9" s="43"/>
      <c r="C9" s="37"/>
      <c r="D9" s="37"/>
      <c r="E9" s="140" t="s">
        <v>89</v>
      </c>
      <c r="F9" s="37"/>
      <c r="G9" s="37"/>
      <c r="H9" s="37"/>
      <c r="I9" s="139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9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7" t="s">
        <v>18</v>
      </c>
      <c r="E11" s="37"/>
      <c r="F11" s="141" t="s">
        <v>1</v>
      </c>
      <c r="G11" s="37"/>
      <c r="H11" s="37"/>
      <c r="I11" s="142" t="s">
        <v>19</v>
      </c>
      <c r="J11" s="141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7" t="s">
        <v>20</v>
      </c>
      <c r="E12" s="37"/>
      <c r="F12" s="141" t="s">
        <v>21</v>
      </c>
      <c r="G12" s="37"/>
      <c r="H12" s="37"/>
      <c r="I12" s="142" t="s">
        <v>22</v>
      </c>
      <c r="J12" s="143" t="str">
        <f>'Rekapitulace stavby'!AN8</f>
        <v>28. 3. 2019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9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7" t="s">
        <v>24</v>
      </c>
      <c r="E14" s="37"/>
      <c r="F14" s="37"/>
      <c r="G14" s="37"/>
      <c r="H14" s="37"/>
      <c r="I14" s="142" t="s">
        <v>25</v>
      </c>
      <c r="J14" s="141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1" t="str">
        <f>IF('Rekapitulace stavby'!E11="","",'Rekapitulace stavby'!E11)</f>
        <v>Město Šluknov</v>
      </c>
      <c r="F15" s="37"/>
      <c r="G15" s="37"/>
      <c r="H15" s="37"/>
      <c r="I15" s="142" t="s">
        <v>27</v>
      </c>
      <c r="J15" s="141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9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7" t="s">
        <v>28</v>
      </c>
      <c r="E17" s="37"/>
      <c r="F17" s="37"/>
      <c r="G17" s="37"/>
      <c r="H17" s="37"/>
      <c r="I17" s="142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1"/>
      <c r="G18" s="141"/>
      <c r="H18" s="141"/>
      <c r="I18" s="142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9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7" t="s">
        <v>30</v>
      </c>
      <c r="E20" s="37"/>
      <c r="F20" s="37"/>
      <c r="G20" s="37"/>
      <c r="H20" s="37"/>
      <c r="I20" s="142" t="s">
        <v>25</v>
      </c>
      <c r="J20" s="141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1" t="str">
        <f>IF('Rekapitulace stavby'!E17="","",'Rekapitulace stavby'!E17)</f>
        <v xml:space="preserve"> </v>
      </c>
      <c r="F21" s="37"/>
      <c r="G21" s="37"/>
      <c r="H21" s="37"/>
      <c r="I21" s="142" t="s">
        <v>27</v>
      </c>
      <c r="J21" s="141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9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7" t="s">
        <v>33</v>
      </c>
      <c r="E23" s="37"/>
      <c r="F23" s="37"/>
      <c r="G23" s="37"/>
      <c r="H23" s="37"/>
      <c r="I23" s="142" t="s">
        <v>25</v>
      </c>
      <c r="J23" s="141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1" t="s">
        <v>90</v>
      </c>
      <c r="F24" s="37"/>
      <c r="G24" s="37"/>
      <c r="H24" s="37"/>
      <c r="I24" s="142" t="s">
        <v>27</v>
      </c>
      <c r="J24" s="141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9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7" t="s">
        <v>35</v>
      </c>
      <c r="E26" s="37"/>
      <c r="F26" s="37"/>
      <c r="G26" s="37"/>
      <c r="H26" s="37"/>
      <c r="I26" s="139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9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50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36</v>
      </c>
      <c r="E30" s="37"/>
      <c r="F30" s="37"/>
      <c r="G30" s="37"/>
      <c r="H30" s="37"/>
      <c r="I30" s="139"/>
      <c r="J30" s="152">
        <f>ROUND(J142,2)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50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38</v>
      </c>
      <c r="G32" s="37"/>
      <c r="H32" s="37"/>
      <c r="I32" s="154" t="s">
        <v>37</v>
      </c>
      <c r="J32" s="153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5" t="s">
        <v>40</v>
      </c>
      <c r="E33" s="137" t="s">
        <v>41</v>
      </c>
      <c r="F33" s="156">
        <f>ROUND((SUM(BE142:BE821)),2)</f>
        <v>0</v>
      </c>
      <c r="G33" s="37"/>
      <c r="H33" s="37"/>
      <c r="I33" s="157">
        <v>0.21</v>
      </c>
      <c r="J33" s="156">
        <f>ROUND(((SUM(BE142:BE821))*I33),2)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7" t="s">
        <v>42</v>
      </c>
      <c r="F34" s="156">
        <f>ROUND((SUM(BF142:BF821)),2)</f>
        <v>0</v>
      </c>
      <c r="G34" s="37"/>
      <c r="H34" s="37"/>
      <c r="I34" s="157">
        <v>0.15</v>
      </c>
      <c r="J34" s="156">
        <f>ROUND(((SUM(BF142:BF821))*I34),2)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7" t="s">
        <v>43</v>
      </c>
      <c r="F35" s="156">
        <f>ROUND((SUM(BG142:BG821)),2)</f>
        <v>0</v>
      </c>
      <c r="G35" s="37"/>
      <c r="H35" s="37"/>
      <c r="I35" s="157">
        <v>0.21</v>
      </c>
      <c r="J35" s="156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7" t="s">
        <v>44</v>
      </c>
      <c r="F36" s="156">
        <f>ROUND((SUM(BH142:BH821)),2)</f>
        <v>0</v>
      </c>
      <c r="G36" s="37"/>
      <c r="H36" s="37"/>
      <c r="I36" s="157">
        <v>0.15</v>
      </c>
      <c r="J36" s="156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7" t="s">
        <v>45</v>
      </c>
      <c r="F37" s="156">
        <f>ROUND((SUM(BI142:BI821)),2)</f>
        <v>0</v>
      </c>
      <c r="G37" s="37"/>
      <c r="H37" s="37"/>
      <c r="I37" s="157">
        <v>0</v>
      </c>
      <c r="J37" s="156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9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3"/>
      <c r="J39" s="164">
        <f>SUM(J30:J37)</f>
        <v>0</v>
      </c>
      <c r="K39" s="165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39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1"/>
      <c r="L41" s="19"/>
    </row>
    <row r="42" spans="2:12" s="1" customFormat="1" ht="14.4" customHeight="1">
      <c r="B42" s="19"/>
      <c r="I42" s="131"/>
      <c r="L42" s="19"/>
    </row>
    <row r="43" spans="2:12" s="1" customFormat="1" ht="14.4" customHeight="1">
      <c r="B43" s="19"/>
      <c r="I43" s="131"/>
      <c r="L43" s="19"/>
    </row>
    <row r="44" spans="2:12" s="1" customFormat="1" ht="14.4" customHeight="1">
      <c r="B44" s="19"/>
      <c r="I44" s="131"/>
      <c r="L44" s="19"/>
    </row>
    <row r="45" spans="2:12" s="1" customFormat="1" ht="14.4" customHeight="1">
      <c r="B45" s="19"/>
      <c r="I45" s="131"/>
      <c r="L45" s="19"/>
    </row>
    <row r="46" spans="2:12" s="1" customFormat="1" ht="14.4" customHeight="1">
      <c r="B46" s="19"/>
      <c r="I46" s="131"/>
      <c r="L46" s="19"/>
    </row>
    <row r="47" spans="2:12" s="1" customFormat="1" ht="14.4" customHeight="1">
      <c r="B47" s="19"/>
      <c r="I47" s="131"/>
      <c r="L47" s="19"/>
    </row>
    <row r="48" spans="2:12" s="1" customFormat="1" ht="14.4" customHeight="1">
      <c r="B48" s="19"/>
      <c r="I48" s="131"/>
      <c r="L48" s="19"/>
    </row>
    <row r="49" spans="2:12" s="1" customFormat="1" ht="14.4" customHeight="1">
      <c r="B49" s="19"/>
      <c r="I49" s="131"/>
      <c r="L49" s="19"/>
    </row>
    <row r="50" spans="2:12" s="2" customFormat="1" ht="14.4" customHeight="1">
      <c r="B50" s="62"/>
      <c r="D50" s="166" t="s">
        <v>49</v>
      </c>
      <c r="E50" s="167"/>
      <c r="F50" s="167"/>
      <c r="G50" s="166" t="s">
        <v>50</v>
      </c>
      <c r="H50" s="167"/>
      <c r="I50" s="168"/>
      <c r="J50" s="167"/>
      <c r="K50" s="16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9" t="s">
        <v>51</v>
      </c>
      <c r="E61" s="170"/>
      <c r="F61" s="171" t="s">
        <v>52</v>
      </c>
      <c r="G61" s="169" t="s">
        <v>51</v>
      </c>
      <c r="H61" s="170"/>
      <c r="I61" s="172"/>
      <c r="J61" s="173" t="s">
        <v>52</v>
      </c>
      <c r="K61" s="170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6" t="s">
        <v>53</v>
      </c>
      <c r="E65" s="174"/>
      <c r="F65" s="174"/>
      <c r="G65" s="166" t="s">
        <v>54</v>
      </c>
      <c r="H65" s="174"/>
      <c r="I65" s="175"/>
      <c r="J65" s="174"/>
      <c r="K65" s="174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9" t="s">
        <v>51</v>
      </c>
      <c r="E76" s="170"/>
      <c r="F76" s="171" t="s">
        <v>52</v>
      </c>
      <c r="G76" s="169" t="s">
        <v>51</v>
      </c>
      <c r="H76" s="170"/>
      <c r="I76" s="172"/>
      <c r="J76" s="173" t="s">
        <v>52</v>
      </c>
      <c r="K76" s="170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6"/>
      <c r="C77" s="177"/>
      <c r="D77" s="177"/>
      <c r="E77" s="177"/>
      <c r="F77" s="177"/>
      <c r="G77" s="177"/>
      <c r="H77" s="177"/>
      <c r="I77" s="178"/>
      <c r="J77" s="177"/>
      <c r="K77" s="177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9"/>
      <c r="C81" s="180"/>
      <c r="D81" s="180"/>
      <c r="E81" s="180"/>
      <c r="F81" s="180"/>
      <c r="G81" s="180"/>
      <c r="H81" s="180"/>
      <c r="I81" s="181"/>
      <c r="J81" s="180"/>
      <c r="K81" s="180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91</v>
      </c>
      <c r="D82" s="39"/>
      <c r="E82" s="39"/>
      <c r="F82" s="39"/>
      <c r="G82" s="39"/>
      <c r="H82" s="39"/>
      <c r="I82" s="1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>
      <c r="A85" s="37"/>
      <c r="B85" s="38"/>
      <c r="C85" s="39"/>
      <c r="D85" s="39"/>
      <c r="E85" s="182" t="str">
        <f>E7</f>
        <v>Zateplení jídelny ZŠ Zahradní</v>
      </c>
      <c r="F85" s="31"/>
      <c r="G85" s="31"/>
      <c r="H85" s="31"/>
      <c r="I85" s="1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1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4.4" customHeight="1">
      <c r="A87" s="37"/>
      <c r="B87" s="38"/>
      <c r="C87" s="39"/>
      <c r="D87" s="39"/>
      <c r="E87" s="75" t="str">
        <f>E9</f>
        <v>01 - Zateplení jídelny stavební část</v>
      </c>
      <c r="F87" s="39"/>
      <c r="G87" s="39"/>
      <c r="H87" s="39"/>
      <c r="I87" s="1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142" t="s">
        <v>22</v>
      </c>
      <c r="J89" s="78" t="str">
        <f>IF(J12="","",J12)</f>
        <v>28. 3. 2019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142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6.4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2" t="s">
        <v>33</v>
      </c>
      <c r="J92" s="35" t="str">
        <f>E24</f>
        <v>J. Nešněra 777235070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3" t="s">
        <v>92</v>
      </c>
      <c r="D94" s="184"/>
      <c r="E94" s="184"/>
      <c r="F94" s="184"/>
      <c r="G94" s="184"/>
      <c r="H94" s="184"/>
      <c r="I94" s="185"/>
      <c r="J94" s="186" t="s">
        <v>93</v>
      </c>
      <c r="K94" s="184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7" t="s">
        <v>94</v>
      </c>
      <c r="D96" s="39"/>
      <c r="E96" s="39"/>
      <c r="F96" s="39"/>
      <c r="G96" s="39"/>
      <c r="H96" s="39"/>
      <c r="I96" s="139"/>
      <c r="J96" s="109">
        <f>J142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95</v>
      </c>
    </row>
    <row r="97" spans="1:31" s="9" customFormat="1" ht="24.95" customHeight="1">
      <c r="A97" s="9"/>
      <c r="B97" s="188"/>
      <c r="C97" s="189"/>
      <c r="D97" s="190" t="s">
        <v>96</v>
      </c>
      <c r="E97" s="191"/>
      <c r="F97" s="191"/>
      <c r="G97" s="191"/>
      <c r="H97" s="191"/>
      <c r="I97" s="192"/>
      <c r="J97" s="193">
        <f>J143</f>
        <v>0</v>
      </c>
      <c r="K97" s="189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96"/>
      <c r="D98" s="197" t="s">
        <v>97</v>
      </c>
      <c r="E98" s="198"/>
      <c r="F98" s="198"/>
      <c r="G98" s="198"/>
      <c r="H98" s="198"/>
      <c r="I98" s="199"/>
      <c r="J98" s="200">
        <f>J144</f>
        <v>0</v>
      </c>
      <c r="K98" s="196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96"/>
      <c r="D99" s="197" t="s">
        <v>98</v>
      </c>
      <c r="E99" s="198"/>
      <c r="F99" s="198"/>
      <c r="G99" s="198"/>
      <c r="H99" s="198"/>
      <c r="I99" s="199"/>
      <c r="J99" s="200">
        <f>J195</f>
        <v>0</v>
      </c>
      <c r="K99" s="196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96"/>
      <c r="D100" s="197" t="s">
        <v>99</v>
      </c>
      <c r="E100" s="198"/>
      <c r="F100" s="198"/>
      <c r="G100" s="198"/>
      <c r="H100" s="198"/>
      <c r="I100" s="199"/>
      <c r="J100" s="200">
        <f>J233</f>
        <v>0</v>
      </c>
      <c r="K100" s="196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96"/>
      <c r="D101" s="197" t="s">
        <v>100</v>
      </c>
      <c r="E101" s="198"/>
      <c r="F101" s="198"/>
      <c r="G101" s="198"/>
      <c r="H101" s="198"/>
      <c r="I101" s="199"/>
      <c r="J101" s="200">
        <f>J247</f>
        <v>0</v>
      </c>
      <c r="K101" s="196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96"/>
      <c r="D102" s="197" t="s">
        <v>101</v>
      </c>
      <c r="E102" s="198"/>
      <c r="F102" s="198"/>
      <c r="G102" s="198"/>
      <c r="H102" s="198"/>
      <c r="I102" s="199"/>
      <c r="J102" s="200">
        <f>J389</f>
        <v>0</v>
      </c>
      <c r="K102" s="196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96"/>
      <c r="D103" s="197" t="s">
        <v>102</v>
      </c>
      <c r="E103" s="198"/>
      <c r="F103" s="198"/>
      <c r="G103" s="198"/>
      <c r="H103" s="198"/>
      <c r="I103" s="199"/>
      <c r="J103" s="200">
        <f>J489</f>
        <v>0</v>
      </c>
      <c r="K103" s="196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8"/>
      <c r="C104" s="189"/>
      <c r="D104" s="190" t="s">
        <v>103</v>
      </c>
      <c r="E104" s="191"/>
      <c r="F104" s="191"/>
      <c r="G104" s="191"/>
      <c r="H104" s="191"/>
      <c r="I104" s="192"/>
      <c r="J104" s="193">
        <f>J509</f>
        <v>0</v>
      </c>
      <c r="K104" s="189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5"/>
      <c r="C105" s="196"/>
      <c r="D105" s="197" t="s">
        <v>104</v>
      </c>
      <c r="E105" s="198"/>
      <c r="F105" s="198"/>
      <c r="G105" s="198"/>
      <c r="H105" s="198"/>
      <c r="I105" s="199"/>
      <c r="J105" s="200">
        <f>J510</f>
        <v>0</v>
      </c>
      <c r="K105" s="196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96"/>
      <c r="D106" s="197" t="s">
        <v>105</v>
      </c>
      <c r="E106" s="198"/>
      <c r="F106" s="198"/>
      <c r="G106" s="198"/>
      <c r="H106" s="198"/>
      <c r="I106" s="199"/>
      <c r="J106" s="200">
        <f>J521</f>
        <v>0</v>
      </c>
      <c r="K106" s="196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96"/>
      <c r="D107" s="197" t="s">
        <v>106</v>
      </c>
      <c r="E107" s="198"/>
      <c r="F107" s="198"/>
      <c r="G107" s="198"/>
      <c r="H107" s="198"/>
      <c r="I107" s="199"/>
      <c r="J107" s="200">
        <f>J561</f>
        <v>0</v>
      </c>
      <c r="K107" s="196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96"/>
      <c r="D108" s="197" t="s">
        <v>107</v>
      </c>
      <c r="E108" s="198"/>
      <c r="F108" s="198"/>
      <c r="G108" s="198"/>
      <c r="H108" s="198"/>
      <c r="I108" s="199"/>
      <c r="J108" s="200">
        <f>J597</f>
        <v>0</v>
      </c>
      <c r="K108" s="196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96"/>
      <c r="D109" s="197" t="s">
        <v>108</v>
      </c>
      <c r="E109" s="198"/>
      <c r="F109" s="198"/>
      <c r="G109" s="198"/>
      <c r="H109" s="198"/>
      <c r="I109" s="199"/>
      <c r="J109" s="200">
        <f>J619</f>
        <v>0</v>
      </c>
      <c r="K109" s="196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96"/>
      <c r="D110" s="197" t="s">
        <v>109</v>
      </c>
      <c r="E110" s="198"/>
      <c r="F110" s="198"/>
      <c r="G110" s="198"/>
      <c r="H110" s="198"/>
      <c r="I110" s="199"/>
      <c r="J110" s="200">
        <f>J622</f>
        <v>0</v>
      </c>
      <c r="K110" s="196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96"/>
      <c r="D111" s="197" t="s">
        <v>110</v>
      </c>
      <c r="E111" s="198"/>
      <c r="F111" s="198"/>
      <c r="G111" s="198"/>
      <c r="H111" s="198"/>
      <c r="I111" s="199"/>
      <c r="J111" s="200">
        <f>J634</f>
        <v>0</v>
      </c>
      <c r="K111" s="196"/>
      <c r="L111" s="20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96"/>
      <c r="D112" s="197" t="s">
        <v>111</v>
      </c>
      <c r="E112" s="198"/>
      <c r="F112" s="198"/>
      <c r="G112" s="198"/>
      <c r="H112" s="198"/>
      <c r="I112" s="199"/>
      <c r="J112" s="200">
        <f>J670</f>
        <v>0</v>
      </c>
      <c r="K112" s="196"/>
      <c r="L112" s="20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96"/>
      <c r="D113" s="197" t="s">
        <v>112</v>
      </c>
      <c r="E113" s="198"/>
      <c r="F113" s="198"/>
      <c r="G113" s="198"/>
      <c r="H113" s="198"/>
      <c r="I113" s="199"/>
      <c r="J113" s="200">
        <f>J710</f>
        <v>0</v>
      </c>
      <c r="K113" s="196"/>
      <c r="L113" s="20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96"/>
      <c r="D114" s="197" t="s">
        <v>113</v>
      </c>
      <c r="E114" s="198"/>
      <c r="F114" s="198"/>
      <c r="G114" s="198"/>
      <c r="H114" s="198"/>
      <c r="I114" s="199"/>
      <c r="J114" s="200">
        <f>J713</f>
        <v>0</v>
      </c>
      <c r="K114" s="196"/>
      <c r="L114" s="20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96"/>
      <c r="D115" s="197" t="s">
        <v>114</v>
      </c>
      <c r="E115" s="198"/>
      <c r="F115" s="198"/>
      <c r="G115" s="198"/>
      <c r="H115" s="198"/>
      <c r="I115" s="199"/>
      <c r="J115" s="200">
        <f>J716</f>
        <v>0</v>
      </c>
      <c r="K115" s="196"/>
      <c r="L115" s="20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96"/>
      <c r="D116" s="197" t="s">
        <v>115</v>
      </c>
      <c r="E116" s="198"/>
      <c r="F116" s="198"/>
      <c r="G116" s="198"/>
      <c r="H116" s="198"/>
      <c r="I116" s="199"/>
      <c r="J116" s="200">
        <f>J732</f>
        <v>0</v>
      </c>
      <c r="K116" s="196"/>
      <c r="L116" s="20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96"/>
      <c r="D117" s="197" t="s">
        <v>116</v>
      </c>
      <c r="E117" s="198"/>
      <c r="F117" s="198"/>
      <c r="G117" s="198"/>
      <c r="H117" s="198"/>
      <c r="I117" s="199"/>
      <c r="J117" s="200">
        <f>J756</f>
        <v>0</v>
      </c>
      <c r="K117" s="196"/>
      <c r="L117" s="20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96"/>
      <c r="D118" s="197" t="s">
        <v>117</v>
      </c>
      <c r="E118" s="198"/>
      <c r="F118" s="198"/>
      <c r="G118" s="198"/>
      <c r="H118" s="198"/>
      <c r="I118" s="199"/>
      <c r="J118" s="200">
        <f>J770</f>
        <v>0</v>
      </c>
      <c r="K118" s="196"/>
      <c r="L118" s="20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96"/>
      <c r="D119" s="197" t="s">
        <v>118</v>
      </c>
      <c r="E119" s="198"/>
      <c r="F119" s="198"/>
      <c r="G119" s="198"/>
      <c r="H119" s="198"/>
      <c r="I119" s="199"/>
      <c r="J119" s="200">
        <f>J789</f>
        <v>0</v>
      </c>
      <c r="K119" s="196"/>
      <c r="L119" s="20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96"/>
      <c r="D120" s="197" t="s">
        <v>119</v>
      </c>
      <c r="E120" s="198"/>
      <c r="F120" s="198"/>
      <c r="G120" s="198"/>
      <c r="H120" s="198"/>
      <c r="I120" s="199"/>
      <c r="J120" s="200">
        <f>J794</f>
        <v>0</v>
      </c>
      <c r="K120" s="196"/>
      <c r="L120" s="20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9" customFormat="1" ht="24.95" customHeight="1">
      <c r="A121" s="9"/>
      <c r="B121" s="188"/>
      <c r="C121" s="189"/>
      <c r="D121" s="190" t="s">
        <v>120</v>
      </c>
      <c r="E121" s="191"/>
      <c r="F121" s="191"/>
      <c r="G121" s="191"/>
      <c r="H121" s="191"/>
      <c r="I121" s="192"/>
      <c r="J121" s="193">
        <f>J800</f>
        <v>0</v>
      </c>
      <c r="K121" s="189"/>
      <c r="L121" s="194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s="10" customFormat="1" ht="19.9" customHeight="1">
      <c r="A122" s="10"/>
      <c r="B122" s="195"/>
      <c r="C122" s="196"/>
      <c r="D122" s="197" t="s">
        <v>121</v>
      </c>
      <c r="E122" s="198"/>
      <c r="F122" s="198"/>
      <c r="G122" s="198"/>
      <c r="H122" s="198"/>
      <c r="I122" s="199"/>
      <c r="J122" s="200">
        <f>J801</f>
        <v>0</v>
      </c>
      <c r="K122" s="196"/>
      <c r="L122" s="201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2" customFormat="1" ht="21.8" customHeight="1">
      <c r="A123" s="37"/>
      <c r="B123" s="38"/>
      <c r="C123" s="39"/>
      <c r="D123" s="39"/>
      <c r="E123" s="39"/>
      <c r="F123" s="39"/>
      <c r="G123" s="39"/>
      <c r="H123" s="39"/>
      <c r="I123" s="1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65"/>
      <c r="C124" s="66"/>
      <c r="D124" s="66"/>
      <c r="E124" s="66"/>
      <c r="F124" s="66"/>
      <c r="G124" s="66"/>
      <c r="H124" s="66"/>
      <c r="I124" s="178"/>
      <c r="J124" s="66"/>
      <c r="K124" s="66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8" spans="1:31" s="2" customFormat="1" ht="6.95" customHeight="1">
      <c r="A128" s="37"/>
      <c r="B128" s="67"/>
      <c r="C128" s="68"/>
      <c r="D128" s="68"/>
      <c r="E128" s="68"/>
      <c r="F128" s="68"/>
      <c r="G128" s="68"/>
      <c r="H128" s="68"/>
      <c r="I128" s="181"/>
      <c r="J128" s="68"/>
      <c r="K128" s="68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24.95" customHeight="1">
      <c r="A129" s="37"/>
      <c r="B129" s="38"/>
      <c r="C129" s="22" t="s">
        <v>122</v>
      </c>
      <c r="D129" s="39"/>
      <c r="E129" s="39"/>
      <c r="F129" s="39"/>
      <c r="G129" s="39"/>
      <c r="H129" s="39"/>
      <c r="I129" s="1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1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</v>
      </c>
      <c r="D131" s="39"/>
      <c r="E131" s="39"/>
      <c r="F131" s="39"/>
      <c r="G131" s="39"/>
      <c r="H131" s="39"/>
      <c r="I131" s="1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4.4" customHeight="1">
      <c r="A132" s="37"/>
      <c r="B132" s="38"/>
      <c r="C132" s="39"/>
      <c r="D132" s="39"/>
      <c r="E132" s="182" t="str">
        <f>E7</f>
        <v>Zateplení jídelny ZŠ Zahradní</v>
      </c>
      <c r="F132" s="31"/>
      <c r="G132" s="31"/>
      <c r="H132" s="31"/>
      <c r="I132" s="1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2" customHeight="1">
      <c r="A133" s="37"/>
      <c r="B133" s="38"/>
      <c r="C133" s="31" t="s">
        <v>88</v>
      </c>
      <c r="D133" s="39"/>
      <c r="E133" s="39"/>
      <c r="F133" s="39"/>
      <c r="G133" s="39"/>
      <c r="H133" s="39"/>
      <c r="I133" s="1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4.4" customHeight="1">
      <c r="A134" s="37"/>
      <c r="B134" s="38"/>
      <c r="C134" s="39"/>
      <c r="D134" s="39"/>
      <c r="E134" s="75" t="str">
        <f>E9</f>
        <v>01 - Zateplení jídelny stavební část</v>
      </c>
      <c r="F134" s="39"/>
      <c r="G134" s="39"/>
      <c r="H134" s="39"/>
      <c r="I134" s="139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2" customHeight="1">
      <c r="A136" s="37"/>
      <c r="B136" s="38"/>
      <c r="C136" s="31" t="s">
        <v>20</v>
      </c>
      <c r="D136" s="39"/>
      <c r="E136" s="39"/>
      <c r="F136" s="26" t="str">
        <f>F12</f>
        <v>Šluknov</v>
      </c>
      <c r="G136" s="39"/>
      <c r="H136" s="39"/>
      <c r="I136" s="142" t="s">
        <v>22</v>
      </c>
      <c r="J136" s="78" t="str">
        <f>IF(J12="","",J12)</f>
        <v>28. 3. 2019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6.95" customHeight="1">
      <c r="A137" s="37"/>
      <c r="B137" s="38"/>
      <c r="C137" s="39"/>
      <c r="D137" s="39"/>
      <c r="E137" s="39"/>
      <c r="F137" s="39"/>
      <c r="G137" s="39"/>
      <c r="H137" s="39"/>
      <c r="I137" s="139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5.6" customHeight="1">
      <c r="A138" s="37"/>
      <c r="B138" s="38"/>
      <c r="C138" s="31" t="s">
        <v>24</v>
      </c>
      <c r="D138" s="39"/>
      <c r="E138" s="39"/>
      <c r="F138" s="26" t="str">
        <f>E15</f>
        <v>Město Šluknov</v>
      </c>
      <c r="G138" s="39"/>
      <c r="H138" s="39"/>
      <c r="I138" s="142" t="s">
        <v>30</v>
      </c>
      <c r="J138" s="35" t="str">
        <f>E21</f>
        <v xml:space="preserve"> </v>
      </c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26.4" customHeight="1">
      <c r="A139" s="37"/>
      <c r="B139" s="38"/>
      <c r="C139" s="31" t="s">
        <v>28</v>
      </c>
      <c r="D139" s="39"/>
      <c r="E139" s="39"/>
      <c r="F139" s="26" t="str">
        <f>IF(E18="","",E18)</f>
        <v>Vyplň údaj</v>
      </c>
      <c r="G139" s="39"/>
      <c r="H139" s="39"/>
      <c r="I139" s="142" t="s">
        <v>33</v>
      </c>
      <c r="J139" s="35" t="str">
        <f>E24</f>
        <v>J. Nešněra 777235070</v>
      </c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0.3" customHeight="1">
      <c r="A140" s="37"/>
      <c r="B140" s="38"/>
      <c r="C140" s="39"/>
      <c r="D140" s="39"/>
      <c r="E140" s="39"/>
      <c r="F140" s="39"/>
      <c r="G140" s="39"/>
      <c r="H140" s="39"/>
      <c r="I140" s="139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11" customFormat="1" ht="29.25" customHeight="1">
      <c r="A141" s="202"/>
      <c r="B141" s="203"/>
      <c r="C141" s="204" t="s">
        <v>123</v>
      </c>
      <c r="D141" s="205" t="s">
        <v>61</v>
      </c>
      <c r="E141" s="205" t="s">
        <v>57</v>
      </c>
      <c r="F141" s="205" t="s">
        <v>58</v>
      </c>
      <c r="G141" s="205" t="s">
        <v>124</v>
      </c>
      <c r="H141" s="205" t="s">
        <v>125</v>
      </c>
      <c r="I141" s="206" t="s">
        <v>126</v>
      </c>
      <c r="J141" s="205" t="s">
        <v>93</v>
      </c>
      <c r="K141" s="207" t="s">
        <v>127</v>
      </c>
      <c r="L141" s="208"/>
      <c r="M141" s="99" t="s">
        <v>1</v>
      </c>
      <c r="N141" s="100" t="s">
        <v>40</v>
      </c>
      <c r="O141" s="100" t="s">
        <v>128</v>
      </c>
      <c r="P141" s="100" t="s">
        <v>129</v>
      </c>
      <c r="Q141" s="100" t="s">
        <v>130</v>
      </c>
      <c r="R141" s="100" t="s">
        <v>131</v>
      </c>
      <c r="S141" s="100" t="s">
        <v>132</v>
      </c>
      <c r="T141" s="101" t="s">
        <v>133</v>
      </c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</row>
    <row r="142" spans="1:63" s="2" customFormat="1" ht="22.8" customHeight="1">
      <c r="A142" s="37"/>
      <c r="B142" s="38"/>
      <c r="C142" s="106" t="s">
        <v>134</v>
      </c>
      <c r="D142" s="39"/>
      <c r="E142" s="39"/>
      <c r="F142" s="39"/>
      <c r="G142" s="39"/>
      <c r="H142" s="39"/>
      <c r="I142" s="139"/>
      <c r="J142" s="209">
        <f>BK142</f>
        <v>0</v>
      </c>
      <c r="K142" s="39"/>
      <c r="L142" s="43"/>
      <c r="M142" s="102"/>
      <c r="N142" s="210"/>
      <c r="O142" s="103"/>
      <c r="P142" s="211">
        <f>P143+P509+P800</f>
        <v>0</v>
      </c>
      <c r="Q142" s="103"/>
      <c r="R142" s="211">
        <f>R143+R509+R800</f>
        <v>208.62106661999997</v>
      </c>
      <c r="S142" s="103"/>
      <c r="T142" s="212">
        <f>T143+T509+T800</f>
        <v>45.563432999999996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75</v>
      </c>
      <c r="AU142" s="16" t="s">
        <v>95</v>
      </c>
      <c r="BK142" s="213">
        <f>BK143+BK509+BK800</f>
        <v>0</v>
      </c>
    </row>
    <row r="143" spans="1:63" s="12" customFormat="1" ht="25.9" customHeight="1">
      <c r="A143" s="12"/>
      <c r="B143" s="214"/>
      <c r="C143" s="215"/>
      <c r="D143" s="216" t="s">
        <v>75</v>
      </c>
      <c r="E143" s="217" t="s">
        <v>135</v>
      </c>
      <c r="F143" s="217" t="s">
        <v>136</v>
      </c>
      <c r="G143" s="215"/>
      <c r="H143" s="215"/>
      <c r="I143" s="218"/>
      <c r="J143" s="219">
        <f>BK143</f>
        <v>0</v>
      </c>
      <c r="K143" s="215"/>
      <c r="L143" s="220"/>
      <c r="M143" s="221"/>
      <c r="N143" s="222"/>
      <c r="O143" s="222"/>
      <c r="P143" s="223">
        <f>P144+P195+P233+P247+P389+P489</f>
        <v>0</v>
      </c>
      <c r="Q143" s="222"/>
      <c r="R143" s="223">
        <f>R144+R195+R233+R247+R389+R489</f>
        <v>198.59838929899996</v>
      </c>
      <c r="S143" s="222"/>
      <c r="T143" s="224">
        <f>T144+T195+T233+T247+T389+T489</f>
        <v>44.122175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84</v>
      </c>
      <c r="AT143" s="226" t="s">
        <v>75</v>
      </c>
      <c r="AU143" s="226" t="s">
        <v>76</v>
      </c>
      <c r="AY143" s="225" t="s">
        <v>137</v>
      </c>
      <c r="BK143" s="227">
        <f>BK144+BK195+BK233+BK247+BK389+BK489</f>
        <v>0</v>
      </c>
    </row>
    <row r="144" spans="1:63" s="12" customFormat="1" ht="22.8" customHeight="1">
      <c r="A144" s="12"/>
      <c r="B144" s="214"/>
      <c r="C144" s="215"/>
      <c r="D144" s="216" t="s">
        <v>75</v>
      </c>
      <c r="E144" s="228" t="s">
        <v>84</v>
      </c>
      <c r="F144" s="228" t="s">
        <v>138</v>
      </c>
      <c r="G144" s="215"/>
      <c r="H144" s="215"/>
      <c r="I144" s="218"/>
      <c r="J144" s="229">
        <f>BK144</f>
        <v>0</v>
      </c>
      <c r="K144" s="215"/>
      <c r="L144" s="220"/>
      <c r="M144" s="221"/>
      <c r="N144" s="222"/>
      <c r="O144" s="222"/>
      <c r="P144" s="223">
        <f>SUM(P145:P194)</f>
        <v>0</v>
      </c>
      <c r="Q144" s="222"/>
      <c r="R144" s="223">
        <f>SUM(R145:R194)</f>
        <v>127.131882788</v>
      </c>
      <c r="S144" s="222"/>
      <c r="T144" s="224">
        <f>SUM(T145:T194)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5" t="s">
        <v>84</v>
      </c>
      <c r="AT144" s="226" t="s">
        <v>75</v>
      </c>
      <c r="AU144" s="226" t="s">
        <v>84</v>
      </c>
      <c r="AY144" s="225" t="s">
        <v>137</v>
      </c>
      <c r="BK144" s="227">
        <f>SUM(BK145:BK194)</f>
        <v>0</v>
      </c>
    </row>
    <row r="145" spans="1:65" s="2" customFormat="1" ht="19.8" customHeight="1">
      <c r="A145" s="37"/>
      <c r="B145" s="38"/>
      <c r="C145" s="230" t="s">
        <v>84</v>
      </c>
      <c r="D145" s="230" t="s">
        <v>139</v>
      </c>
      <c r="E145" s="231" t="s">
        <v>140</v>
      </c>
      <c r="F145" s="232" t="s">
        <v>141</v>
      </c>
      <c r="G145" s="233" t="s">
        <v>142</v>
      </c>
      <c r="H145" s="234">
        <v>1</v>
      </c>
      <c r="I145" s="235"/>
      <c r="J145" s="236">
        <f>ROUND(I145*H145,2)</f>
        <v>0</v>
      </c>
      <c r="K145" s="232" t="s">
        <v>143</v>
      </c>
      <c r="L145" s="43"/>
      <c r="M145" s="237" t="s">
        <v>1</v>
      </c>
      <c r="N145" s="238" t="s">
        <v>41</v>
      </c>
      <c r="O145" s="90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1" t="s">
        <v>144</v>
      </c>
      <c r="AT145" s="241" t="s">
        <v>139</v>
      </c>
      <c r="AU145" s="241" t="s">
        <v>86</v>
      </c>
      <c r="AY145" s="16" t="s">
        <v>137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84</v>
      </c>
      <c r="BK145" s="242">
        <f>ROUND(I145*H145,2)</f>
        <v>0</v>
      </c>
      <c r="BL145" s="16" t="s">
        <v>144</v>
      </c>
      <c r="BM145" s="241" t="s">
        <v>145</v>
      </c>
    </row>
    <row r="146" spans="1:47" s="2" customFormat="1" ht="12">
      <c r="A146" s="37"/>
      <c r="B146" s="38"/>
      <c r="C146" s="39"/>
      <c r="D146" s="243" t="s">
        <v>146</v>
      </c>
      <c r="E146" s="39"/>
      <c r="F146" s="244" t="s">
        <v>147</v>
      </c>
      <c r="G146" s="39"/>
      <c r="H146" s="39"/>
      <c r="I146" s="139"/>
      <c r="J146" s="39"/>
      <c r="K146" s="39"/>
      <c r="L146" s="43"/>
      <c r="M146" s="245"/>
      <c r="N146" s="246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146</v>
      </c>
      <c r="AU146" s="16" t="s">
        <v>86</v>
      </c>
    </row>
    <row r="147" spans="1:65" s="2" customFormat="1" ht="14.4" customHeight="1">
      <c r="A147" s="37"/>
      <c r="B147" s="38"/>
      <c r="C147" s="230" t="s">
        <v>86</v>
      </c>
      <c r="D147" s="230" t="s">
        <v>139</v>
      </c>
      <c r="E147" s="231" t="s">
        <v>148</v>
      </c>
      <c r="F147" s="232" t="s">
        <v>149</v>
      </c>
      <c r="G147" s="233" t="s">
        <v>142</v>
      </c>
      <c r="H147" s="234">
        <v>1</v>
      </c>
      <c r="I147" s="235"/>
      <c r="J147" s="236">
        <f>ROUND(I147*H147,2)</f>
        <v>0</v>
      </c>
      <c r="K147" s="232" t="s">
        <v>143</v>
      </c>
      <c r="L147" s="43"/>
      <c r="M147" s="237" t="s">
        <v>1</v>
      </c>
      <c r="N147" s="238" t="s">
        <v>41</v>
      </c>
      <c r="O147" s="90"/>
      <c r="P147" s="239">
        <f>O147*H147</f>
        <v>0</v>
      </c>
      <c r="Q147" s="239">
        <v>8.2788E-05</v>
      </c>
      <c r="R147" s="239">
        <f>Q147*H147</f>
        <v>8.2788E-05</v>
      </c>
      <c r="S147" s="239">
        <v>0</v>
      </c>
      <c r="T147" s="24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1" t="s">
        <v>144</v>
      </c>
      <c r="AT147" s="241" t="s">
        <v>139</v>
      </c>
      <c r="AU147" s="241" t="s">
        <v>86</v>
      </c>
      <c r="AY147" s="16" t="s">
        <v>137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6" t="s">
        <v>84</v>
      </c>
      <c r="BK147" s="242">
        <f>ROUND(I147*H147,2)</f>
        <v>0</v>
      </c>
      <c r="BL147" s="16" t="s">
        <v>144</v>
      </c>
      <c r="BM147" s="241" t="s">
        <v>150</v>
      </c>
    </row>
    <row r="148" spans="1:47" s="2" customFormat="1" ht="12">
      <c r="A148" s="37"/>
      <c r="B148" s="38"/>
      <c r="C148" s="39"/>
      <c r="D148" s="243" t="s">
        <v>146</v>
      </c>
      <c r="E148" s="39"/>
      <c r="F148" s="244" t="s">
        <v>151</v>
      </c>
      <c r="G148" s="39"/>
      <c r="H148" s="39"/>
      <c r="I148" s="139"/>
      <c r="J148" s="39"/>
      <c r="K148" s="39"/>
      <c r="L148" s="43"/>
      <c r="M148" s="245"/>
      <c r="N148" s="246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146</v>
      </c>
      <c r="AU148" s="16" t="s">
        <v>86</v>
      </c>
    </row>
    <row r="149" spans="1:65" s="2" customFormat="1" ht="19.8" customHeight="1">
      <c r="A149" s="37"/>
      <c r="B149" s="38"/>
      <c r="C149" s="230" t="s">
        <v>152</v>
      </c>
      <c r="D149" s="230" t="s">
        <v>139</v>
      </c>
      <c r="E149" s="231" t="s">
        <v>153</v>
      </c>
      <c r="F149" s="232" t="s">
        <v>154</v>
      </c>
      <c r="G149" s="233" t="s">
        <v>155</v>
      </c>
      <c r="H149" s="234">
        <v>82.608</v>
      </c>
      <c r="I149" s="235"/>
      <c r="J149" s="236">
        <f>ROUND(I149*H149,2)</f>
        <v>0</v>
      </c>
      <c r="K149" s="232" t="s">
        <v>143</v>
      </c>
      <c r="L149" s="43"/>
      <c r="M149" s="237" t="s">
        <v>1</v>
      </c>
      <c r="N149" s="238" t="s">
        <v>41</v>
      </c>
      <c r="O149" s="90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1" t="s">
        <v>144</v>
      </c>
      <c r="AT149" s="241" t="s">
        <v>139</v>
      </c>
      <c r="AU149" s="241" t="s">
        <v>86</v>
      </c>
      <c r="AY149" s="16" t="s">
        <v>137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6" t="s">
        <v>84</v>
      </c>
      <c r="BK149" s="242">
        <f>ROUND(I149*H149,2)</f>
        <v>0</v>
      </c>
      <c r="BL149" s="16" t="s">
        <v>144</v>
      </c>
      <c r="BM149" s="241" t="s">
        <v>156</v>
      </c>
    </row>
    <row r="150" spans="1:47" s="2" customFormat="1" ht="12">
      <c r="A150" s="37"/>
      <c r="B150" s="38"/>
      <c r="C150" s="39"/>
      <c r="D150" s="243" t="s">
        <v>146</v>
      </c>
      <c r="E150" s="39"/>
      <c r="F150" s="244" t="s">
        <v>154</v>
      </c>
      <c r="G150" s="39"/>
      <c r="H150" s="39"/>
      <c r="I150" s="139"/>
      <c r="J150" s="39"/>
      <c r="K150" s="39"/>
      <c r="L150" s="43"/>
      <c r="M150" s="245"/>
      <c r="N150" s="246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146</v>
      </c>
      <c r="AU150" s="16" t="s">
        <v>86</v>
      </c>
    </row>
    <row r="151" spans="1:51" s="13" customFormat="1" ht="12">
      <c r="A151" s="13"/>
      <c r="B151" s="247"/>
      <c r="C151" s="248"/>
      <c r="D151" s="243" t="s">
        <v>157</v>
      </c>
      <c r="E151" s="249" t="s">
        <v>1</v>
      </c>
      <c r="F151" s="250" t="s">
        <v>158</v>
      </c>
      <c r="G151" s="248"/>
      <c r="H151" s="251">
        <v>13.68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7" t="s">
        <v>157</v>
      </c>
      <c r="AU151" s="257" t="s">
        <v>86</v>
      </c>
      <c r="AV151" s="13" t="s">
        <v>86</v>
      </c>
      <c r="AW151" s="13" t="s">
        <v>32</v>
      </c>
      <c r="AX151" s="13" t="s">
        <v>76</v>
      </c>
      <c r="AY151" s="257" t="s">
        <v>137</v>
      </c>
    </row>
    <row r="152" spans="1:51" s="13" customFormat="1" ht="12">
      <c r="A152" s="13"/>
      <c r="B152" s="247"/>
      <c r="C152" s="248"/>
      <c r="D152" s="243" t="s">
        <v>157</v>
      </c>
      <c r="E152" s="249" t="s">
        <v>1</v>
      </c>
      <c r="F152" s="250" t="s">
        <v>159</v>
      </c>
      <c r="G152" s="248"/>
      <c r="H152" s="251">
        <v>26.88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7" t="s">
        <v>157</v>
      </c>
      <c r="AU152" s="257" t="s">
        <v>86</v>
      </c>
      <c r="AV152" s="13" t="s">
        <v>86</v>
      </c>
      <c r="AW152" s="13" t="s">
        <v>32</v>
      </c>
      <c r="AX152" s="13" t="s">
        <v>76</v>
      </c>
      <c r="AY152" s="257" t="s">
        <v>137</v>
      </c>
    </row>
    <row r="153" spans="1:51" s="13" customFormat="1" ht="12">
      <c r="A153" s="13"/>
      <c r="B153" s="247"/>
      <c r="C153" s="248"/>
      <c r="D153" s="243" t="s">
        <v>157</v>
      </c>
      <c r="E153" s="249" t="s">
        <v>1</v>
      </c>
      <c r="F153" s="250" t="s">
        <v>160</v>
      </c>
      <c r="G153" s="248"/>
      <c r="H153" s="251">
        <v>42.048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7" t="s">
        <v>157</v>
      </c>
      <c r="AU153" s="257" t="s">
        <v>86</v>
      </c>
      <c r="AV153" s="13" t="s">
        <v>86</v>
      </c>
      <c r="AW153" s="13" t="s">
        <v>32</v>
      </c>
      <c r="AX153" s="13" t="s">
        <v>76</v>
      </c>
      <c r="AY153" s="257" t="s">
        <v>137</v>
      </c>
    </row>
    <row r="154" spans="1:51" s="14" customFormat="1" ht="12">
      <c r="A154" s="14"/>
      <c r="B154" s="258"/>
      <c r="C154" s="259"/>
      <c r="D154" s="243" t="s">
        <v>157</v>
      </c>
      <c r="E154" s="260" t="s">
        <v>1</v>
      </c>
      <c r="F154" s="261" t="s">
        <v>161</v>
      </c>
      <c r="G154" s="259"/>
      <c r="H154" s="262">
        <v>82.608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8" t="s">
        <v>157</v>
      </c>
      <c r="AU154" s="268" t="s">
        <v>86</v>
      </c>
      <c r="AV154" s="14" t="s">
        <v>144</v>
      </c>
      <c r="AW154" s="14" t="s">
        <v>32</v>
      </c>
      <c r="AX154" s="14" t="s">
        <v>84</v>
      </c>
      <c r="AY154" s="268" t="s">
        <v>137</v>
      </c>
    </row>
    <row r="155" spans="1:65" s="2" customFormat="1" ht="19.8" customHeight="1">
      <c r="A155" s="37"/>
      <c r="B155" s="38"/>
      <c r="C155" s="230" t="s">
        <v>144</v>
      </c>
      <c r="D155" s="230" t="s">
        <v>139</v>
      </c>
      <c r="E155" s="231" t="s">
        <v>162</v>
      </c>
      <c r="F155" s="232" t="s">
        <v>163</v>
      </c>
      <c r="G155" s="233" t="s">
        <v>155</v>
      </c>
      <c r="H155" s="234">
        <v>82.608</v>
      </c>
      <c r="I155" s="235"/>
      <c r="J155" s="236">
        <f>ROUND(I155*H155,2)</f>
        <v>0</v>
      </c>
      <c r="K155" s="232" t="s">
        <v>143</v>
      </c>
      <c r="L155" s="43"/>
      <c r="M155" s="237" t="s">
        <v>1</v>
      </c>
      <c r="N155" s="238" t="s">
        <v>41</v>
      </c>
      <c r="O155" s="90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1" t="s">
        <v>144</v>
      </c>
      <c r="AT155" s="241" t="s">
        <v>139</v>
      </c>
      <c r="AU155" s="241" t="s">
        <v>86</v>
      </c>
      <c r="AY155" s="16" t="s">
        <v>137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6" t="s">
        <v>84</v>
      </c>
      <c r="BK155" s="242">
        <f>ROUND(I155*H155,2)</f>
        <v>0</v>
      </c>
      <c r="BL155" s="16" t="s">
        <v>144</v>
      </c>
      <c r="BM155" s="241" t="s">
        <v>164</v>
      </c>
    </row>
    <row r="156" spans="1:47" s="2" customFormat="1" ht="12">
      <c r="A156" s="37"/>
      <c r="B156" s="38"/>
      <c r="C156" s="39"/>
      <c r="D156" s="243" t="s">
        <v>146</v>
      </c>
      <c r="E156" s="39"/>
      <c r="F156" s="244" t="s">
        <v>163</v>
      </c>
      <c r="G156" s="39"/>
      <c r="H156" s="39"/>
      <c r="I156" s="139"/>
      <c r="J156" s="39"/>
      <c r="K156" s="39"/>
      <c r="L156" s="43"/>
      <c r="M156" s="245"/>
      <c r="N156" s="246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146</v>
      </c>
      <c r="AU156" s="16" t="s">
        <v>86</v>
      </c>
    </row>
    <row r="157" spans="1:65" s="2" customFormat="1" ht="19.8" customHeight="1">
      <c r="A157" s="37"/>
      <c r="B157" s="38"/>
      <c r="C157" s="230" t="s">
        <v>165</v>
      </c>
      <c r="D157" s="230" t="s">
        <v>139</v>
      </c>
      <c r="E157" s="231" t="s">
        <v>166</v>
      </c>
      <c r="F157" s="232" t="s">
        <v>167</v>
      </c>
      <c r="G157" s="233" t="s">
        <v>155</v>
      </c>
      <c r="H157" s="234">
        <v>82.608</v>
      </c>
      <c r="I157" s="235"/>
      <c r="J157" s="236">
        <f>ROUND(I157*H157,2)</f>
        <v>0</v>
      </c>
      <c r="K157" s="232" t="s">
        <v>143</v>
      </c>
      <c r="L157" s="43"/>
      <c r="M157" s="237" t="s">
        <v>1</v>
      </c>
      <c r="N157" s="238" t="s">
        <v>41</v>
      </c>
      <c r="O157" s="90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1" t="s">
        <v>144</v>
      </c>
      <c r="AT157" s="241" t="s">
        <v>139</v>
      </c>
      <c r="AU157" s="241" t="s">
        <v>86</v>
      </c>
      <c r="AY157" s="16" t="s">
        <v>137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6" t="s">
        <v>84</v>
      </c>
      <c r="BK157" s="242">
        <f>ROUND(I157*H157,2)</f>
        <v>0</v>
      </c>
      <c r="BL157" s="16" t="s">
        <v>144</v>
      </c>
      <c r="BM157" s="241" t="s">
        <v>168</v>
      </c>
    </row>
    <row r="158" spans="1:47" s="2" customFormat="1" ht="12">
      <c r="A158" s="37"/>
      <c r="B158" s="38"/>
      <c r="C158" s="39"/>
      <c r="D158" s="243" t="s">
        <v>146</v>
      </c>
      <c r="E158" s="39"/>
      <c r="F158" s="244" t="s">
        <v>167</v>
      </c>
      <c r="G158" s="39"/>
      <c r="H158" s="39"/>
      <c r="I158" s="139"/>
      <c r="J158" s="39"/>
      <c r="K158" s="39"/>
      <c r="L158" s="43"/>
      <c r="M158" s="245"/>
      <c r="N158" s="246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146</v>
      </c>
      <c r="AU158" s="16" t="s">
        <v>86</v>
      </c>
    </row>
    <row r="159" spans="1:65" s="2" customFormat="1" ht="30" customHeight="1">
      <c r="A159" s="37"/>
      <c r="B159" s="38"/>
      <c r="C159" s="230" t="s">
        <v>169</v>
      </c>
      <c r="D159" s="230" t="s">
        <v>139</v>
      </c>
      <c r="E159" s="231" t="s">
        <v>170</v>
      </c>
      <c r="F159" s="232" t="s">
        <v>171</v>
      </c>
      <c r="G159" s="233" t="s">
        <v>155</v>
      </c>
      <c r="H159" s="234">
        <v>826.08</v>
      </c>
      <c r="I159" s="235"/>
      <c r="J159" s="236">
        <f>ROUND(I159*H159,2)</f>
        <v>0</v>
      </c>
      <c r="K159" s="232" t="s">
        <v>143</v>
      </c>
      <c r="L159" s="43"/>
      <c r="M159" s="237" t="s">
        <v>1</v>
      </c>
      <c r="N159" s="238" t="s">
        <v>41</v>
      </c>
      <c r="O159" s="90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1" t="s">
        <v>144</v>
      </c>
      <c r="AT159" s="241" t="s">
        <v>139</v>
      </c>
      <c r="AU159" s="241" t="s">
        <v>86</v>
      </c>
      <c r="AY159" s="16" t="s">
        <v>137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6" t="s">
        <v>84</v>
      </c>
      <c r="BK159" s="242">
        <f>ROUND(I159*H159,2)</f>
        <v>0</v>
      </c>
      <c r="BL159" s="16" t="s">
        <v>144</v>
      </c>
      <c r="BM159" s="241" t="s">
        <v>172</v>
      </c>
    </row>
    <row r="160" spans="1:47" s="2" customFormat="1" ht="12">
      <c r="A160" s="37"/>
      <c r="B160" s="38"/>
      <c r="C160" s="39"/>
      <c r="D160" s="243" t="s">
        <v>146</v>
      </c>
      <c r="E160" s="39"/>
      <c r="F160" s="244" t="s">
        <v>171</v>
      </c>
      <c r="G160" s="39"/>
      <c r="H160" s="39"/>
      <c r="I160" s="139"/>
      <c r="J160" s="39"/>
      <c r="K160" s="39"/>
      <c r="L160" s="43"/>
      <c r="M160" s="245"/>
      <c r="N160" s="246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146</v>
      </c>
      <c r="AU160" s="16" t="s">
        <v>86</v>
      </c>
    </row>
    <row r="161" spans="1:51" s="13" customFormat="1" ht="12">
      <c r="A161" s="13"/>
      <c r="B161" s="247"/>
      <c r="C161" s="248"/>
      <c r="D161" s="243" t="s">
        <v>157</v>
      </c>
      <c r="E161" s="249" t="s">
        <v>1</v>
      </c>
      <c r="F161" s="250" t="s">
        <v>173</v>
      </c>
      <c r="G161" s="248"/>
      <c r="H161" s="251">
        <v>82.608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7" t="s">
        <v>157</v>
      </c>
      <c r="AU161" s="257" t="s">
        <v>86</v>
      </c>
      <c r="AV161" s="13" t="s">
        <v>86</v>
      </c>
      <c r="AW161" s="13" t="s">
        <v>32</v>
      </c>
      <c r="AX161" s="13" t="s">
        <v>84</v>
      </c>
      <c r="AY161" s="257" t="s">
        <v>137</v>
      </c>
    </row>
    <row r="162" spans="1:51" s="13" customFormat="1" ht="12">
      <c r="A162" s="13"/>
      <c r="B162" s="247"/>
      <c r="C162" s="248"/>
      <c r="D162" s="243" t="s">
        <v>157</v>
      </c>
      <c r="E162" s="248"/>
      <c r="F162" s="250" t="s">
        <v>174</v>
      </c>
      <c r="G162" s="248"/>
      <c r="H162" s="251">
        <v>826.08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7" t="s">
        <v>157</v>
      </c>
      <c r="AU162" s="257" t="s">
        <v>86</v>
      </c>
      <c r="AV162" s="13" t="s">
        <v>86</v>
      </c>
      <c r="AW162" s="13" t="s">
        <v>4</v>
      </c>
      <c r="AX162" s="13" t="s">
        <v>84</v>
      </c>
      <c r="AY162" s="257" t="s">
        <v>137</v>
      </c>
    </row>
    <row r="163" spans="1:65" s="2" customFormat="1" ht="14.4" customHeight="1">
      <c r="A163" s="37"/>
      <c r="B163" s="38"/>
      <c r="C163" s="230" t="s">
        <v>175</v>
      </c>
      <c r="D163" s="230" t="s">
        <v>139</v>
      </c>
      <c r="E163" s="231" t="s">
        <v>176</v>
      </c>
      <c r="F163" s="232" t="s">
        <v>177</v>
      </c>
      <c r="G163" s="233" t="s">
        <v>155</v>
      </c>
      <c r="H163" s="234">
        <v>82.608</v>
      </c>
      <c r="I163" s="235"/>
      <c r="J163" s="236">
        <f>ROUND(I163*H163,2)</f>
        <v>0</v>
      </c>
      <c r="K163" s="232" t="s">
        <v>143</v>
      </c>
      <c r="L163" s="43"/>
      <c r="M163" s="237" t="s">
        <v>1</v>
      </c>
      <c r="N163" s="238" t="s">
        <v>41</v>
      </c>
      <c r="O163" s="90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41" t="s">
        <v>144</v>
      </c>
      <c r="AT163" s="241" t="s">
        <v>139</v>
      </c>
      <c r="AU163" s="241" t="s">
        <v>86</v>
      </c>
      <c r="AY163" s="16" t="s">
        <v>137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6" t="s">
        <v>84</v>
      </c>
      <c r="BK163" s="242">
        <f>ROUND(I163*H163,2)</f>
        <v>0</v>
      </c>
      <c r="BL163" s="16" t="s">
        <v>144</v>
      </c>
      <c r="BM163" s="241" t="s">
        <v>178</v>
      </c>
    </row>
    <row r="164" spans="1:47" s="2" customFormat="1" ht="12">
      <c r="A164" s="37"/>
      <c r="B164" s="38"/>
      <c r="C164" s="39"/>
      <c r="D164" s="243" t="s">
        <v>146</v>
      </c>
      <c r="E164" s="39"/>
      <c r="F164" s="244" t="s">
        <v>177</v>
      </c>
      <c r="G164" s="39"/>
      <c r="H164" s="39"/>
      <c r="I164" s="139"/>
      <c r="J164" s="39"/>
      <c r="K164" s="39"/>
      <c r="L164" s="43"/>
      <c r="M164" s="245"/>
      <c r="N164" s="246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146</v>
      </c>
      <c r="AU164" s="16" t="s">
        <v>86</v>
      </c>
    </row>
    <row r="165" spans="1:65" s="2" customFormat="1" ht="19.8" customHeight="1">
      <c r="A165" s="37"/>
      <c r="B165" s="38"/>
      <c r="C165" s="230" t="s">
        <v>179</v>
      </c>
      <c r="D165" s="230" t="s">
        <v>139</v>
      </c>
      <c r="E165" s="231" t="s">
        <v>180</v>
      </c>
      <c r="F165" s="232" t="s">
        <v>181</v>
      </c>
      <c r="G165" s="233" t="s">
        <v>182</v>
      </c>
      <c r="H165" s="234">
        <v>148.694</v>
      </c>
      <c r="I165" s="235"/>
      <c r="J165" s="236">
        <f>ROUND(I165*H165,2)</f>
        <v>0</v>
      </c>
      <c r="K165" s="232" t="s">
        <v>143</v>
      </c>
      <c r="L165" s="43"/>
      <c r="M165" s="237" t="s">
        <v>1</v>
      </c>
      <c r="N165" s="238" t="s">
        <v>41</v>
      </c>
      <c r="O165" s="90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1" t="s">
        <v>144</v>
      </c>
      <c r="AT165" s="241" t="s">
        <v>139</v>
      </c>
      <c r="AU165" s="241" t="s">
        <v>86</v>
      </c>
      <c r="AY165" s="16" t="s">
        <v>137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6" t="s">
        <v>84</v>
      </c>
      <c r="BK165" s="242">
        <f>ROUND(I165*H165,2)</f>
        <v>0</v>
      </c>
      <c r="BL165" s="16" t="s">
        <v>144</v>
      </c>
      <c r="BM165" s="241" t="s">
        <v>183</v>
      </c>
    </row>
    <row r="166" spans="1:47" s="2" customFormat="1" ht="12">
      <c r="A166" s="37"/>
      <c r="B166" s="38"/>
      <c r="C166" s="39"/>
      <c r="D166" s="243" t="s">
        <v>146</v>
      </c>
      <c r="E166" s="39"/>
      <c r="F166" s="244" t="s">
        <v>181</v>
      </c>
      <c r="G166" s="39"/>
      <c r="H166" s="39"/>
      <c r="I166" s="139"/>
      <c r="J166" s="39"/>
      <c r="K166" s="39"/>
      <c r="L166" s="43"/>
      <c r="M166" s="245"/>
      <c r="N166" s="246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146</v>
      </c>
      <c r="AU166" s="16" t="s">
        <v>86</v>
      </c>
    </row>
    <row r="167" spans="1:51" s="13" customFormat="1" ht="12">
      <c r="A167" s="13"/>
      <c r="B167" s="247"/>
      <c r="C167" s="248"/>
      <c r="D167" s="243" t="s">
        <v>157</v>
      </c>
      <c r="E167" s="249" t="s">
        <v>1</v>
      </c>
      <c r="F167" s="250" t="s">
        <v>173</v>
      </c>
      <c r="G167" s="248"/>
      <c r="H167" s="251">
        <v>82.608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7" t="s">
        <v>157</v>
      </c>
      <c r="AU167" s="257" t="s">
        <v>86</v>
      </c>
      <c r="AV167" s="13" t="s">
        <v>86</v>
      </c>
      <c r="AW167" s="13" t="s">
        <v>32</v>
      </c>
      <c r="AX167" s="13" t="s">
        <v>84</v>
      </c>
      <c r="AY167" s="257" t="s">
        <v>137</v>
      </c>
    </row>
    <row r="168" spans="1:51" s="13" customFormat="1" ht="12">
      <c r="A168" s="13"/>
      <c r="B168" s="247"/>
      <c r="C168" s="248"/>
      <c r="D168" s="243" t="s">
        <v>157</v>
      </c>
      <c r="E168" s="248"/>
      <c r="F168" s="250" t="s">
        <v>184</v>
      </c>
      <c r="G168" s="248"/>
      <c r="H168" s="251">
        <v>148.694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7" t="s">
        <v>157</v>
      </c>
      <c r="AU168" s="257" t="s">
        <v>86</v>
      </c>
      <c r="AV168" s="13" t="s">
        <v>86</v>
      </c>
      <c r="AW168" s="13" t="s">
        <v>4</v>
      </c>
      <c r="AX168" s="13" t="s">
        <v>84</v>
      </c>
      <c r="AY168" s="257" t="s">
        <v>137</v>
      </c>
    </row>
    <row r="169" spans="1:65" s="2" customFormat="1" ht="19.8" customHeight="1">
      <c r="A169" s="37"/>
      <c r="B169" s="38"/>
      <c r="C169" s="230" t="s">
        <v>185</v>
      </c>
      <c r="D169" s="230" t="s">
        <v>139</v>
      </c>
      <c r="E169" s="231" t="s">
        <v>186</v>
      </c>
      <c r="F169" s="232" t="s">
        <v>187</v>
      </c>
      <c r="G169" s="233" t="s">
        <v>155</v>
      </c>
      <c r="H169" s="234">
        <v>70.208</v>
      </c>
      <c r="I169" s="235"/>
      <c r="J169" s="236">
        <f>ROUND(I169*H169,2)</f>
        <v>0</v>
      </c>
      <c r="K169" s="232" t="s">
        <v>143</v>
      </c>
      <c r="L169" s="43"/>
      <c r="M169" s="237" t="s">
        <v>1</v>
      </c>
      <c r="N169" s="238" t="s">
        <v>41</v>
      </c>
      <c r="O169" s="90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41" t="s">
        <v>144</v>
      </c>
      <c r="AT169" s="241" t="s">
        <v>139</v>
      </c>
      <c r="AU169" s="241" t="s">
        <v>86</v>
      </c>
      <c r="AY169" s="16" t="s">
        <v>137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6" t="s">
        <v>84</v>
      </c>
      <c r="BK169" s="242">
        <f>ROUND(I169*H169,2)</f>
        <v>0</v>
      </c>
      <c r="BL169" s="16" t="s">
        <v>144</v>
      </c>
      <c r="BM169" s="241" t="s">
        <v>188</v>
      </c>
    </row>
    <row r="170" spans="1:47" s="2" customFormat="1" ht="12">
      <c r="A170" s="37"/>
      <c r="B170" s="38"/>
      <c r="C170" s="39"/>
      <c r="D170" s="243" t="s">
        <v>146</v>
      </c>
      <c r="E170" s="39"/>
      <c r="F170" s="244" t="s">
        <v>187</v>
      </c>
      <c r="G170" s="39"/>
      <c r="H170" s="39"/>
      <c r="I170" s="139"/>
      <c r="J170" s="39"/>
      <c r="K170" s="39"/>
      <c r="L170" s="43"/>
      <c r="M170" s="245"/>
      <c r="N170" s="246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146</v>
      </c>
      <c r="AU170" s="16" t="s">
        <v>86</v>
      </c>
    </row>
    <row r="171" spans="1:51" s="13" customFormat="1" ht="12">
      <c r="A171" s="13"/>
      <c r="B171" s="247"/>
      <c r="C171" s="248"/>
      <c r="D171" s="243" t="s">
        <v>157</v>
      </c>
      <c r="E171" s="249" t="s">
        <v>1</v>
      </c>
      <c r="F171" s="250" t="s">
        <v>173</v>
      </c>
      <c r="G171" s="248"/>
      <c r="H171" s="251">
        <v>82.608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7" t="s">
        <v>157</v>
      </c>
      <c r="AU171" s="257" t="s">
        <v>86</v>
      </c>
      <c r="AV171" s="13" t="s">
        <v>86</v>
      </c>
      <c r="AW171" s="13" t="s">
        <v>32</v>
      </c>
      <c r="AX171" s="13" t="s">
        <v>76</v>
      </c>
      <c r="AY171" s="257" t="s">
        <v>137</v>
      </c>
    </row>
    <row r="172" spans="1:51" s="13" customFormat="1" ht="12">
      <c r="A172" s="13"/>
      <c r="B172" s="247"/>
      <c r="C172" s="248"/>
      <c r="D172" s="243" t="s">
        <v>157</v>
      </c>
      <c r="E172" s="249" t="s">
        <v>1</v>
      </c>
      <c r="F172" s="250" t="s">
        <v>189</v>
      </c>
      <c r="G172" s="248"/>
      <c r="H172" s="251">
        <v>-12.4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7" t="s">
        <v>157</v>
      </c>
      <c r="AU172" s="257" t="s">
        <v>86</v>
      </c>
      <c r="AV172" s="13" t="s">
        <v>86</v>
      </c>
      <c r="AW172" s="13" t="s">
        <v>32</v>
      </c>
      <c r="AX172" s="13" t="s">
        <v>76</v>
      </c>
      <c r="AY172" s="257" t="s">
        <v>137</v>
      </c>
    </row>
    <row r="173" spans="1:51" s="14" customFormat="1" ht="12">
      <c r="A173" s="14"/>
      <c r="B173" s="258"/>
      <c r="C173" s="259"/>
      <c r="D173" s="243" t="s">
        <v>157</v>
      </c>
      <c r="E173" s="260" t="s">
        <v>1</v>
      </c>
      <c r="F173" s="261" t="s">
        <v>161</v>
      </c>
      <c r="G173" s="259"/>
      <c r="H173" s="262">
        <v>70.208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8" t="s">
        <v>157</v>
      </c>
      <c r="AU173" s="268" t="s">
        <v>86</v>
      </c>
      <c r="AV173" s="14" t="s">
        <v>144</v>
      </c>
      <c r="AW173" s="14" t="s">
        <v>32</v>
      </c>
      <c r="AX173" s="14" t="s">
        <v>84</v>
      </c>
      <c r="AY173" s="268" t="s">
        <v>137</v>
      </c>
    </row>
    <row r="174" spans="1:65" s="2" customFormat="1" ht="14.4" customHeight="1">
      <c r="A174" s="37"/>
      <c r="B174" s="38"/>
      <c r="C174" s="269" t="s">
        <v>190</v>
      </c>
      <c r="D174" s="269" t="s">
        <v>191</v>
      </c>
      <c r="E174" s="270" t="s">
        <v>192</v>
      </c>
      <c r="F174" s="271" t="s">
        <v>193</v>
      </c>
      <c r="G174" s="272" t="s">
        <v>182</v>
      </c>
      <c r="H174" s="273">
        <v>126.374</v>
      </c>
      <c r="I174" s="274"/>
      <c r="J174" s="275">
        <f>ROUND(I174*H174,2)</f>
        <v>0</v>
      </c>
      <c r="K174" s="271" t="s">
        <v>143</v>
      </c>
      <c r="L174" s="276"/>
      <c r="M174" s="277" t="s">
        <v>1</v>
      </c>
      <c r="N174" s="278" t="s">
        <v>41</v>
      </c>
      <c r="O174" s="90"/>
      <c r="P174" s="239">
        <f>O174*H174</f>
        <v>0</v>
      </c>
      <c r="Q174" s="239">
        <v>1</v>
      </c>
      <c r="R174" s="239">
        <f>Q174*H174</f>
        <v>126.374</v>
      </c>
      <c r="S174" s="239">
        <v>0</v>
      </c>
      <c r="T174" s="24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1" t="s">
        <v>179</v>
      </c>
      <c r="AT174" s="241" t="s">
        <v>191</v>
      </c>
      <c r="AU174" s="241" t="s">
        <v>86</v>
      </c>
      <c r="AY174" s="16" t="s">
        <v>137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6" t="s">
        <v>84</v>
      </c>
      <c r="BK174" s="242">
        <f>ROUND(I174*H174,2)</f>
        <v>0</v>
      </c>
      <c r="BL174" s="16" t="s">
        <v>144</v>
      </c>
      <c r="BM174" s="241" t="s">
        <v>194</v>
      </c>
    </row>
    <row r="175" spans="1:47" s="2" customFormat="1" ht="12">
      <c r="A175" s="37"/>
      <c r="B175" s="38"/>
      <c r="C175" s="39"/>
      <c r="D175" s="243" t="s">
        <v>146</v>
      </c>
      <c r="E175" s="39"/>
      <c r="F175" s="244" t="s">
        <v>195</v>
      </c>
      <c r="G175" s="39"/>
      <c r="H175" s="39"/>
      <c r="I175" s="139"/>
      <c r="J175" s="39"/>
      <c r="K175" s="39"/>
      <c r="L175" s="43"/>
      <c r="M175" s="245"/>
      <c r="N175" s="246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146</v>
      </c>
      <c r="AU175" s="16" t="s">
        <v>86</v>
      </c>
    </row>
    <row r="176" spans="1:51" s="13" customFormat="1" ht="12">
      <c r="A176" s="13"/>
      <c r="B176" s="247"/>
      <c r="C176" s="248"/>
      <c r="D176" s="243" t="s">
        <v>157</v>
      </c>
      <c r="E176" s="249" t="s">
        <v>1</v>
      </c>
      <c r="F176" s="250" t="s">
        <v>196</v>
      </c>
      <c r="G176" s="248"/>
      <c r="H176" s="251">
        <v>126.374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7" t="s">
        <v>157</v>
      </c>
      <c r="AU176" s="257" t="s">
        <v>86</v>
      </c>
      <c r="AV176" s="13" t="s">
        <v>86</v>
      </c>
      <c r="AW176" s="13" t="s">
        <v>32</v>
      </c>
      <c r="AX176" s="13" t="s">
        <v>84</v>
      </c>
      <c r="AY176" s="257" t="s">
        <v>137</v>
      </c>
    </row>
    <row r="177" spans="1:65" s="2" customFormat="1" ht="19.8" customHeight="1">
      <c r="A177" s="37"/>
      <c r="B177" s="38"/>
      <c r="C177" s="230" t="s">
        <v>197</v>
      </c>
      <c r="D177" s="230" t="s">
        <v>139</v>
      </c>
      <c r="E177" s="231" t="s">
        <v>198</v>
      </c>
      <c r="F177" s="232" t="s">
        <v>199</v>
      </c>
      <c r="G177" s="233" t="s">
        <v>200</v>
      </c>
      <c r="H177" s="234">
        <v>70</v>
      </c>
      <c r="I177" s="235"/>
      <c r="J177" s="236">
        <f>ROUND(I177*H177,2)</f>
        <v>0</v>
      </c>
      <c r="K177" s="232" t="s">
        <v>143</v>
      </c>
      <c r="L177" s="43"/>
      <c r="M177" s="237" t="s">
        <v>1</v>
      </c>
      <c r="N177" s="238" t="s">
        <v>41</v>
      </c>
      <c r="O177" s="90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1" t="s">
        <v>144</v>
      </c>
      <c r="AT177" s="241" t="s">
        <v>139</v>
      </c>
      <c r="AU177" s="241" t="s">
        <v>86</v>
      </c>
      <c r="AY177" s="16" t="s">
        <v>137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6" t="s">
        <v>84</v>
      </c>
      <c r="BK177" s="242">
        <f>ROUND(I177*H177,2)</f>
        <v>0</v>
      </c>
      <c r="BL177" s="16" t="s">
        <v>144</v>
      </c>
      <c r="BM177" s="241" t="s">
        <v>201</v>
      </c>
    </row>
    <row r="178" spans="1:47" s="2" customFormat="1" ht="12">
      <c r="A178" s="37"/>
      <c r="B178" s="38"/>
      <c r="C178" s="39"/>
      <c r="D178" s="243" t="s">
        <v>146</v>
      </c>
      <c r="E178" s="39"/>
      <c r="F178" s="244" t="s">
        <v>199</v>
      </c>
      <c r="G178" s="39"/>
      <c r="H178" s="39"/>
      <c r="I178" s="139"/>
      <c r="J178" s="39"/>
      <c r="K178" s="39"/>
      <c r="L178" s="43"/>
      <c r="M178" s="245"/>
      <c r="N178" s="246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146</v>
      </c>
      <c r="AU178" s="16" t="s">
        <v>86</v>
      </c>
    </row>
    <row r="179" spans="1:65" s="2" customFormat="1" ht="14.4" customHeight="1">
      <c r="A179" s="37"/>
      <c r="B179" s="38"/>
      <c r="C179" s="269" t="s">
        <v>202</v>
      </c>
      <c r="D179" s="269" t="s">
        <v>191</v>
      </c>
      <c r="E179" s="270" t="s">
        <v>203</v>
      </c>
      <c r="F179" s="271" t="s">
        <v>204</v>
      </c>
      <c r="G179" s="272" t="s">
        <v>205</v>
      </c>
      <c r="H179" s="273">
        <v>2.1</v>
      </c>
      <c r="I179" s="274"/>
      <c r="J179" s="275">
        <f>ROUND(I179*H179,2)</f>
        <v>0</v>
      </c>
      <c r="K179" s="271" t="s">
        <v>143</v>
      </c>
      <c r="L179" s="276"/>
      <c r="M179" s="277" t="s">
        <v>1</v>
      </c>
      <c r="N179" s="278" t="s">
        <v>41</v>
      </c>
      <c r="O179" s="90"/>
      <c r="P179" s="239">
        <f>O179*H179</f>
        <v>0</v>
      </c>
      <c r="Q179" s="239">
        <v>0.001</v>
      </c>
      <c r="R179" s="239">
        <f>Q179*H179</f>
        <v>0.0021000000000000003</v>
      </c>
      <c r="S179" s="239">
        <v>0</v>
      </c>
      <c r="T179" s="24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1" t="s">
        <v>179</v>
      </c>
      <c r="AT179" s="241" t="s">
        <v>191</v>
      </c>
      <c r="AU179" s="241" t="s">
        <v>86</v>
      </c>
      <c r="AY179" s="16" t="s">
        <v>137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6" t="s">
        <v>84</v>
      </c>
      <c r="BK179" s="242">
        <f>ROUND(I179*H179,2)</f>
        <v>0</v>
      </c>
      <c r="BL179" s="16" t="s">
        <v>144</v>
      </c>
      <c r="BM179" s="241" t="s">
        <v>206</v>
      </c>
    </row>
    <row r="180" spans="1:47" s="2" customFormat="1" ht="12">
      <c r="A180" s="37"/>
      <c r="B180" s="38"/>
      <c r="C180" s="39"/>
      <c r="D180" s="243" t="s">
        <v>146</v>
      </c>
      <c r="E180" s="39"/>
      <c r="F180" s="244" t="s">
        <v>207</v>
      </c>
      <c r="G180" s="39"/>
      <c r="H180" s="39"/>
      <c r="I180" s="139"/>
      <c r="J180" s="39"/>
      <c r="K180" s="39"/>
      <c r="L180" s="43"/>
      <c r="M180" s="245"/>
      <c r="N180" s="246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146</v>
      </c>
      <c r="AU180" s="16" t="s">
        <v>86</v>
      </c>
    </row>
    <row r="181" spans="1:51" s="13" customFormat="1" ht="12">
      <c r="A181" s="13"/>
      <c r="B181" s="247"/>
      <c r="C181" s="248"/>
      <c r="D181" s="243" t="s">
        <v>157</v>
      </c>
      <c r="E181" s="248"/>
      <c r="F181" s="250" t="s">
        <v>208</v>
      </c>
      <c r="G181" s="248"/>
      <c r="H181" s="251">
        <v>2.1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7" t="s">
        <v>157</v>
      </c>
      <c r="AU181" s="257" t="s">
        <v>86</v>
      </c>
      <c r="AV181" s="13" t="s">
        <v>86</v>
      </c>
      <c r="AW181" s="13" t="s">
        <v>4</v>
      </c>
      <c r="AX181" s="13" t="s">
        <v>84</v>
      </c>
      <c r="AY181" s="257" t="s">
        <v>137</v>
      </c>
    </row>
    <row r="182" spans="1:65" s="2" customFormat="1" ht="14.4" customHeight="1">
      <c r="A182" s="37"/>
      <c r="B182" s="38"/>
      <c r="C182" s="230" t="s">
        <v>209</v>
      </c>
      <c r="D182" s="230" t="s">
        <v>139</v>
      </c>
      <c r="E182" s="231" t="s">
        <v>210</v>
      </c>
      <c r="F182" s="232" t="s">
        <v>211</v>
      </c>
      <c r="G182" s="233" t="s">
        <v>200</v>
      </c>
      <c r="H182" s="234">
        <v>70</v>
      </c>
      <c r="I182" s="235"/>
      <c r="J182" s="236">
        <f>ROUND(I182*H182,2)</f>
        <v>0</v>
      </c>
      <c r="K182" s="232" t="s">
        <v>143</v>
      </c>
      <c r="L182" s="43"/>
      <c r="M182" s="237" t="s">
        <v>1</v>
      </c>
      <c r="N182" s="238" t="s">
        <v>41</v>
      </c>
      <c r="O182" s="90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1" t="s">
        <v>144</v>
      </c>
      <c r="AT182" s="241" t="s">
        <v>139</v>
      </c>
      <c r="AU182" s="241" t="s">
        <v>86</v>
      </c>
      <c r="AY182" s="16" t="s">
        <v>137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6" t="s">
        <v>84</v>
      </c>
      <c r="BK182" s="242">
        <f>ROUND(I182*H182,2)</f>
        <v>0</v>
      </c>
      <c r="BL182" s="16" t="s">
        <v>144</v>
      </c>
      <c r="BM182" s="241" t="s">
        <v>212</v>
      </c>
    </row>
    <row r="183" spans="1:47" s="2" customFormat="1" ht="12">
      <c r="A183" s="37"/>
      <c r="B183" s="38"/>
      <c r="C183" s="39"/>
      <c r="D183" s="243" t="s">
        <v>146</v>
      </c>
      <c r="E183" s="39"/>
      <c r="F183" s="244" t="s">
        <v>213</v>
      </c>
      <c r="G183" s="39"/>
      <c r="H183" s="39"/>
      <c r="I183" s="139"/>
      <c r="J183" s="39"/>
      <c r="K183" s="39"/>
      <c r="L183" s="43"/>
      <c r="M183" s="245"/>
      <c r="N183" s="246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146</v>
      </c>
      <c r="AU183" s="16" t="s">
        <v>86</v>
      </c>
    </row>
    <row r="184" spans="1:65" s="2" customFormat="1" ht="30" customHeight="1">
      <c r="A184" s="37"/>
      <c r="B184" s="38"/>
      <c r="C184" s="230" t="s">
        <v>214</v>
      </c>
      <c r="D184" s="230" t="s">
        <v>139</v>
      </c>
      <c r="E184" s="231" t="s">
        <v>215</v>
      </c>
      <c r="F184" s="232" t="s">
        <v>216</v>
      </c>
      <c r="G184" s="233" t="s">
        <v>200</v>
      </c>
      <c r="H184" s="234">
        <v>70</v>
      </c>
      <c r="I184" s="235"/>
      <c r="J184" s="236">
        <f>ROUND(I184*H184,2)</f>
        <v>0</v>
      </c>
      <c r="K184" s="232" t="s">
        <v>143</v>
      </c>
      <c r="L184" s="43"/>
      <c r="M184" s="237" t="s">
        <v>1</v>
      </c>
      <c r="N184" s="238" t="s">
        <v>41</v>
      </c>
      <c r="O184" s="90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41" t="s">
        <v>144</v>
      </c>
      <c r="AT184" s="241" t="s">
        <v>139</v>
      </c>
      <c r="AU184" s="241" t="s">
        <v>86</v>
      </c>
      <c r="AY184" s="16" t="s">
        <v>137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6" t="s">
        <v>84</v>
      </c>
      <c r="BK184" s="242">
        <f>ROUND(I184*H184,2)</f>
        <v>0</v>
      </c>
      <c r="BL184" s="16" t="s">
        <v>144</v>
      </c>
      <c r="BM184" s="241" t="s">
        <v>217</v>
      </c>
    </row>
    <row r="185" spans="1:47" s="2" customFormat="1" ht="12">
      <c r="A185" s="37"/>
      <c r="B185" s="38"/>
      <c r="C185" s="39"/>
      <c r="D185" s="243" t="s">
        <v>146</v>
      </c>
      <c r="E185" s="39"/>
      <c r="F185" s="244" t="s">
        <v>218</v>
      </c>
      <c r="G185" s="39"/>
      <c r="H185" s="39"/>
      <c r="I185" s="139"/>
      <c r="J185" s="39"/>
      <c r="K185" s="39"/>
      <c r="L185" s="43"/>
      <c r="M185" s="245"/>
      <c r="N185" s="246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146</v>
      </c>
      <c r="AU185" s="16" t="s">
        <v>86</v>
      </c>
    </row>
    <row r="186" spans="1:65" s="2" customFormat="1" ht="14.4" customHeight="1">
      <c r="A186" s="37"/>
      <c r="B186" s="38"/>
      <c r="C186" s="269" t="s">
        <v>8</v>
      </c>
      <c r="D186" s="269" t="s">
        <v>191</v>
      </c>
      <c r="E186" s="270" t="s">
        <v>219</v>
      </c>
      <c r="F186" s="271" t="s">
        <v>220</v>
      </c>
      <c r="G186" s="272" t="s">
        <v>155</v>
      </c>
      <c r="H186" s="273">
        <v>3.5</v>
      </c>
      <c r="I186" s="274"/>
      <c r="J186" s="275">
        <f>ROUND(I186*H186,2)</f>
        <v>0</v>
      </c>
      <c r="K186" s="271" t="s">
        <v>143</v>
      </c>
      <c r="L186" s="276"/>
      <c r="M186" s="277" t="s">
        <v>1</v>
      </c>
      <c r="N186" s="278" t="s">
        <v>41</v>
      </c>
      <c r="O186" s="90"/>
      <c r="P186" s="239">
        <f>O186*H186</f>
        <v>0</v>
      </c>
      <c r="Q186" s="239">
        <v>0.21</v>
      </c>
      <c r="R186" s="239">
        <f>Q186*H186</f>
        <v>0.735</v>
      </c>
      <c r="S186" s="239">
        <v>0</v>
      </c>
      <c r="T186" s="24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41" t="s">
        <v>179</v>
      </c>
      <c r="AT186" s="241" t="s">
        <v>191</v>
      </c>
      <c r="AU186" s="241" t="s">
        <v>86</v>
      </c>
      <c r="AY186" s="16" t="s">
        <v>137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6" t="s">
        <v>84</v>
      </c>
      <c r="BK186" s="242">
        <f>ROUND(I186*H186,2)</f>
        <v>0</v>
      </c>
      <c r="BL186" s="16" t="s">
        <v>144</v>
      </c>
      <c r="BM186" s="241" t="s">
        <v>221</v>
      </c>
    </row>
    <row r="187" spans="1:47" s="2" customFormat="1" ht="12">
      <c r="A187" s="37"/>
      <c r="B187" s="38"/>
      <c r="C187" s="39"/>
      <c r="D187" s="243" t="s">
        <v>146</v>
      </c>
      <c r="E187" s="39"/>
      <c r="F187" s="244" t="s">
        <v>222</v>
      </c>
      <c r="G187" s="39"/>
      <c r="H187" s="39"/>
      <c r="I187" s="139"/>
      <c r="J187" s="39"/>
      <c r="K187" s="39"/>
      <c r="L187" s="43"/>
      <c r="M187" s="245"/>
      <c r="N187" s="246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146</v>
      </c>
      <c r="AU187" s="16" t="s">
        <v>86</v>
      </c>
    </row>
    <row r="188" spans="1:51" s="13" customFormat="1" ht="12">
      <c r="A188" s="13"/>
      <c r="B188" s="247"/>
      <c r="C188" s="248"/>
      <c r="D188" s="243" t="s">
        <v>157</v>
      </c>
      <c r="E188" s="249" t="s">
        <v>1</v>
      </c>
      <c r="F188" s="250" t="s">
        <v>223</v>
      </c>
      <c r="G188" s="248"/>
      <c r="H188" s="251">
        <v>3.5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7" t="s">
        <v>157</v>
      </c>
      <c r="AU188" s="257" t="s">
        <v>86</v>
      </c>
      <c r="AV188" s="13" t="s">
        <v>86</v>
      </c>
      <c r="AW188" s="13" t="s">
        <v>32</v>
      </c>
      <c r="AX188" s="13" t="s">
        <v>84</v>
      </c>
      <c r="AY188" s="257" t="s">
        <v>137</v>
      </c>
    </row>
    <row r="189" spans="1:65" s="2" customFormat="1" ht="30" customHeight="1">
      <c r="A189" s="37"/>
      <c r="B189" s="38"/>
      <c r="C189" s="230" t="s">
        <v>224</v>
      </c>
      <c r="D189" s="230" t="s">
        <v>139</v>
      </c>
      <c r="E189" s="231" t="s">
        <v>225</v>
      </c>
      <c r="F189" s="232" t="s">
        <v>226</v>
      </c>
      <c r="G189" s="233" t="s">
        <v>142</v>
      </c>
      <c r="H189" s="234">
        <v>30</v>
      </c>
      <c r="I189" s="235"/>
      <c r="J189" s="236">
        <f>ROUND(I189*H189,2)</f>
        <v>0</v>
      </c>
      <c r="K189" s="232" t="s">
        <v>143</v>
      </c>
      <c r="L189" s="43"/>
      <c r="M189" s="237" t="s">
        <v>1</v>
      </c>
      <c r="N189" s="238" t="s">
        <v>41</v>
      </c>
      <c r="O189" s="90"/>
      <c r="P189" s="239">
        <f>O189*H189</f>
        <v>0</v>
      </c>
      <c r="Q189" s="239">
        <v>0</v>
      </c>
      <c r="R189" s="239">
        <f>Q189*H189</f>
        <v>0</v>
      </c>
      <c r="S189" s="239">
        <v>0</v>
      </c>
      <c r="T189" s="24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1" t="s">
        <v>144</v>
      </c>
      <c r="AT189" s="241" t="s">
        <v>139</v>
      </c>
      <c r="AU189" s="241" t="s">
        <v>86</v>
      </c>
      <c r="AY189" s="16" t="s">
        <v>137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6" t="s">
        <v>84</v>
      </c>
      <c r="BK189" s="242">
        <f>ROUND(I189*H189,2)</f>
        <v>0</v>
      </c>
      <c r="BL189" s="16" t="s">
        <v>144</v>
      </c>
      <c r="BM189" s="241" t="s">
        <v>227</v>
      </c>
    </row>
    <row r="190" spans="1:47" s="2" customFormat="1" ht="12">
      <c r="A190" s="37"/>
      <c r="B190" s="38"/>
      <c r="C190" s="39"/>
      <c r="D190" s="243" t="s">
        <v>146</v>
      </c>
      <c r="E190" s="39"/>
      <c r="F190" s="244" t="s">
        <v>228</v>
      </c>
      <c r="G190" s="39"/>
      <c r="H190" s="39"/>
      <c r="I190" s="139"/>
      <c r="J190" s="39"/>
      <c r="K190" s="39"/>
      <c r="L190" s="43"/>
      <c r="M190" s="245"/>
      <c r="N190" s="246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146</v>
      </c>
      <c r="AU190" s="16" t="s">
        <v>86</v>
      </c>
    </row>
    <row r="191" spans="1:65" s="2" customFormat="1" ht="19.8" customHeight="1">
      <c r="A191" s="37"/>
      <c r="B191" s="38"/>
      <c r="C191" s="230" t="s">
        <v>229</v>
      </c>
      <c r="D191" s="230" t="s">
        <v>139</v>
      </c>
      <c r="E191" s="231" t="s">
        <v>230</v>
      </c>
      <c r="F191" s="232" t="s">
        <v>231</v>
      </c>
      <c r="G191" s="233" t="s">
        <v>200</v>
      </c>
      <c r="H191" s="234">
        <v>30</v>
      </c>
      <c r="I191" s="235"/>
      <c r="J191" s="236">
        <f>ROUND(I191*H191,2)</f>
        <v>0</v>
      </c>
      <c r="K191" s="232" t="s">
        <v>143</v>
      </c>
      <c r="L191" s="43"/>
      <c r="M191" s="237" t="s">
        <v>1</v>
      </c>
      <c r="N191" s="238" t="s">
        <v>41</v>
      </c>
      <c r="O191" s="90"/>
      <c r="P191" s="239">
        <f>O191*H191</f>
        <v>0</v>
      </c>
      <c r="Q191" s="239">
        <v>0.00035</v>
      </c>
      <c r="R191" s="239">
        <f>Q191*H191</f>
        <v>0.0105</v>
      </c>
      <c r="S191" s="239">
        <v>0</v>
      </c>
      <c r="T191" s="24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1" t="s">
        <v>144</v>
      </c>
      <c r="AT191" s="241" t="s">
        <v>139</v>
      </c>
      <c r="AU191" s="241" t="s">
        <v>86</v>
      </c>
      <c r="AY191" s="16" t="s">
        <v>137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6" t="s">
        <v>84</v>
      </c>
      <c r="BK191" s="242">
        <f>ROUND(I191*H191,2)</f>
        <v>0</v>
      </c>
      <c r="BL191" s="16" t="s">
        <v>144</v>
      </c>
      <c r="BM191" s="241" t="s">
        <v>232</v>
      </c>
    </row>
    <row r="192" spans="1:47" s="2" customFormat="1" ht="12">
      <c r="A192" s="37"/>
      <c r="B192" s="38"/>
      <c r="C192" s="39"/>
      <c r="D192" s="243" t="s">
        <v>146</v>
      </c>
      <c r="E192" s="39"/>
      <c r="F192" s="244" t="s">
        <v>233</v>
      </c>
      <c r="G192" s="39"/>
      <c r="H192" s="39"/>
      <c r="I192" s="139"/>
      <c r="J192" s="39"/>
      <c r="K192" s="39"/>
      <c r="L192" s="43"/>
      <c r="M192" s="245"/>
      <c r="N192" s="246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146</v>
      </c>
      <c r="AU192" s="16" t="s">
        <v>86</v>
      </c>
    </row>
    <row r="193" spans="1:65" s="2" customFormat="1" ht="19.8" customHeight="1">
      <c r="A193" s="37"/>
      <c r="B193" s="38"/>
      <c r="C193" s="230" t="s">
        <v>234</v>
      </c>
      <c r="D193" s="230" t="s">
        <v>139</v>
      </c>
      <c r="E193" s="231" t="s">
        <v>235</v>
      </c>
      <c r="F193" s="232" t="s">
        <v>236</v>
      </c>
      <c r="G193" s="233" t="s">
        <v>142</v>
      </c>
      <c r="H193" s="234">
        <v>30</v>
      </c>
      <c r="I193" s="235"/>
      <c r="J193" s="236">
        <f>ROUND(I193*H193,2)</f>
        <v>0</v>
      </c>
      <c r="K193" s="232" t="s">
        <v>143</v>
      </c>
      <c r="L193" s="43"/>
      <c r="M193" s="237" t="s">
        <v>1</v>
      </c>
      <c r="N193" s="238" t="s">
        <v>41</v>
      </c>
      <c r="O193" s="90"/>
      <c r="P193" s="239">
        <f>O193*H193</f>
        <v>0</v>
      </c>
      <c r="Q193" s="239">
        <v>0.00034</v>
      </c>
      <c r="R193" s="239">
        <f>Q193*H193</f>
        <v>0.0102</v>
      </c>
      <c r="S193" s="239">
        <v>0</v>
      </c>
      <c r="T193" s="24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41" t="s">
        <v>144</v>
      </c>
      <c r="AT193" s="241" t="s">
        <v>139</v>
      </c>
      <c r="AU193" s="241" t="s">
        <v>86</v>
      </c>
      <c r="AY193" s="16" t="s">
        <v>137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6" t="s">
        <v>84</v>
      </c>
      <c r="BK193" s="242">
        <f>ROUND(I193*H193,2)</f>
        <v>0</v>
      </c>
      <c r="BL193" s="16" t="s">
        <v>144</v>
      </c>
      <c r="BM193" s="241" t="s">
        <v>237</v>
      </c>
    </row>
    <row r="194" spans="1:47" s="2" customFormat="1" ht="12">
      <c r="A194" s="37"/>
      <c r="B194" s="38"/>
      <c r="C194" s="39"/>
      <c r="D194" s="243" t="s">
        <v>146</v>
      </c>
      <c r="E194" s="39"/>
      <c r="F194" s="244" t="s">
        <v>238</v>
      </c>
      <c r="G194" s="39"/>
      <c r="H194" s="39"/>
      <c r="I194" s="139"/>
      <c r="J194" s="39"/>
      <c r="K194" s="39"/>
      <c r="L194" s="43"/>
      <c r="M194" s="245"/>
      <c r="N194" s="246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146</v>
      </c>
      <c r="AU194" s="16" t="s">
        <v>86</v>
      </c>
    </row>
    <row r="195" spans="1:63" s="12" customFormat="1" ht="22.8" customHeight="1">
      <c r="A195" s="12"/>
      <c r="B195" s="214"/>
      <c r="C195" s="215"/>
      <c r="D195" s="216" t="s">
        <v>75</v>
      </c>
      <c r="E195" s="228" t="s">
        <v>152</v>
      </c>
      <c r="F195" s="228" t="s">
        <v>239</v>
      </c>
      <c r="G195" s="215"/>
      <c r="H195" s="215"/>
      <c r="I195" s="218"/>
      <c r="J195" s="229">
        <f>BK195</f>
        <v>0</v>
      </c>
      <c r="K195" s="215"/>
      <c r="L195" s="220"/>
      <c r="M195" s="221"/>
      <c r="N195" s="222"/>
      <c r="O195" s="222"/>
      <c r="P195" s="223">
        <f>SUM(P196:P232)</f>
        <v>0</v>
      </c>
      <c r="Q195" s="222"/>
      <c r="R195" s="223">
        <f>SUM(R196:R232)</f>
        <v>15.33121728</v>
      </c>
      <c r="S195" s="222"/>
      <c r="T195" s="224">
        <f>SUM(T196:T232)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5" t="s">
        <v>84</v>
      </c>
      <c r="AT195" s="226" t="s">
        <v>75</v>
      </c>
      <c r="AU195" s="226" t="s">
        <v>84</v>
      </c>
      <c r="AY195" s="225" t="s">
        <v>137</v>
      </c>
      <c r="BK195" s="227">
        <f>SUM(BK196:BK232)</f>
        <v>0</v>
      </c>
    </row>
    <row r="196" spans="1:65" s="2" customFormat="1" ht="30" customHeight="1">
      <c r="A196" s="37"/>
      <c r="B196" s="38"/>
      <c r="C196" s="230" t="s">
        <v>240</v>
      </c>
      <c r="D196" s="230" t="s">
        <v>139</v>
      </c>
      <c r="E196" s="231" t="s">
        <v>241</v>
      </c>
      <c r="F196" s="232" t="s">
        <v>242</v>
      </c>
      <c r="G196" s="233" t="s">
        <v>142</v>
      </c>
      <c r="H196" s="234">
        <v>14</v>
      </c>
      <c r="I196" s="235"/>
      <c r="J196" s="236">
        <f>ROUND(I196*H196,2)</f>
        <v>0</v>
      </c>
      <c r="K196" s="232" t="s">
        <v>143</v>
      </c>
      <c r="L196" s="43"/>
      <c r="M196" s="237" t="s">
        <v>1</v>
      </c>
      <c r="N196" s="238" t="s">
        <v>41</v>
      </c>
      <c r="O196" s="90"/>
      <c r="P196" s="239">
        <f>O196*H196</f>
        <v>0</v>
      </c>
      <c r="Q196" s="239">
        <v>0.04843</v>
      </c>
      <c r="R196" s="239">
        <f>Q196*H196</f>
        <v>0.6780200000000001</v>
      </c>
      <c r="S196" s="239">
        <v>0</v>
      </c>
      <c r="T196" s="24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41" t="s">
        <v>144</v>
      </c>
      <c r="AT196" s="241" t="s">
        <v>139</v>
      </c>
      <c r="AU196" s="241" t="s">
        <v>86</v>
      </c>
      <c r="AY196" s="16" t="s">
        <v>137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6" t="s">
        <v>84</v>
      </c>
      <c r="BK196" s="242">
        <f>ROUND(I196*H196,2)</f>
        <v>0</v>
      </c>
      <c r="BL196" s="16" t="s">
        <v>144</v>
      </c>
      <c r="BM196" s="241" t="s">
        <v>243</v>
      </c>
    </row>
    <row r="197" spans="1:47" s="2" customFormat="1" ht="12">
      <c r="A197" s="37"/>
      <c r="B197" s="38"/>
      <c r="C197" s="39"/>
      <c r="D197" s="243" t="s">
        <v>146</v>
      </c>
      <c r="E197" s="39"/>
      <c r="F197" s="244" t="s">
        <v>244</v>
      </c>
      <c r="G197" s="39"/>
      <c r="H197" s="39"/>
      <c r="I197" s="139"/>
      <c r="J197" s="39"/>
      <c r="K197" s="39"/>
      <c r="L197" s="43"/>
      <c r="M197" s="245"/>
      <c r="N197" s="246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146</v>
      </c>
      <c r="AU197" s="16" t="s">
        <v>86</v>
      </c>
    </row>
    <row r="198" spans="1:65" s="2" customFormat="1" ht="30" customHeight="1">
      <c r="A198" s="37"/>
      <c r="B198" s="38"/>
      <c r="C198" s="230" t="s">
        <v>245</v>
      </c>
      <c r="D198" s="230" t="s">
        <v>139</v>
      </c>
      <c r="E198" s="231" t="s">
        <v>246</v>
      </c>
      <c r="F198" s="232" t="s">
        <v>247</v>
      </c>
      <c r="G198" s="233" t="s">
        <v>200</v>
      </c>
      <c r="H198" s="234">
        <v>29.94</v>
      </c>
      <c r="I198" s="235"/>
      <c r="J198" s="236">
        <f>ROUND(I198*H198,2)</f>
        <v>0</v>
      </c>
      <c r="K198" s="232" t="s">
        <v>143</v>
      </c>
      <c r="L198" s="43"/>
      <c r="M198" s="237" t="s">
        <v>1</v>
      </c>
      <c r="N198" s="238" t="s">
        <v>41</v>
      </c>
      <c r="O198" s="90"/>
      <c r="P198" s="239">
        <f>O198*H198</f>
        <v>0</v>
      </c>
      <c r="Q198" s="239">
        <v>0.14854</v>
      </c>
      <c r="R198" s="239">
        <f>Q198*H198</f>
        <v>4.4472876</v>
      </c>
      <c r="S198" s="239">
        <v>0</v>
      </c>
      <c r="T198" s="24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41" t="s">
        <v>144</v>
      </c>
      <c r="AT198" s="241" t="s">
        <v>139</v>
      </c>
      <c r="AU198" s="241" t="s">
        <v>86</v>
      </c>
      <c r="AY198" s="16" t="s">
        <v>137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6" t="s">
        <v>84</v>
      </c>
      <c r="BK198" s="242">
        <f>ROUND(I198*H198,2)</f>
        <v>0</v>
      </c>
      <c r="BL198" s="16" t="s">
        <v>144</v>
      </c>
      <c r="BM198" s="241" t="s">
        <v>248</v>
      </c>
    </row>
    <row r="199" spans="1:47" s="2" customFormat="1" ht="12">
      <c r="A199" s="37"/>
      <c r="B199" s="38"/>
      <c r="C199" s="39"/>
      <c r="D199" s="243" t="s">
        <v>146</v>
      </c>
      <c r="E199" s="39"/>
      <c r="F199" s="244" t="s">
        <v>249</v>
      </c>
      <c r="G199" s="39"/>
      <c r="H199" s="39"/>
      <c r="I199" s="139"/>
      <c r="J199" s="39"/>
      <c r="K199" s="39"/>
      <c r="L199" s="43"/>
      <c r="M199" s="245"/>
      <c r="N199" s="246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146</v>
      </c>
      <c r="AU199" s="16" t="s">
        <v>86</v>
      </c>
    </row>
    <row r="200" spans="1:51" s="13" customFormat="1" ht="12">
      <c r="A200" s="13"/>
      <c r="B200" s="247"/>
      <c r="C200" s="248"/>
      <c r="D200" s="243" t="s">
        <v>157</v>
      </c>
      <c r="E200" s="249" t="s">
        <v>1</v>
      </c>
      <c r="F200" s="250" t="s">
        <v>250</v>
      </c>
      <c r="G200" s="248"/>
      <c r="H200" s="251">
        <v>14.1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7" t="s">
        <v>157</v>
      </c>
      <c r="AU200" s="257" t="s">
        <v>86</v>
      </c>
      <c r="AV200" s="13" t="s">
        <v>86</v>
      </c>
      <c r="AW200" s="13" t="s">
        <v>32</v>
      </c>
      <c r="AX200" s="13" t="s">
        <v>76</v>
      </c>
      <c r="AY200" s="257" t="s">
        <v>137</v>
      </c>
    </row>
    <row r="201" spans="1:51" s="13" customFormat="1" ht="12">
      <c r="A201" s="13"/>
      <c r="B201" s="247"/>
      <c r="C201" s="248"/>
      <c r="D201" s="243" t="s">
        <v>157</v>
      </c>
      <c r="E201" s="249" t="s">
        <v>1</v>
      </c>
      <c r="F201" s="250" t="s">
        <v>251</v>
      </c>
      <c r="G201" s="248"/>
      <c r="H201" s="251">
        <v>15.84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7" t="s">
        <v>157</v>
      </c>
      <c r="AU201" s="257" t="s">
        <v>86</v>
      </c>
      <c r="AV201" s="13" t="s">
        <v>86</v>
      </c>
      <c r="AW201" s="13" t="s">
        <v>32</v>
      </c>
      <c r="AX201" s="13" t="s">
        <v>76</v>
      </c>
      <c r="AY201" s="257" t="s">
        <v>137</v>
      </c>
    </row>
    <row r="202" spans="1:51" s="14" customFormat="1" ht="12">
      <c r="A202" s="14"/>
      <c r="B202" s="258"/>
      <c r="C202" s="259"/>
      <c r="D202" s="243" t="s">
        <v>157</v>
      </c>
      <c r="E202" s="260" t="s">
        <v>1</v>
      </c>
      <c r="F202" s="261" t="s">
        <v>161</v>
      </c>
      <c r="G202" s="259"/>
      <c r="H202" s="262">
        <v>29.94</v>
      </c>
      <c r="I202" s="263"/>
      <c r="J202" s="259"/>
      <c r="K202" s="259"/>
      <c r="L202" s="264"/>
      <c r="M202" s="265"/>
      <c r="N202" s="266"/>
      <c r="O202" s="266"/>
      <c r="P202" s="266"/>
      <c r="Q202" s="266"/>
      <c r="R202" s="266"/>
      <c r="S202" s="266"/>
      <c r="T202" s="26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8" t="s">
        <v>157</v>
      </c>
      <c r="AU202" s="268" t="s">
        <v>86</v>
      </c>
      <c r="AV202" s="14" t="s">
        <v>144</v>
      </c>
      <c r="AW202" s="14" t="s">
        <v>32</v>
      </c>
      <c r="AX202" s="14" t="s">
        <v>84</v>
      </c>
      <c r="AY202" s="268" t="s">
        <v>137</v>
      </c>
    </row>
    <row r="203" spans="1:65" s="2" customFormat="1" ht="30" customHeight="1">
      <c r="A203" s="37"/>
      <c r="B203" s="38"/>
      <c r="C203" s="230" t="s">
        <v>7</v>
      </c>
      <c r="D203" s="230" t="s">
        <v>139</v>
      </c>
      <c r="E203" s="231" t="s">
        <v>252</v>
      </c>
      <c r="F203" s="232" t="s">
        <v>253</v>
      </c>
      <c r="G203" s="233" t="s">
        <v>200</v>
      </c>
      <c r="H203" s="234">
        <v>13.425</v>
      </c>
      <c r="I203" s="235"/>
      <c r="J203" s="236">
        <f>ROUND(I203*H203,2)</f>
        <v>0</v>
      </c>
      <c r="K203" s="232" t="s">
        <v>143</v>
      </c>
      <c r="L203" s="43"/>
      <c r="M203" s="237" t="s">
        <v>1</v>
      </c>
      <c r="N203" s="238" t="s">
        <v>41</v>
      </c>
      <c r="O203" s="90"/>
      <c r="P203" s="239">
        <f>O203*H203</f>
        <v>0</v>
      </c>
      <c r="Q203" s="239">
        <v>0.17764</v>
      </c>
      <c r="R203" s="239">
        <f>Q203*H203</f>
        <v>2.384817</v>
      </c>
      <c r="S203" s="239">
        <v>0</v>
      </c>
      <c r="T203" s="24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1" t="s">
        <v>144</v>
      </c>
      <c r="AT203" s="241" t="s">
        <v>139</v>
      </c>
      <c r="AU203" s="241" t="s">
        <v>86</v>
      </c>
      <c r="AY203" s="16" t="s">
        <v>137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6" t="s">
        <v>84</v>
      </c>
      <c r="BK203" s="242">
        <f>ROUND(I203*H203,2)</f>
        <v>0</v>
      </c>
      <c r="BL203" s="16" t="s">
        <v>144</v>
      </c>
      <c r="BM203" s="241" t="s">
        <v>254</v>
      </c>
    </row>
    <row r="204" spans="1:47" s="2" customFormat="1" ht="12">
      <c r="A204" s="37"/>
      <c r="B204" s="38"/>
      <c r="C204" s="39"/>
      <c r="D204" s="243" t="s">
        <v>146</v>
      </c>
      <c r="E204" s="39"/>
      <c r="F204" s="244" t="s">
        <v>255</v>
      </c>
      <c r="G204" s="39"/>
      <c r="H204" s="39"/>
      <c r="I204" s="139"/>
      <c r="J204" s="39"/>
      <c r="K204" s="39"/>
      <c r="L204" s="43"/>
      <c r="M204" s="245"/>
      <c r="N204" s="246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146</v>
      </c>
      <c r="AU204" s="16" t="s">
        <v>86</v>
      </c>
    </row>
    <row r="205" spans="1:51" s="13" customFormat="1" ht="12">
      <c r="A205" s="13"/>
      <c r="B205" s="247"/>
      <c r="C205" s="248"/>
      <c r="D205" s="243" t="s">
        <v>157</v>
      </c>
      <c r="E205" s="249" t="s">
        <v>1</v>
      </c>
      <c r="F205" s="250" t="s">
        <v>256</v>
      </c>
      <c r="G205" s="248"/>
      <c r="H205" s="251">
        <v>13.425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7" t="s">
        <v>157</v>
      </c>
      <c r="AU205" s="257" t="s">
        <v>86</v>
      </c>
      <c r="AV205" s="13" t="s">
        <v>86</v>
      </c>
      <c r="AW205" s="13" t="s">
        <v>32</v>
      </c>
      <c r="AX205" s="13" t="s">
        <v>84</v>
      </c>
      <c r="AY205" s="257" t="s">
        <v>137</v>
      </c>
    </row>
    <row r="206" spans="1:65" s="2" customFormat="1" ht="30" customHeight="1">
      <c r="A206" s="37"/>
      <c r="B206" s="38"/>
      <c r="C206" s="230" t="s">
        <v>257</v>
      </c>
      <c r="D206" s="230" t="s">
        <v>139</v>
      </c>
      <c r="E206" s="231" t="s">
        <v>258</v>
      </c>
      <c r="F206" s="232" t="s">
        <v>259</v>
      </c>
      <c r="G206" s="233" t="s">
        <v>200</v>
      </c>
      <c r="H206" s="234">
        <v>1.83</v>
      </c>
      <c r="I206" s="235"/>
      <c r="J206" s="236">
        <f>ROUND(I206*H206,2)</f>
        <v>0</v>
      </c>
      <c r="K206" s="232" t="s">
        <v>143</v>
      </c>
      <c r="L206" s="43"/>
      <c r="M206" s="237" t="s">
        <v>1</v>
      </c>
      <c r="N206" s="238" t="s">
        <v>41</v>
      </c>
      <c r="O206" s="90"/>
      <c r="P206" s="239">
        <f>O206*H206</f>
        <v>0</v>
      </c>
      <c r="Q206" s="239">
        <v>0.2171</v>
      </c>
      <c r="R206" s="239">
        <f>Q206*H206</f>
        <v>0.397293</v>
      </c>
      <c r="S206" s="239">
        <v>0</v>
      </c>
      <c r="T206" s="24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41" t="s">
        <v>144</v>
      </c>
      <c r="AT206" s="241" t="s">
        <v>139</v>
      </c>
      <c r="AU206" s="241" t="s">
        <v>86</v>
      </c>
      <c r="AY206" s="16" t="s">
        <v>137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6" t="s">
        <v>84</v>
      </c>
      <c r="BK206" s="242">
        <f>ROUND(I206*H206,2)</f>
        <v>0</v>
      </c>
      <c r="BL206" s="16" t="s">
        <v>144</v>
      </c>
      <c r="BM206" s="241" t="s">
        <v>260</v>
      </c>
    </row>
    <row r="207" spans="1:47" s="2" customFormat="1" ht="12">
      <c r="A207" s="37"/>
      <c r="B207" s="38"/>
      <c r="C207" s="39"/>
      <c r="D207" s="243" t="s">
        <v>146</v>
      </c>
      <c r="E207" s="39"/>
      <c r="F207" s="244" t="s">
        <v>261</v>
      </c>
      <c r="G207" s="39"/>
      <c r="H207" s="39"/>
      <c r="I207" s="139"/>
      <c r="J207" s="39"/>
      <c r="K207" s="39"/>
      <c r="L207" s="43"/>
      <c r="M207" s="245"/>
      <c r="N207" s="246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146</v>
      </c>
      <c r="AU207" s="16" t="s">
        <v>86</v>
      </c>
    </row>
    <row r="208" spans="1:51" s="13" customFormat="1" ht="12">
      <c r="A208" s="13"/>
      <c r="B208" s="247"/>
      <c r="C208" s="248"/>
      <c r="D208" s="243" t="s">
        <v>157</v>
      </c>
      <c r="E208" s="249" t="s">
        <v>1</v>
      </c>
      <c r="F208" s="250" t="s">
        <v>262</v>
      </c>
      <c r="G208" s="248"/>
      <c r="H208" s="251">
        <v>0.311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7" t="s">
        <v>157</v>
      </c>
      <c r="AU208" s="257" t="s">
        <v>86</v>
      </c>
      <c r="AV208" s="13" t="s">
        <v>86</v>
      </c>
      <c r="AW208" s="13" t="s">
        <v>32</v>
      </c>
      <c r="AX208" s="13" t="s">
        <v>76</v>
      </c>
      <c r="AY208" s="257" t="s">
        <v>137</v>
      </c>
    </row>
    <row r="209" spans="1:51" s="13" customFormat="1" ht="12">
      <c r="A209" s="13"/>
      <c r="B209" s="247"/>
      <c r="C209" s="248"/>
      <c r="D209" s="243" t="s">
        <v>157</v>
      </c>
      <c r="E209" s="249" t="s">
        <v>1</v>
      </c>
      <c r="F209" s="250" t="s">
        <v>263</v>
      </c>
      <c r="G209" s="248"/>
      <c r="H209" s="251">
        <v>1.519</v>
      </c>
      <c r="I209" s="252"/>
      <c r="J209" s="248"/>
      <c r="K209" s="248"/>
      <c r="L209" s="253"/>
      <c r="M209" s="254"/>
      <c r="N209" s="255"/>
      <c r="O209" s="255"/>
      <c r="P209" s="255"/>
      <c r="Q209" s="255"/>
      <c r="R209" s="255"/>
      <c r="S209" s="255"/>
      <c r="T209" s="25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7" t="s">
        <v>157</v>
      </c>
      <c r="AU209" s="257" t="s">
        <v>86</v>
      </c>
      <c r="AV209" s="13" t="s">
        <v>86</v>
      </c>
      <c r="AW209" s="13" t="s">
        <v>32</v>
      </c>
      <c r="AX209" s="13" t="s">
        <v>76</v>
      </c>
      <c r="AY209" s="257" t="s">
        <v>137</v>
      </c>
    </row>
    <row r="210" spans="1:51" s="14" customFormat="1" ht="12">
      <c r="A210" s="14"/>
      <c r="B210" s="258"/>
      <c r="C210" s="259"/>
      <c r="D210" s="243" t="s">
        <v>157</v>
      </c>
      <c r="E210" s="260" t="s">
        <v>1</v>
      </c>
      <c r="F210" s="261" t="s">
        <v>161</v>
      </c>
      <c r="G210" s="259"/>
      <c r="H210" s="262">
        <v>1.83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8" t="s">
        <v>157</v>
      </c>
      <c r="AU210" s="268" t="s">
        <v>86</v>
      </c>
      <c r="AV210" s="14" t="s">
        <v>144</v>
      </c>
      <c r="AW210" s="14" t="s">
        <v>32</v>
      </c>
      <c r="AX210" s="14" t="s">
        <v>84</v>
      </c>
      <c r="AY210" s="268" t="s">
        <v>137</v>
      </c>
    </row>
    <row r="211" spans="1:65" s="2" customFormat="1" ht="30" customHeight="1">
      <c r="A211" s="37"/>
      <c r="B211" s="38"/>
      <c r="C211" s="230" t="s">
        <v>264</v>
      </c>
      <c r="D211" s="230" t="s">
        <v>139</v>
      </c>
      <c r="E211" s="231" t="s">
        <v>265</v>
      </c>
      <c r="F211" s="232" t="s">
        <v>266</v>
      </c>
      <c r="G211" s="233" t="s">
        <v>200</v>
      </c>
      <c r="H211" s="234">
        <v>4.5</v>
      </c>
      <c r="I211" s="235"/>
      <c r="J211" s="236">
        <f>ROUND(I211*H211,2)</f>
        <v>0</v>
      </c>
      <c r="K211" s="232" t="s">
        <v>143</v>
      </c>
      <c r="L211" s="43"/>
      <c r="M211" s="237" t="s">
        <v>1</v>
      </c>
      <c r="N211" s="238" t="s">
        <v>41</v>
      </c>
      <c r="O211" s="90"/>
      <c r="P211" s="239">
        <f>O211*H211</f>
        <v>0</v>
      </c>
      <c r="Q211" s="239">
        <v>0.16012</v>
      </c>
      <c r="R211" s="239">
        <f>Q211*H211</f>
        <v>0.7205400000000001</v>
      </c>
      <c r="S211" s="239">
        <v>0</v>
      </c>
      <c r="T211" s="24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41" t="s">
        <v>144</v>
      </c>
      <c r="AT211" s="241" t="s">
        <v>139</v>
      </c>
      <c r="AU211" s="241" t="s">
        <v>86</v>
      </c>
      <c r="AY211" s="16" t="s">
        <v>137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6" t="s">
        <v>84</v>
      </c>
      <c r="BK211" s="242">
        <f>ROUND(I211*H211,2)</f>
        <v>0</v>
      </c>
      <c r="BL211" s="16" t="s">
        <v>144</v>
      </c>
      <c r="BM211" s="241" t="s">
        <v>267</v>
      </c>
    </row>
    <row r="212" spans="1:47" s="2" customFormat="1" ht="12">
      <c r="A212" s="37"/>
      <c r="B212" s="38"/>
      <c r="C212" s="39"/>
      <c r="D212" s="243" t="s">
        <v>146</v>
      </c>
      <c r="E212" s="39"/>
      <c r="F212" s="244" t="s">
        <v>268</v>
      </c>
      <c r="G212" s="39"/>
      <c r="H212" s="39"/>
      <c r="I212" s="139"/>
      <c r="J212" s="39"/>
      <c r="K212" s="39"/>
      <c r="L212" s="43"/>
      <c r="M212" s="245"/>
      <c r="N212" s="246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146</v>
      </c>
      <c r="AU212" s="16" t="s">
        <v>86</v>
      </c>
    </row>
    <row r="213" spans="1:51" s="13" customFormat="1" ht="12">
      <c r="A213" s="13"/>
      <c r="B213" s="247"/>
      <c r="C213" s="248"/>
      <c r="D213" s="243" t="s">
        <v>157</v>
      </c>
      <c r="E213" s="249" t="s">
        <v>1</v>
      </c>
      <c r="F213" s="250" t="s">
        <v>269</v>
      </c>
      <c r="G213" s="248"/>
      <c r="H213" s="251">
        <v>4.5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7" t="s">
        <v>157</v>
      </c>
      <c r="AU213" s="257" t="s">
        <v>86</v>
      </c>
      <c r="AV213" s="13" t="s">
        <v>86</v>
      </c>
      <c r="AW213" s="13" t="s">
        <v>32</v>
      </c>
      <c r="AX213" s="13" t="s">
        <v>84</v>
      </c>
      <c r="AY213" s="257" t="s">
        <v>137</v>
      </c>
    </row>
    <row r="214" spans="1:65" s="2" customFormat="1" ht="19.8" customHeight="1">
      <c r="A214" s="37"/>
      <c r="B214" s="38"/>
      <c r="C214" s="230" t="s">
        <v>270</v>
      </c>
      <c r="D214" s="230" t="s">
        <v>139</v>
      </c>
      <c r="E214" s="231" t="s">
        <v>271</v>
      </c>
      <c r="F214" s="232" t="s">
        <v>272</v>
      </c>
      <c r="G214" s="233" t="s">
        <v>142</v>
      </c>
      <c r="H214" s="234">
        <v>1</v>
      </c>
      <c r="I214" s="235"/>
      <c r="J214" s="236">
        <f>ROUND(I214*H214,2)</f>
        <v>0</v>
      </c>
      <c r="K214" s="232" t="s">
        <v>1</v>
      </c>
      <c r="L214" s="43"/>
      <c r="M214" s="237" t="s">
        <v>1</v>
      </c>
      <c r="N214" s="238" t="s">
        <v>41</v>
      </c>
      <c r="O214" s="90"/>
      <c r="P214" s="239">
        <f>O214*H214</f>
        <v>0</v>
      </c>
      <c r="Q214" s="239">
        <v>0.00691</v>
      </c>
      <c r="R214" s="239">
        <f>Q214*H214</f>
        <v>0.00691</v>
      </c>
      <c r="S214" s="239">
        <v>0</v>
      </c>
      <c r="T214" s="24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41" t="s">
        <v>144</v>
      </c>
      <c r="AT214" s="241" t="s">
        <v>139</v>
      </c>
      <c r="AU214" s="241" t="s">
        <v>86</v>
      </c>
      <c r="AY214" s="16" t="s">
        <v>137</v>
      </c>
      <c r="BE214" s="242">
        <f>IF(N214="základní",J214,0)</f>
        <v>0</v>
      </c>
      <c r="BF214" s="242">
        <f>IF(N214="snížená",J214,0)</f>
        <v>0</v>
      </c>
      <c r="BG214" s="242">
        <f>IF(N214="zákl. přenesená",J214,0)</f>
        <v>0</v>
      </c>
      <c r="BH214" s="242">
        <f>IF(N214="sníž. přenesená",J214,0)</f>
        <v>0</v>
      </c>
      <c r="BI214" s="242">
        <f>IF(N214="nulová",J214,0)</f>
        <v>0</v>
      </c>
      <c r="BJ214" s="16" t="s">
        <v>84</v>
      </c>
      <c r="BK214" s="242">
        <f>ROUND(I214*H214,2)</f>
        <v>0</v>
      </c>
      <c r="BL214" s="16" t="s">
        <v>144</v>
      </c>
      <c r="BM214" s="241" t="s">
        <v>273</v>
      </c>
    </row>
    <row r="215" spans="1:47" s="2" customFormat="1" ht="12">
      <c r="A215" s="37"/>
      <c r="B215" s="38"/>
      <c r="C215" s="39"/>
      <c r="D215" s="243" t="s">
        <v>146</v>
      </c>
      <c r="E215" s="39"/>
      <c r="F215" s="244" t="s">
        <v>272</v>
      </c>
      <c r="G215" s="39"/>
      <c r="H215" s="39"/>
      <c r="I215" s="139"/>
      <c r="J215" s="39"/>
      <c r="K215" s="39"/>
      <c r="L215" s="43"/>
      <c r="M215" s="245"/>
      <c r="N215" s="246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146</v>
      </c>
      <c r="AU215" s="16" t="s">
        <v>86</v>
      </c>
    </row>
    <row r="216" spans="1:65" s="2" customFormat="1" ht="19.8" customHeight="1">
      <c r="A216" s="37"/>
      <c r="B216" s="38"/>
      <c r="C216" s="230" t="s">
        <v>274</v>
      </c>
      <c r="D216" s="230" t="s">
        <v>139</v>
      </c>
      <c r="E216" s="231" t="s">
        <v>275</v>
      </c>
      <c r="F216" s="232" t="s">
        <v>276</v>
      </c>
      <c r="G216" s="233" t="s">
        <v>142</v>
      </c>
      <c r="H216" s="234">
        <v>10</v>
      </c>
      <c r="I216" s="235"/>
      <c r="J216" s="236">
        <f>ROUND(I216*H216,2)</f>
        <v>0</v>
      </c>
      <c r="K216" s="232" t="s">
        <v>143</v>
      </c>
      <c r="L216" s="43"/>
      <c r="M216" s="237" t="s">
        <v>1</v>
      </c>
      <c r="N216" s="238" t="s">
        <v>41</v>
      </c>
      <c r="O216" s="90"/>
      <c r="P216" s="239">
        <f>O216*H216</f>
        <v>0</v>
      </c>
      <c r="Q216" s="239">
        <v>0.01147</v>
      </c>
      <c r="R216" s="239">
        <f>Q216*H216</f>
        <v>0.1147</v>
      </c>
      <c r="S216" s="239">
        <v>0</v>
      </c>
      <c r="T216" s="24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41" t="s">
        <v>144</v>
      </c>
      <c r="AT216" s="241" t="s">
        <v>139</v>
      </c>
      <c r="AU216" s="241" t="s">
        <v>86</v>
      </c>
      <c r="AY216" s="16" t="s">
        <v>137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6" t="s">
        <v>84</v>
      </c>
      <c r="BK216" s="242">
        <f>ROUND(I216*H216,2)</f>
        <v>0</v>
      </c>
      <c r="BL216" s="16" t="s">
        <v>144</v>
      </c>
      <c r="BM216" s="241" t="s">
        <v>277</v>
      </c>
    </row>
    <row r="217" spans="1:47" s="2" customFormat="1" ht="12">
      <c r="A217" s="37"/>
      <c r="B217" s="38"/>
      <c r="C217" s="39"/>
      <c r="D217" s="243" t="s">
        <v>146</v>
      </c>
      <c r="E217" s="39"/>
      <c r="F217" s="244" t="s">
        <v>278</v>
      </c>
      <c r="G217" s="39"/>
      <c r="H217" s="39"/>
      <c r="I217" s="139"/>
      <c r="J217" s="39"/>
      <c r="K217" s="39"/>
      <c r="L217" s="43"/>
      <c r="M217" s="245"/>
      <c r="N217" s="246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146</v>
      </c>
      <c r="AU217" s="16" t="s">
        <v>86</v>
      </c>
    </row>
    <row r="218" spans="1:51" s="13" customFormat="1" ht="12">
      <c r="A218" s="13"/>
      <c r="B218" s="247"/>
      <c r="C218" s="248"/>
      <c r="D218" s="243" t="s">
        <v>157</v>
      </c>
      <c r="E218" s="249" t="s">
        <v>1</v>
      </c>
      <c r="F218" s="250" t="s">
        <v>190</v>
      </c>
      <c r="G218" s="248"/>
      <c r="H218" s="251">
        <v>10</v>
      </c>
      <c r="I218" s="252"/>
      <c r="J218" s="248"/>
      <c r="K218" s="248"/>
      <c r="L218" s="253"/>
      <c r="M218" s="254"/>
      <c r="N218" s="255"/>
      <c r="O218" s="255"/>
      <c r="P218" s="255"/>
      <c r="Q218" s="255"/>
      <c r="R218" s="255"/>
      <c r="S218" s="255"/>
      <c r="T218" s="25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7" t="s">
        <v>157</v>
      </c>
      <c r="AU218" s="257" t="s">
        <v>86</v>
      </c>
      <c r="AV218" s="13" t="s">
        <v>86</v>
      </c>
      <c r="AW218" s="13" t="s">
        <v>32</v>
      </c>
      <c r="AX218" s="13" t="s">
        <v>84</v>
      </c>
      <c r="AY218" s="257" t="s">
        <v>137</v>
      </c>
    </row>
    <row r="219" spans="1:65" s="2" customFormat="1" ht="14.4" customHeight="1">
      <c r="A219" s="37"/>
      <c r="B219" s="38"/>
      <c r="C219" s="269" t="s">
        <v>279</v>
      </c>
      <c r="D219" s="269" t="s">
        <v>191</v>
      </c>
      <c r="E219" s="270" t="s">
        <v>280</v>
      </c>
      <c r="F219" s="271" t="s">
        <v>281</v>
      </c>
      <c r="G219" s="272" t="s">
        <v>142</v>
      </c>
      <c r="H219" s="273">
        <v>10</v>
      </c>
      <c r="I219" s="274"/>
      <c r="J219" s="275">
        <f>ROUND(I219*H219,2)</f>
        <v>0</v>
      </c>
      <c r="K219" s="271" t="s">
        <v>143</v>
      </c>
      <c r="L219" s="276"/>
      <c r="M219" s="277" t="s">
        <v>1</v>
      </c>
      <c r="N219" s="278" t="s">
        <v>41</v>
      </c>
      <c r="O219" s="90"/>
      <c r="P219" s="239">
        <f>O219*H219</f>
        <v>0</v>
      </c>
      <c r="Q219" s="239">
        <v>0.131</v>
      </c>
      <c r="R219" s="239">
        <f>Q219*H219</f>
        <v>1.31</v>
      </c>
      <c r="S219" s="239">
        <v>0</v>
      </c>
      <c r="T219" s="240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41" t="s">
        <v>179</v>
      </c>
      <c r="AT219" s="241" t="s">
        <v>191</v>
      </c>
      <c r="AU219" s="241" t="s">
        <v>86</v>
      </c>
      <c r="AY219" s="16" t="s">
        <v>137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6" t="s">
        <v>84</v>
      </c>
      <c r="BK219" s="242">
        <f>ROUND(I219*H219,2)</f>
        <v>0</v>
      </c>
      <c r="BL219" s="16" t="s">
        <v>144</v>
      </c>
      <c r="BM219" s="241" t="s">
        <v>282</v>
      </c>
    </row>
    <row r="220" spans="1:47" s="2" customFormat="1" ht="12">
      <c r="A220" s="37"/>
      <c r="B220" s="38"/>
      <c r="C220" s="39"/>
      <c r="D220" s="243" t="s">
        <v>146</v>
      </c>
      <c r="E220" s="39"/>
      <c r="F220" s="244" t="s">
        <v>283</v>
      </c>
      <c r="G220" s="39"/>
      <c r="H220" s="39"/>
      <c r="I220" s="139"/>
      <c r="J220" s="39"/>
      <c r="K220" s="39"/>
      <c r="L220" s="43"/>
      <c r="M220" s="245"/>
      <c r="N220" s="246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146</v>
      </c>
      <c r="AU220" s="16" t="s">
        <v>86</v>
      </c>
    </row>
    <row r="221" spans="1:65" s="2" customFormat="1" ht="19.8" customHeight="1">
      <c r="A221" s="37"/>
      <c r="B221" s="38"/>
      <c r="C221" s="230" t="s">
        <v>284</v>
      </c>
      <c r="D221" s="230" t="s">
        <v>139</v>
      </c>
      <c r="E221" s="231" t="s">
        <v>285</v>
      </c>
      <c r="F221" s="232" t="s">
        <v>286</v>
      </c>
      <c r="G221" s="233" t="s">
        <v>142</v>
      </c>
      <c r="H221" s="234">
        <v>4</v>
      </c>
      <c r="I221" s="235"/>
      <c r="J221" s="236">
        <f>ROUND(I221*H221,2)</f>
        <v>0</v>
      </c>
      <c r="K221" s="232" t="s">
        <v>143</v>
      </c>
      <c r="L221" s="43"/>
      <c r="M221" s="237" t="s">
        <v>1</v>
      </c>
      <c r="N221" s="238" t="s">
        <v>41</v>
      </c>
      <c r="O221" s="90"/>
      <c r="P221" s="239">
        <f>O221*H221</f>
        <v>0</v>
      </c>
      <c r="Q221" s="239">
        <v>0.11805</v>
      </c>
      <c r="R221" s="239">
        <f>Q221*H221</f>
        <v>0.4722</v>
      </c>
      <c r="S221" s="239">
        <v>0</v>
      </c>
      <c r="T221" s="24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1" t="s">
        <v>144</v>
      </c>
      <c r="AT221" s="241" t="s">
        <v>139</v>
      </c>
      <c r="AU221" s="241" t="s">
        <v>86</v>
      </c>
      <c r="AY221" s="16" t="s">
        <v>137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6" t="s">
        <v>84</v>
      </c>
      <c r="BK221" s="242">
        <f>ROUND(I221*H221,2)</f>
        <v>0</v>
      </c>
      <c r="BL221" s="16" t="s">
        <v>144</v>
      </c>
      <c r="BM221" s="241" t="s">
        <v>287</v>
      </c>
    </row>
    <row r="222" spans="1:47" s="2" customFormat="1" ht="12">
      <c r="A222" s="37"/>
      <c r="B222" s="38"/>
      <c r="C222" s="39"/>
      <c r="D222" s="243" t="s">
        <v>146</v>
      </c>
      <c r="E222" s="39"/>
      <c r="F222" s="244" t="s">
        <v>288</v>
      </c>
      <c r="G222" s="39"/>
      <c r="H222" s="39"/>
      <c r="I222" s="139"/>
      <c r="J222" s="39"/>
      <c r="K222" s="39"/>
      <c r="L222" s="43"/>
      <c r="M222" s="245"/>
      <c r="N222" s="246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146</v>
      </c>
      <c r="AU222" s="16" t="s">
        <v>86</v>
      </c>
    </row>
    <row r="223" spans="1:65" s="2" customFormat="1" ht="19.8" customHeight="1">
      <c r="A223" s="37"/>
      <c r="B223" s="38"/>
      <c r="C223" s="230" t="s">
        <v>289</v>
      </c>
      <c r="D223" s="230" t="s">
        <v>139</v>
      </c>
      <c r="E223" s="231" t="s">
        <v>290</v>
      </c>
      <c r="F223" s="232" t="s">
        <v>291</v>
      </c>
      <c r="G223" s="233" t="s">
        <v>200</v>
      </c>
      <c r="H223" s="234">
        <v>4.25</v>
      </c>
      <c r="I223" s="235"/>
      <c r="J223" s="236">
        <f>ROUND(I223*H223,2)</f>
        <v>0</v>
      </c>
      <c r="K223" s="232" t="s">
        <v>143</v>
      </c>
      <c r="L223" s="43"/>
      <c r="M223" s="237" t="s">
        <v>1</v>
      </c>
      <c r="N223" s="238" t="s">
        <v>41</v>
      </c>
      <c r="O223" s="90"/>
      <c r="P223" s="239">
        <f>O223*H223</f>
        <v>0</v>
      </c>
      <c r="Q223" s="239">
        <v>0.10325</v>
      </c>
      <c r="R223" s="239">
        <f>Q223*H223</f>
        <v>0.4388125</v>
      </c>
      <c r="S223" s="239">
        <v>0</v>
      </c>
      <c r="T223" s="24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41" t="s">
        <v>144</v>
      </c>
      <c r="AT223" s="241" t="s">
        <v>139</v>
      </c>
      <c r="AU223" s="241" t="s">
        <v>86</v>
      </c>
      <c r="AY223" s="16" t="s">
        <v>137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6" t="s">
        <v>84</v>
      </c>
      <c r="BK223" s="242">
        <f>ROUND(I223*H223,2)</f>
        <v>0</v>
      </c>
      <c r="BL223" s="16" t="s">
        <v>144</v>
      </c>
      <c r="BM223" s="241" t="s">
        <v>292</v>
      </c>
    </row>
    <row r="224" spans="1:47" s="2" customFormat="1" ht="12">
      <c r="A224" s="37"/>
      <c r="B224" s="38"/>
      <c r="C224" s="39"/>
      <c r="D224" s="243" t="s">
        <v>146</v>
      </c>
      <c r="E224" s="39"/>
      <c r="F224" s="244" t="s">
        <v>293</v>
      </c>
      <c r="G224" s="39"/>
      <c r="H224" s="39"/>
      <c r="I224" s="139"/>
      <c r="J224" s="39"/>
      <c r="K224" s="39"/>
      <c r="L224" s="43"/>
      <c r="M224" s="245"/>
      <c r="N224" s="246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146</v>
      </c>
      <c r="AU224" s="16" t="s">
        <v>86</v>
      </c>
    </row>
    <row r="225" spans="1:51" s="13" customFormat="1" ht="12">
      <c r="A225" s="13"/>
      <c r="B225" s="247"/>
      <c r="C225" s="248"/>
      <c r="D225" s="243" t="s">
        <v>157</v>
      </c>
      <c r="E225" s="249" t="s">
        <v>1</v>
      </c>
      <c r="F225" s="250" t="s">
        <v>294</v>
      </c>
      <c r="G225" s="248"/>
      <c r="H225" s="251">
        <v>4.25</v>
      </c>
      <c r="I225" s="252"/>
      <c r="J225" s="248"/>
      <c r="K225" s="248"/>
      <c r="L225" s="253"/>
      <c r="M225" s="254"/>
      <c r="N225" s="255"/>
      <c r="O225" s="255"/>
      <c r="P225" s="255"/>
      <c r="Q225" s="255"/>
      <c r="R225" s="255"/>
      <c r="S225" s="255"/>
      <c r="T225" s="25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7" t="s">
        <v>157</v>
      </c>
      <c r="AU225" s="257" t="s">
        <v>86</v>
      </c>
      <c r="AV225" s="13" t="s">
        <v>86</v>
      </c>
      <c r="AW225" s="13" t="s">
        <v>32</v>
      </c>
      <c r="AX225" s="13" t="s">
        <v>76</v>
      </c>
      <c r="AY225" s="257" t="s">
        <v>137</v>
      </c>
    </row>
    <row r="226" spans="1:51" s="14" customFormat="1" ht="12">
      <c r="A226" s="14"/>
      <c r="B226" s="258"/>
      <c r="C226" s="259"/>
      <c r="D226" s="243" t="s">
        <v>157</v>
      </c>
      <c r="E226" s="260" t="s">
        <v>1</v>
      </c>
      <c r="F226" s="261" t="s">
        <v>161</v>
      </c>
      <c r="G226" s="259"/>
      <c r="H226" s="262">
        <v>4.25</v>
      </c>
      <c r="I226" s="263"/>
      <c r="J226" s="259"/>
      <c r="K226" s="259"/>
      <c r="L226" s="264"/>
      <c r="M226" s="265"/>
      <c r="N226" s="266"/>
      <c r="O226" s="266"/>
      <c r="P226" s="266"/>
      <c r="Q226" s="266"/>
      <c r="R226" s="266"/>
      <c r="S226" s="266"/>
      <c r="T226" s="26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8" t="s">
        <v>157</v>
      </c>
      <c r="AU226" s="268" t="s">
        <v>86</v>
      </c>
      <c r="AV226" s="14" t="s">
        <v>144</v>
      </c>
      <c r="AW226" s="14" t="s">
        <v>32</v>
      </c>
      <c r="AX226" s="14" t="s">
        <v>84</v>
      </c>
      <c r="AY226" s="268" t="s">
        <v>137</v>
      </c>
    </row>
    <row r="227" spans="1:65" s="2" customFormat="1" ht="30" customHeight="1">
      <c r="A227" s="37"/>
      <c r="B227" s="38"/>
      <c r="C227" s="230" t="s">
        <v>295</v>
      </c>
      <c r="D227" s="230" t="s">
        <v>139</v>
      </c>
      <c r="E227" s="231" t="s">
        <v>296</v>
      </c>
      <c r="F227" s="232" t="s">
        <v>297</v>
      </c>
      <c r="G227" s="233" t="s">
        <v>200</v>
      </c>
      <c r="H227" s="234">
        <v>1.654</v>
      </c>
      <c r="I227" s="235"/>
      <c r="J227" s="236">
        <f>ROUND(I227*H227,2)</f>
        <v>0</v>
      </c>
      <c r="K227" s="232" t="s">
        <v>143</v>
      </c>
      <c r="L227" s="43"/>
      <c r="M227" s="237" t="s">
        <v>1</v>
      </c>
      <c r="N227" s="238" t="s">
        <v>41</v>
      </c>
      <c r="O227" s="90"/>
      <c r="P227" s="239">
        <f>O227*H227</f>
        <v>0</v>
      </c>
      <c r="Q227" s="239">
        <v>0.06917</v>
      </c>
      <c r="R227" s="239">
        <f>Q227*H227</f>
        <v>0.11440717999999998</v>
      </c>
      <c r="S227" s="239">
        <v>0</v>
      </c>
      <c r="T227" s="24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41" t="s">
        <v>144</v>
      </c>
      <c r="AT227" s="241" t="s">
        <v>139</v>
      </c>
      <c r="AU227" s="241" t="s">
        <v>86</v>
      </c>
      <c r="AY227" s="16" t="s">
        <v>137</v>
      </c>
      <c r="BE227" s="242">
        <f>IF(N227="základní",J227,0)</f>
        <v>0</v>
      </c>
      <c r="BF227" s="242">
        <f>IF(N227="snížená",J227,0)</f>
        <v>0</v>
      </c>
      <c r="BG227" s="242">
        <f>IF(N227="zákl. přenesená",J227,0)</f>
        <v>0</v>
      </c>
      <c r="BH227" s="242">
        <f>IF(N227="sníž. přenesená",J227,0)</f>
        <v>0</v>
      </c>
      <c r="BI227" s="242">
        <f>IF(N227="nulová",J227,0)</f>
        <v>0</v>
      </c>
      <c r="BJ227" s="16" t="s">
        <v>84</v>
      </c>
      <c r="BK227" s="242">
        <f>ROUND(I227*H227,2)</f>
        <v>0</v>
      </c>
      <c r="BL227" s="16" t="s">
        <v>144</v>
      </c>
      <c r="BM227" s="241" t="s">
        <v>298</v>
      </c>
    </row>
    <row r="228" spans="1:47" s="2" customFormat="1" ht="12">
      <c r="A228" s="37"/>
      <c r="B228" s="38"/>
      <c r="C228" s="39"/>
      <c r="D228" s="243" t="s">
        <v>146</v>
      </c>
      <c r="E228" s="39"/>
      <c r="F228" s="244" t="s">
        <v>299</v>
      </c>
      <c r="G228" s="39"/>
      <c r="H228" s="39"/>
      <c r="I228" s="139"/>
      <c r="J228" s="39"/>
      <c r="K228" s="39"/>
      <c r="L228" s="43"/>
      <c r="M228" s="245"/>
      <c r="N228" s="246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146</v>
      </c>
      <c r="AU228" s="16" t="s">
        <v>86</v>
      </c>
    </row>
    <row r="229" spans="1:51" s="13" customFormat="1" ht="12">
      <c r="A229" s="13"/>
      <c r="B229" s="247"/>
      <c r="C229" s="248"/>
      <c r="D229" s="243" t="s">
        <v>157</v>
      </c>
      <c r="E229" s="249" t="s">
        <v>1</v>
      </c>
      <c r="F229" s="250" t="s">
        <v>300</v>
      </c>
      <c r="G229" s="248"/>
      <c r="H229" s="251">
        <v>1.654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7" t="s">
        <v>157</v>
      </c>
      <c r="AU229" s="257" t="s">
        <v>86</v>
      </c>
      <c r="AV229" s="13" t="s">
        <v>86</v>
      </c>
      <c r="AW229" s="13" t="s">
        <v>32</v>
      </c>
      <c r="AX229" s="13" t="s">
        <v>84</v>
      </c>
      <c r="AY229" s="257" t="s">
        <v>137</v>
      </c>
    </row>
    <row r="230" spans="1:65" s="2" customFormat="1" ht="30" customHeight="1">
      <c r="A230" s="37"/>
      <c r="B230" s="38"/>
      <c r="C230" s="230" t="s">
        <v>301</v>
      </c>
      <c r="D230" s="230" t="s">
        <v>139</v>
      </c>
      <c r="E230" s="231" t="s">
        <v>302</v>
      </c>
      <c r="F230" s="232" t="s">
        <v>303</v>
      </c>
      <c r="G230" s="233" t="s">
        <v>200</v>
      </c>
      <c r="H230" s="234">
        <v>59</v>
      </c>
      <c r="I230" s="235"/>
      <c r="J230" s="236">
        <f>ROUND(I230*H230,2)</f>
        <v>0</v>
      </c>
      <c r="K230" s="232" t="s">
        <v>143</v>
      </c>
      <c r="L230" s="43"/>
      <c r="M230" s="237" t="s">
        <v>1</v>
      </c>
      <c r="N230" s="238" t="s">
        <v>41</v>
      </c>
      <c r="O230" s="90"/>
      <c r="P230" s="239">
        <f>O230*H230</f>
        <v>0</v>
      </c>
      <c r="Q230" s="239">
        <v>0.07197</v>
      </c>
      <c r="R230" s="239">
        <f>Q230*H230</f>
        <v>4.246230000000001</v>
      </c>
      <c r="S230" s="239">
        <v>0</v>
      </c>
      <c r="T230" s="240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41" t="s">
        <v>144</v>
      </c>
      <c r="AT230" s="241" t="s">
        <v>139</v>
      </c>
      <c r="AU230" s="241" t="s">
        <v>86</v>
      </c>
      <c r="AY230" s="16" t="s">
        <v>137</v>
      </c>
      <c r="BE230" s="242">
        <f>IF(N230="základní",J230,0)</f>
        <v>0</v>
      </c>
      <c r="BF230" s="242">
        <f>IF(N230="snížená",J230,0)</f>
        <v>0</v>
      </c>
      <c r="BG230" s="242">
        <f>IF(N230="zákl. přenesená",J230,0)</f>
        <v>0</v>
      </c>
      <c r="BH230" s="242">
        <f>IF(N230="sníž. přenesená",J230,0)</f>
        <v>0</v>
      </c>
      <c r="BI230" s="242">
        <f>IF(N230="nulová",J230,0)</f>
        <v>0</v>
      </c>
      <c r="BJ230" s="16" t="s">
        <v>84</v>
      </c>
      <c r="BK230" s="242">
        <f>ROUND(I230*H230,2)</f>
        <v>0</v>
      </c>
      <c r="BL230" s="16" t="s">
        <v>144</v>
      </c>
      <c r="BM230" s="241" t="s">
        <v>304</v>
      </c>
    </row>
    <row r="231" spans="1:47" s="2" customFormat="1" ht="12">
      <c r="A231" s="37"/>
      <c r="B231" s="38"/>
      <c r="C231" s="39"/>
      <c r="D231" s="243" t="s">
        <v>146</v>
      </c>
      <c r="E231" s="39"/>
      <c r="F231" s="244" t="s">
        <v>305</v>
      </c>
      <c r="G231" s="39"/>
      <c r="H231" s="39"/>
      <c r="I231" s="139"/>
      <c r="J231" s="39"/>
      <c r="K231" s="39"/>
      <c r="L231" s="43"/>
      <c r="M231" s="245"/>
      <c r="N231" s="246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146</v>
      </c>
      <c r="AU231" s="16" t="s">
        <v>86</v>
      </c>
    </row>
    <row r="232" spans="1:51" s="13" customFormat="1" ht="12">
      <c r="A232" s="13"/>
      <c r="B232" s="247"/>
      <c r="C232" s="248"/>
      <c r="D232" s="243" t="s">
        <v>157</v>
      </c>
      <c r="E232" s="249" t="s">
        <v>1</v>
      </c>
      <c r="F232" s="250" t="s">
        <v>306</v>
      </c>
      <c r="G232" s="248"/>
      <c r="H232" s="251">
        <v>59</v>
      </c>
      <c r="I232" s="252"/>
      <c r="J232" s="248"/>
      <c r="K232" s="248"/>
      <c r="L232" s="253"/>
      <c r="M232" s="254"/>
      <c r="N232" s="255"/>
      <c r="O232" s="255"/>
      <c r="P232" s="255"/>
      <c r="Q232" s="255"/>
      <c r="R232" s="255"/>
      <c r="S232" s="255"/>
      <c r="T232" s="25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7" t="s">
        <v>157</v>
      </c>
      <c r="AU232" s="257" t="s">
        <v>86</v>
      </c>
      <c r="AV232" s="13" t="s">
        <v>86</v>
      </c>
      <c r="AW232" s="13" t="s">
        <v>32</v>
      </c>
      <c r="AX232" s="13" t="s">
        <v>84</v>
      </c>
      <c r="AY232" s="257" t="s">
        <v>137</v>
      </c>
    </row>
    <row r="233" spans="1:63" s="12" customFormat="1" ht="22.8" customHeight="1">
      <c r="A233" s="12"/>
      <c r="B233" s="214"/>
      <c r="C233" s="215"/>
      <c r="D233" s="216" t="s">
        <v>75</v>
      </c>
      <c r="E233" s="228" t="s">
        <v>144</v>
      </c>
      <c r="F233" s="228" t="s">
        <v>307</v>
      </c>
      <c r="G233" s="215"/>
      <c r="H233" s="215"/>
      <c r="I233" s="218"/>
      <c r="J233" s="229">
        <f>BK233</f>
        <v>0</v>
      </c>
      <c r="K233" s="215"/>
      <c r="L233" s="220"/>
      <c r="M233" s="221"/>
      <c r="N233" s="222"/>
      <c r="O233" s="222"/>
      <c r="P233" s="223">
        <f>SUM(P234:P246)</f>
        <v>0</v>
      </c>
      <c r="Q233" s="222"/>
      <c r="R233" s="223">
        <f>SUM(R234:R246)</f>
        <v>14.30730912</v>
      </c>
      <c r="S233" s="222"/>
      <c r="T233" s="224">
        <f>SUM(T234:T246)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5" t="s">
        <v>84</v>
      </c>
      <c r="AT233" s="226" t="s">
        <v>75</v>
      </c>
      <c r="AU233" s="226" t="s">
        <v>84</v>
      </c>
      <c r="AY233" s="225" t="s">
        <v>137</v>
      </c>
      <c r="BK233" s="227">
        <f>SUM(BK234:BK246)</f>
        <v>0</v>
      </c>
    </row>
    <row r="234" spans="1:65" s="2" customFormat="1" ht="14.4" customHeight="1">
      <c r="A234" s="37"/>
      <c r="B234" s="38"/>
      <c r="C234" s="230" t="s">
        <v>308</v>
      </c>
      <c r="D234" s="230" t="s">
        <v>139</v>
      </c>
      <c r="E234" s="231" t="s">
        <v>309</v>
      </c>
      <c r="F234" s="232" t="s">
        <v>310</v>
      </c>
      <c r="G234" s="233" t="s">
        <v>155</v>
      </c>
      <c r="H234" s="234">
        <v>5.517</v>
      </c>
      <c r="I234" s="235"/>
      <c r="J234" s="236">
        <f>ROUND(I234*H234,2)</f>
        <v>0</v>
      </c>
      <c r="K234" s="232" t="s">
        <v>143</v>
      </c>
      <c r="L234" s="43"/>
      <c r="M234" s="237" t="s">
        <v>1</v>
      </c>
      <c r="N234" s="238" t="s">
        <v>41</v>
      </c>
      <c r="O234" s="90"/>
      <c r="P234" s="239">
        <f>O234*H234</f>
        <v>0</v>
      </c>
      <c r="Q234" s="239">
        <v>2.4534</v>
      </c>
      <c r="R234" s="239">
        <f>Q234*H234</f>
        <v>13.5354078</v>
      </c>
      <c r="S234" s="239">
        <v>0</v>
      </c>
      <c r="T234" s="24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1" t="s">
        <v>144</v>
      </c>
      <c r="AT234" s="241" t="s">
        <v>139</v>
      </c>
      <c r="AU234" s="241" t="s">
        <v>86</v>
      </c>
      <c r="AY234" s="16" t="s">
        <v>137</v>
      </c>
      <c r="BE234" s="242">
        <f>IF(N234="základní",J234,0)</f>
        <v>0</v>
      </c>
      <c r="BF234" s="242">
        <f>IF(N234="snížená",J234,0)</f>
        <v>0</v>
      </c>
      <c r="BG234" s="242">
        <f>IF(N234="zákl. přenesená",J234,0)</f>
        <v>0</v>
      </c>
      <c r="BH234" s="242">
        <f>IF(N234="sníž. přenesená",J234,0)</f>
        <v>0</v>
      </c>
      <c r="BI234" s="242">
        <f>IF(N234="nulová",J234,0)</f>
        <v>0</v>
      </c>
      <c r="BJ234" s="16" t="s">
        <v>84</v>
      </c>
      <c r="BK234" s="242">
        <f>ROUND(I234*H234,2)</f>
        <v>0</v>
      </c>
      <c r="BL234" s="16" t="s">
        <v>144</v>
      </c>
      <c r="BM234" s="241" t="s">
        <v>311</v>
      </c>
    </row>
    <row r="235" spans="1:47" s="2" customFormat="1" ht="12">
      <c r="A235" s="37"/>
      <c r="B235" s="38"/>
      <c r="C235" s="39"/>
      <c r="D235" s="243" t="s">
        <v>146</v>
      </c>
      <c r="E235" s="39"/>
      <c r="F235" s="244" t="s">
        <v>312</v>
      </c>
      <c r="G235" s="39"/>
      <c r="H235" s="39"/>
      <c r="I235" s="139"/>
      <c r="J235" s="39"/>
      <c r="K235" s="39"/>
      <c r="L235" s="43"/>
      <c r="M235" s="245"/>
      <c r="N235" s="246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146</v>
      </c>
      <c r="AU235" s="16" t="s">
        <v>86</v>
      </c>
    </row>
    <row r="236" spans="1:51" s="13" customFormat="1" ht="12">
      <c r="A236" s="13"/>
      <c r="B236" s="247"/>
      <c r="C236" s="248"/>
      <c r="D236" s="243" t="s">
        <v>157</v>
      </c>
      <c r="E236" s="249" t="s">
        <v>1</v>
      </c>
      <c r="F236" s="250" t="s">
        <v>313</v>
      </c>
      <c r="G236" s="248"/>
      <c r="H236" s="251">
        <v>5.517</v>
      </c>
      <c r="I236" s="252"/>
      <c r="J236" s="248"/>
      <c r="K236" s="248"/>
      <c r="L236" s="253"/>
      <c r="M236" s="254"/>
      <c r="N236" s="255"/>
      <c r="O236" s="255"/>
      <c r="P236" s="255"/>
      <c r="Q236" s="255"/>
      <c r="R236" s="255"/>
      <c r="S236" s="255"/>
      <c r="T236" s="25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7" t="s">
        <v>157</v>
      </c>
      <c r="AU236" s="257" t="s">
        <v>86</v>
      </c>
      <c r="AV236" s="13" t="s">
        <v>86</v>
      </c>
      <c r="AW236" s="13" t="s">
        <v>32</v>
      </c>
      <c r="AX236" s="13" t="s">
        <v>76</v>
      </c>
      <c r="AY236" s="257" t="s">
        <v>137</v>
      </c>
    </row>
    <row r="237" spans="1:51" s="14" customFormat="1" ht="12">
      <c r="A237" s="14"/>
      <c r="B237" s="258"/>
      <c r="C237" s="259"/>
      <c r="D237" s="243" t="s">
        <v>157</v>
      </c>
      <c r="E237" s="260" t="s">
        <v>1</v>
      </c>
      <c r="F237" s="261" t="s">
        <v>161</v>
      </c>
      <c r="G237" s="259"/>
      <c r="H237" s="262">
        <v>5.517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8" t="s">
        <v>157</v>
      </c>
      <c r="AU237" s="268" t="s">
        <v>86</v>
      </c>
      <c r="AV237" s="14" t="s">
        <v>144</v>
      </c>
      <c r="AW237" s="14" t="s">
        <v>32</v>
      </c>
      <c r="AX237" s="14" t="s">
        <v>84</v>
      </c>
      <c r="AY237" s="268" t="s">
        <v>137</v>
      </c>
    </row>
    <row r="238" spans="1:65" s="2" customFormat="1" ht="14.4" customHeight="1">
      <c r="A238" s="37"/>
      <c r="B238" s="38"/>
      <c r="C238" s="230" t="s">
        <v>314</v>
      </c>
      <c r="D238" s="230" t="s">
        <v>139</v>
      </c>
      <c r="E238" s="231" t="s">
        <v>315</v>
      </c>
      <c r="F238" s="232" t="s">
        <v>316</v>
      </c>
      <c r="G238" s="233" t="s">
        <v>200</v>
      </c>
      <c r="H238" s="234">
        <v>36.78</v>
      </c>
      <c r="I238" s="235"/>
      <c r="J238" s="236">
        <f>ROUND(I238*H238,2)</f>
        <v>0</v>
      </c>
      <c r="K238" s="232" t="s">
        <v>143</v>
      </c>
      <c r="L238" s="43"/>
      <c r="M238" s="237" t="s">
        <v>1</v>
      </c>
      <c r="N238" s="238" t="s">
        <v>41</v>
      </c>
      <c r="O238" s="90"/>
      <c r="P238" s="239">
        <f>O238*H238</f>
        <v>0</v>
      </c>
      <c r="Q238" s="239">
        <v>0.00519</v>
      </c>
      <c r="R238" s="239">
        <f>Q238*H238</f>
        <v>0.1908882</v>
      </c>
      <c r="S238" s="239">
        <v>0</v>
      </c>
      <c r="T238" s="24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41" t="s">
        <v>144</v>
      </c>
      <c r="AT238" s="241" t="s">
        <v>139</v>
      </c>
      <c r="AU238" s="241" t="s">
        <v>86</v>
      </c>
      <c r="AY238" s="16" t="s">
        <v>137</v>
      </c>
      <c r="BE238" s="242">
        <f>IF(N238="základní",J238,0)</f>
        <v>0</v>
      </c>
      <c r="BF238" s="242">
        <f>IF(N238="snížená",J238,0)</f>
        <v>0</v>
      </c>
      <c r="BG238" s="242">
        <f>IF(N238="zákl. přenesená",J238,0)</f>
        <v>0</v>
      </c>
      <c r="BH238" s="242">
        <f>IF(N238="sníž. přenesená",J238,0)</f>
        <v>0</v>
      </c>
      <c r="BI238" s="242">
        <f>IF(N238="nulová",J238,0)</f>
        <v>0</v>
      </c>
      <c r="BJ238" s="16" t="s">
        <v>84</v>
      </c>
      <c r="BK238" s="242">
        <f>ROUND(I238*H238,2)</f>
        <v>0</v>
      </c>
      <c r="BL238" s="16" t="s">
        <v>144</v>
      </c>
      <c r="BM238" s="241" t="s">
        <v>317</v>
      </c>
    </row>
    <row r="239" spans="1:47" s="2" customFormat="1" ht="12">
      <c r="A239" s="37"/>
      <c r="B239" s="38"/>
      <c r="C239" s="39"/>
      <c r="D239" s="243" t="s">
        <v>146</v>
      </c>
      <c r="E239" s="39"/>
      <c r="F239" s="244" t="s">
        <v>318</v>
      </c>
      <c r="G239" s="39"/>
      <c r="H239" s="39"/>
      <c r="I239" s="139"/>
      <c r="J239" s="39"/>
      <c r="K239" s="39"/>
      <c r="L239" s="43"/>
      <c r="M239" s="245"/>
      <c r="N239" s="246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146</v>
      </c>
      <c r="AU239" s="16" t="s">
        <v>86</v>
      </c>
    </row>
    <row r="240" spans="1:51" s="13" customFormat="1" ht="12">
      <c r="A240" s="13"/>
      <c r="B240" s="247"/>
      <c r="C240" s="248"/>
      <c r="D240" s="243" t="s">
        <v>157</v>
      </c>
      <c r="E240" s="249" t="s">
        <v>1</v>
      </c>
      <c r="F240" s="250" t="s">
        <v>319</v>
      </c>
      <c r="G240" s="248"/>
      <c r="H240" s="251">
        <v>36.78</v>
      </c>
      <c r="I240" s="252"/>
      <c r="J240" s="248"/>
      <c r="K240" s="248"/>
      <c r="L240" s="253"/>
      <c r="M240" s="254"/>
      <c r="N240" s="255"/>
      <c r="O240" s="255"/>
      <c r="P240" s="255"/>
      <c r="Q240" s="255"/>
      <c r="R240" s="255"/>
      <c r="S240" s="255"/>
      <c r="T240" s="25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7" t="s">
        <v>157</v>
      </c>
      <c r="AU240" s="257" t="s">
        <v>86</v>
      </c>
      <c r="AV240" s="13" t="s">
        <v>86</v>
      </c>
      <c r="AW240" s="13" t="s">
        <v>32</v>
      </c>
      <c r="AX240" s="13" t="s">
        <v>76</v>
      </c>
      <c r="AY240" s="257" t="s">
        <v>137</v>
      </c>
    </row>
    <row r="241" spans="1:51" s="14" customFormat="1" ht="12">
      <c r="A241" s="14"/>
      <c r="B241" s="258"/>
      <c r="C241" s="259"/>
      <c r="D241" s="243" t="s">
        <v>157</v>
      </c>
      <c r="E241" s="260" t="s">
        <v>1</v>
      </c>
      <c r="F241" s="261" t="s">
        <v>161</v>
      </c>
      <c r="G241" s="259"/>
      <c r="H241" s="262">
        <v>36.78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8" t="s">
        <v>157</v>
      </c>
      <c r="AU241" s="268" t="s">
        <v>86</v>
      </c>
      <c r="AV241" s="14" t="s">
        <v>144</v>
      </c>
      <c r="AW241" s="14" t="s">
        <v>32</v>
      </c>
      <c r="AX241" s="14" t="s">
        <v>84</v>
      </c>
      <c r="AY241" s="268" t="s">
        <v>137</v>
      </c>
    </row>
    <row r="242" spans="1:65" s="2" customFormat="1" ht="14.4" customHeight="1">
      <c r="A242" s="37"/>
      <c r="B242" s="38"/>
      <c r="C242" s="230" t="s">
        <v>320</v>
      </c>
      <c r="D242" s="230" t="s">
        <v>139</v>
      </c>
      <c r="E242" s="231" t="s">
        <v>321</v>
      </c>
      <c r="F242" s="232" t="s">
        <v>322</v>
      </c>
      <c r="G242" s="233" t="s">
        <v>200</v>
      </c>
      <c r="H242" s="234">
        <v>36.78</v>
      </c>
      <c r="I242" s="235"/>
      <c r="J242" s="236">
        <f>ROUND(I242*H242,2)</f>
        <v>0</v>
      </c>
      <c r="K242" s="232" t="s">
        <v>143</v>
      </c>
      <c r="L242" s="43"/>
      <c r="M242" s="237" t="s">
        <v>1</v>
      </c>
      <c r="N242" s="238" t="s">
        <v>41</v>
      </c>
      <c r="O242" s="90"/>
      <c r="P242" s="239">
        <f>O242*H242</f>
        <v>0</v>
      </c>
      <c r="Q242" s="239">
        <v>0</v>
      </c>
      <c r="R242" s="239">
        <f>Q242*H242</f>
        <v>0</v>
      </c>
      <c r="S242" s="239">
        <v>0</v>
      </c>
      <c r="T242" s="24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41" t="s">
        <v>144</v>
      </c>
      <c r="AT242" s="241" t="s">
        <v>139</v>
      </c>
      <c r="AU242" s="241" t="s">
        <v>86</v>
      </c>
      <c r="AY242" s="16" t="s">
        <v>137</v>
      </c>
      <c r="BE242" s="242">
        <f>IF(N242="základní",J242,0)</f>
        <v>0</v>
      </c>
      <c r="BF242" s="242">
        <f>IF(N242="snížená",J242,0)</f>
        <v>0</v>
      </c>
      <c r="BG242" s="242">
        <f>IF(N242="zákl. přenesená",J242,0)</f>
        <v>0</v>
      </c>
      <c r="BH242" s="242">
        <f>IF(N242="sníž. přenesená",J242,0)</f>
        <v>0</v>
      </c>
      <c r="BI242" s="242">
        <f>IF(N242="nulová",J242,0)</f>
        <v>0</v>
      </c>
      <c r="BJ242" s="16" t="s">
        <v>84</v>
      </c>
      <c r="BK242" s="242">
        <f>ROUND(I242*H242,2)</f>
        <v>0</v>
      </c>
      <c r="BL242" s="16" t="s">
        <v>144</v>
      </c>
      <c r="BM242" s="241" t="s">
        <v>323</v>
      </c>
    </row>
    <row r="243" spans="1:47" s="2" customFormat="1" ht="12">
      <c r="A243" s="37"/>
      <c r="B243" s="38"/>
      <c r="C243" s="39"/>
      <c r="D243" s="243" t="s">
        <v>146</v>
      </c>
      <c r="E243" s="39"/>
      <c r="F243" s="244" t="s">
        <v>324</v>
      </c>
      <c r="G243" s="39"/>
      <c r="H243" s="39"/>
      <c r="I243" s="139"/>
      <c r="J243" s="39"/>
      <c r="K243" s="39"/>
      <c r="L243" s="43"/>
      <c r="M243" s="245"/>
      <c r="N243" s="246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146</v>
      </c>
      <c r="AU243" s="16" t="s">
        <v>86</v>
      </c>
    </row>
    <row r="244" spans="1:65" s="2" customFormat="1" ht="19.8" customHeight="1">
      <c r="A244" s="37"/>
      <c r="B244" s="38"/>
      <c r="C244" s="230" t="s">
        <v>325</v>
      </c>
      <c r="D244" s="230" t="s">
        <v>139</v>
      </c>
      <c r="E244" s="231" t="s">
        <v>326</v>
      </c>
      <c r="F244" s="232" t="s">
        <v>327</v>
      </c>
      <c r="G244" s="233" t="s">
        <v>182</v>
      </c>
      <c r="H244" s="234">
        <v>0.552</v>
      </c>
      <c r="I244" s="235"/>
      <c r="J244" s="236">
        <f>ROUND(I244*H244,2)</f>
        <v>0</v>
      </c>
      <c r="K244" s="232" t="s">
        <v>143</v>
      </c>
      <c r="L244" s="43"/>
      <c r="M244" s="237" t="s">
        <v>1</v>
      </c>
      <c r="N244" s="238" t="s">
        <v>41</v>
      </c>
      <c r="O244" s="90"/>
      <c r="P244" s="239">
        <f>O244*H244</f>
        <v>0</v>
      </c>
      <c r="Q244" s="239">
        <v>1.05256</v>
      </c>
      <c r="R244" s="239">
        <f>Q244*H244</f>
        <v>0.58101312</v>
      </c>
      <c r="S244" s="239">
        <v>0</v>
      </c>
      <c r="T244" s="24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41" t="s">
        <v>144</v>
      </c>
      <c r="AT244" s="241" t="s">
        <v>139</v>
      </c>
      <c r="AU244" s="241" t="s">
        <v>86</v>
      </c>
      <c r="AY244" s="16" t="s">
        <v>137</v>
      </c>
      <c r="BE244" s="242">
        <f>IF(N244="základní",J244,0)</f>
        <v>0</v>
      </c>
      <c r="BF244" s="242">
        <f>IF(N244="snížená",J244,0)</f>
        <v>0</v>
      </c>
      <c r="BG244" s="242">
        <f>IF(N244="zákl. přenesená",J244,0)</f>
        <v>0</v>
      </c>
      <c r="BH244" s="242">
        <f>IF(N244="sníž. přenesená",J244,0)</f>
        <v>0</v>
      </c>
      <c r="BI244" s="242">
        <f>IF(N244="nulová",J244,0)</f>
        <v>0</v>
      </c>
      <c r="BJ244" s="16" t="s">
        <v>84</v>
      </c>
      <c r="BK244" s="242">
        <f>ROUND(I244*H244,2)</f>
        <v>0</v>
      </c>
      <c r="BL244" s="16" t="s">
        <v>144</v>
      </c>
      <c r="BM244" s="241" t="s">
        <v>328</v>
      </c>
    </row>
    <row r="245" spans="1:47" s="2" customFormat="1" ht="12">
      <c r="A245" s="37"/>
      <c r="B245" s="38"/>
      <c r="C245" s="39"/>
      <c r="D245" s="243" t="s">
        <v>146</v>
      </c>
      <c r="E245" s="39"/>
      <c r="F245" s="244" t="s">
        <v>329</v>
      </c>
      <c r="G245" s="39"/>
      <c r="H245" s="39"/>
      <c r="I245" s="139"/>
      <c r="J245" s="39"/>
      <c r="K245" s="39"/>
      <c r="L245" s="43"/>
      <c r="M245" s="245"/>
      <c r="N245" s="246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146</v>
      </c>
      <c r="AU245" s="16" t="s">
        <v>86</v>
      </c>
    </row>
    <row r="246" spans="1:51" s="13" customFormat="1" ht="12">
      <c r="A246" s="13"/>
      <c r="B246" s="247"/>
      <c r="C246" s="248"/>
      <c r="D246" s="243" t="s">
        <v>157</v>
      </c>
      <c r="E246" s="249" t="s">
        <v>1</v>
      </c>
      <c r="F246" s="250" t="s">
        <v>330</v>
      </c>
      <c r="G246" s="248"/>
      <c r="H246" s="251">
        <v>0.552</v>
      </c>
      <c r="I246" s="252"/>
      <c r="J246" s="248"/>
      <c r="K246" s="248"/>
      <c r="L246" s="253"/>
      <c r="M246" s="254"/>
      <c r="N246" s="255"/>
      <c r="O246" s="255"/>
      <c r="P246" s="255"/>
      <c r="Q246" s="255"/>
      <c r="R246" s="255"/>
      <c r="S246" s="255"/>
      <c r="T246" s="25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7" t="s">
        <v>157</v>
      </c>
      <c r="AU246" s="257" t="s">
        <v>86</v>
      </c>
      <c r="AV246" s="13" t="s">
        <v>86</v>
      </c>
      <c r="AW246" s="13" t="s">
        <v>32</v>
      </c>
      <c r="AX246" s="13" t="s">
        <v>84</v>
      </c>
      <c r="AY246" s="257" t="s">
        <v>137</v>
      </c>
    </row>
    <row r="247" spans="1:63" s="12" customFormat="1" ht="22.8" customHeight="1">
      <c r="A247" s="12"/>
      <c r="B247" s="214"/>
      <c r="C247" s="215"/>
      <c r="D247" s="216" t="s">
        <v>75</v>
      </c>
      <c r="E247" s="228" t="s">
        <v>169</v>
      </c>
      <c r="F247" s="228" t="s">
        <v>331</v>
      </c>
      <c r="G247" s="215"/>
      <c r="H247" s="215"/>
      <c r="I247" s="218"/>
      <c r="J247" s="229">
        <f>BK247</f>
        <v>0</v>
      </c>
      <c r="K247" s="215"/>
      <c r="L247" s="220"/>
      <c r="M247" s="221"/>
      <c r="N247" s="222"/>
      <c r="O247" s="222"/>
      <c r="P247" s="223">
        <f>SUM(P248:P388)</f>
        <v>0</v>
      </c>
      <c r="Q247" s="222"/>
      <c r="R247" s="223">
        <f>SUM(R248:R388)</f>
        <v>40.857158111000004</v>
      </c>
      <c r="S247" s="222"/>
      <c r="T247" s="224">
        <f>SUM(T248:T388)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5" t="s">
        <v>84</v>
      </c>
      <c r="AT247" s="226" t="s">
        <v>75</v>
      </c>
      <c r="AU247" s="226" t="s">
        <v>84</v>
      </c>
      <c r="AY247" s="225" t="s">
        <v>137</v>
      </c>
      <c r="BK247" s="227">
        <f>SUM(BK248:BK388)</f>
        <v>0</v>
      </c>
    </row>
    <row r="248" spans="1:65" s="2" customFormat="1" ht="19.8" customHeight="1">
      <c r="A248" s="37"/>
      <c r="B248" s="38"/>
      <c r="C248" s="230" t="s">
        <v>332</v>
      </c>
      <c r="D248" s="230" t="s">
        <v>139</v>
      </c>
      <c r="E248" s="231" t="s">
        <v>333</v>
      </c>
      <c r="F248" s="232" t="s">
        <v>334</v>
      </c>
      <c r="G248" s="233" t="s">
        <v>200</v>
      </c>
      <c r="H248" s="234">
        <v>10</v>
      </c>
      <c r="I248" s="235"/>
      <c r="J248" s="236">
        <f>ROUND(I248*H248,2)</f>
        <v>0</v>
      </c>
      <c r="K248" s="232" t="s">
        <v>143</v>
      </c>
      <c r="L248" s="43"/>
      <c r="M248" s="237" t="s">
        <v>1</v>
      </c>
      <c r="N248" s="238" t="s">
        <v>41</v>
      </c>
      <c r="O248" s="90"/>
      <c r="P248" s="239">
        <f>O248*H248</f>
        <v>0</v>
      </c>
      <c r="Q248" s="239">
        <v>0.04</v>
      </c>
      <c r="R248" s="239">
        <f>Q248*H248</f>
        <v>0.4</v>
      </c>
      <c r="S248" s="239">
        <v>0</v>
      </c>
      <c r="T248" s="240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41" t="s">
        <v>144</v>
      </c>
      <c r="AT248" s="241" t="s">
        <v>139</v>
      </c>
      <c r="AU248" s="241" t="s">
        <v>86</v>
      </c>
      <c r="AY248" s="16" t="s">
        <v>137</v>
      </c>
      <c r="BE248" s="242">
        <f>IF(N248="základní",J248,0)</f>
        <v>0</v>
      </c>
      <c r="BF248" s="242">
        <f>IF(N248="snížená",J248,0)</f>
        <v>0</v>
      </c>
      <c r="BG248" s="242">
        <f>IF(N248="zákl. přenesená",J248,0)</f>
        <v>0</v>
      </c>
      <c r="BH248" s="242">
        <f>IF(N248="sníž. přenesená",J248,0)</f>
        <v>0</v>
      </c>
      <c r="BI248" s="242">
        <f>IF(N248="nulová",J248,0)</f>
        <v>0</v>
      </c>
      <c r="BJ248" s="16" t="s">
        <v>84</v>
      </c>
      <c r="BK248" s="242">
        <f>ROUND(I248*H248,2)</f>
        <v>0</v>
      </c>
      <c r="BL248" s="16" t="s">
        <v>144</v>
      </c>
      <c r="BM248" s="241" t="s">
        <v>335</v>
      </c>
    </row>
    <row r="249" spans="1:47" s="2" customFormat="1" ht="12">
      <c r="A249" s="37"/>
      <c r="B249" s="38"/>
      <c r="C249" s="39"/>
      <c r="D249" s="243" t="s">
        <v>146</v>
      </c>
      <c r="E249" s="39"/>
      <c r="F249" s="244" t="s">
        <v>336</v>
      </c>
      <c r="G249" s="39"/>
      <c r="H249" s="39"/>
      <c r="I249" s="139"/>
      <c r="J249" s="39"/>
      <c r="K249" s="39"/>
      <c r="L249" s="43"/>
      <c r="M249" s="245"/>
      <c r="N249" s="246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146</v>
      </c>
      <c r="AU249" s="16" t="s">
        <v>86</v>
      </c>
    </row>
    <row r="250" spans="1:51" s="13" customFormat="1" ht="12">
      <c r="A250" s="13"/>
      <c r="B250" s="247"/>
      <c r="C250" s="248"/>
      <c r="D250" s="243" t="s">
        <v>157</v>
      </c>
      <c r="E250" s="249" t="s">
        <v>1</v>
      </c>
      <c r="F250" s="250" t="s">
        <v>337</v>
      </c>
      <c r="G250" s="248"/>
      <c r="H250" s="251">
        <v>10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7" t="s">
        <v>157</v>
      </c>
      <c r="AU250" s="257" t="s">
        <v>86</v>
      </c>
      <c r="AV250" s="13" t="s">
        <v>86</v>
      </c>
      <c r="AW250" s="13" t="s">
        <v>32</v>
      </c>
      <c r="AX250" s="13" t="s">
        <v>84</v>
      </c>
      <c r="AY250" s="257" t="s">
        <v>137</v>
      </c>
    </row>
    <row r="251" spans="1:65" s="2" customFormat="1" ht="19.8" customHeight="1">
      <c r="A251" s="37"/>
      <c r="B251" s="38"/>
      <c r="C251" s="230" t="s">
        <v>338</v>
      </c>
      <c r="D251" s="230" t="s">
        <v>139</v>
      </c>
      <c r="E251" s="231" t="s">
        <v>339</v>
      </c>
      <c r="F251" s="232" t="s">
        <v>340</v>
      </c>
      <c r="G251" s="233" t="s">
        <v>200</v>
      </c>
      <c r="H251" s="234">
        <v>37.5</v>
      </c>
      <c r="I251" s="235"/>
      <c r="J251" s="236">
        <f>ROUND(I251*H251,2)</f>
        <v>0</v>
      </c>
      <c r="K251" s="232" t="s">
        <v>143</v>
      </c>
      <c r="L251" s="43"/>
      <c r="M251" s="237" t="s">
        <v>1</v>
      </c>
      <c r="N251" s="238" t="s">
        <v>41</v>
      </c>
      <c r="O251" s="90"/>
      <c r="P251" s="239">
        <f>O251*H251</f>
        <v>0</v>
      </c>
      <c r="Q251" s="239">
        <v>0.04</v>
      </c>
      <c r="R251" s="239">
        <f>Q251*H251</f>
        <v>1.5</v>
      </c>
      <c r="S251" s="239">
        <v>0</v>
      </c>
      <c r="T251" s="240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41" t="s">
        <v>144</v>
      </c>
      <c r="AT251" s="241" t="s">
        <v>139</v>
      </c>
      <c r="AU251" s="241" t="s">
        <v>86</v>
      </c>
      <c r="AY251" s="16" t="s">
        <v>137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6" t="s">
        <v>84</v>
      </c>
      <c r="BK251" s="242">
        <f>ROUND(I251*H251,2)</f>
        <v>0</v>
      </c>
      <c r="BL251" s="16" t="s">
        <v>144</v>
      </c>
      <c r="BM251" s="241" t="s">
        <v>341</v>
      </c>
    </row>
    <row r="252" spans="1:47" s="2" customFormat="1" ht="12">
      <c r="A252" s="37"/>
      <c r="B252" s="38"/>
      <c r="C252" s="39"/>
      <c r="D252" s="243" t="s">
        <v>146</v>
      </c>
      <c r="E252" s="39"/>
      <c r="F252" s="244" t="s">
        <v>342</v>
      </c>
      <c r="G252" s="39"/>
      <c r="H252" s="39"/>
      <c r="I252" s="139"/>
      <c r="J252" s="39"/>
      <c r="K252" s="39"/>
      <c r="L252" s="43"/>
      <c r="M252" s="245"/>
      <c r="N252" s="246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146</v>
      </c>
      <c r="AU252" s="16" t="s">
        <v>86</v>
      </c>
    </row>
    <row r="253" spans="1:51" s="13" customFormat="1" ht="12">
      <c r="A253" s="13"/>
      <c r="B253" s="247"/>
      <c r="C253" s="248"/>
      <c r="D253" s="243" t="s">
        <v>157</v>
      </c>
      <c r="E253" s="249" t="s">
        <v>1</v>
      </c>
      <c r="F253" s="250" t="s">
        <v>343</v>
      </c>
      <c r="G253" s="248"/>
      <c r="H253" s="251">
        <v>37.5</v>
      </c>
      <c r="I253" s="252"/>
      <c r="J253" s="248"/>
      <c r="K253" s="248"/>
      <c r="L253" s="253"/>
      <c r="M253" s="254"/>
      <c r="N253" s="255"/>
      <c r="O253" s="255"/>
      <c r="P253" s="255"/>
      <c r="Q253" s="255"/>
      <c r="R253" s="255"/>
      <c r="S253" s="255"/>
      <c r="T253" s="25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7" t="s">
        <v>157</v>
      </c>
      <c r="AU253" s="257" t="s">
        <v>86</v>
      </c>
      <c r="AV253" s="13" t="s">
        <v>86</v>
      </c>
      <c r="AW253" s="13" t="s">
        <v>32</v>
      </c>
      <c r="AX253" s="13" t="s">
        <v>84</v>
      </c>
      <c r="AY253" s="257" t="s">
        <v>137</v>
      </c>
    </row>
    <row r="254" spans="1:65" s="2" customFormat="1" ht="14.4" customHeight="1">
      <c r="A254" s="37"/>
      <c r="B254" s="38"/>
      <c r="C254" s="230" t="s">
        <v>344</v>
      </c>
      <c r="D254" s="230" t="s">
        <v>139</v>
      </c>
      <c r="E254" s="231" t="s">
        <v>345</v>
      </c>
      <c r="F254" s="232" t="s">
        <v>346</v>
      </c>
      <c r="G254" s="233" t="s">
        <v>200</v>
      </c>
      <c r="H254" s="234">
        <v>8</v>
      </c>
      <c r="I254" s="235"/>
      <c r="J254" s="236">
        <f>ROUND(I254*H254,2)</f>
        <v>0</v>
      </c>
      <c r="K254" s="232" t="s">
        <v>1</v>
      </c>
      <c r="L254" s="43"/>
      <c r="M254" s="237" t="s">
        <v>1</v>
      </c>
      <c r="N254" s="238" t="s">
        <v>41</v>
      </c>
      <c r="O254" s="90"/>
      <c r="P254" s="239">
        <f>O254*H254</f>
        <v>0</v>
      </c>
      <c r="Q254" s="239">
        <v>0.00012</v>
      </c>
      <c r="R254" s="239">
        <f>Q254*H254</f>
        <v>0.00096</v>
      </c>
      <c r="S254" s="239">
        <v>0</v>
      </c>
      <c r="T254" s="240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41" t="s">
        <v>144</v>
      </c>
      <c r="AT254" s="241" t="s">
        <v>139</v>
      </c>
      <c r="AU254" s="241" t="s">
        <v>86</v>
      </c>
      <c r="AY254" s="16" t="s">
        <v>137</v>
      </c>
      <c r="BE254" s="242">
        <f>IF(N254="základní",J254,0)</f>
        <v>0</v>
      </c>
      <c r="BF254" s="242">
        <f>IF(N254="snížená",J254,0)</f>
        <v>0</v>
      </c>
      <c r="BG254" s="242">
        <f>IF(N254="zákl. přenesená",J254,0)</f>
        <v>0</v>
      </c>
      <c r="BH254" s="242">
        <f>IF(N254="sníž. přenesená",J254,0)</f>
        <v>0</v>
      </c>
      <c r="BI254" s="242">
        <f>IF(N254="nulová",J254,0)</f>
        <v>0</v>
      </c>
      <c r="BJ254" s="16" t="s">
        <v>84</v>
      </c>
      <c r="BK254" s="242">
        <f>ROUND(I254*H254,2)</f>
        <v>0</v>
      </c>
      <c r="BL254" s="16" t="s">
        <v>144</v>
      </c>
      <c r="BM254" s="241" t="s">
        <v>347</v>
      </c>
    </row>
    <row r="255" spans="1:47" s="2" customFormat="1" ht="12">
      <c r="A255" s="37"/>
      <c r="B255" s="38"/>
      <c r="C255" s="39"/>
      <c r="D255" s="243" t="s">
        <v>146</v>
      </c>
      <c r="E255" s="39"/>
      <c r="F255" s="244" t="s">
        <v>346</v>
      </c>
      <c r="G255" s="39"/>
      <c r="H255" s="39"/>
      <c r="I255" s="139"/>
      <c r="J255" s="39"/>
      <c r="K255" s="39"/>
      <c r="L255" s="43"/>
      <c r="M255" s="245"/>
      <c r="N255" s="246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146</v>
      </c>
      <c r="AU255" s="16" t="s">
        <v>86</v>
      </c>
    </row>
    <row r="256" spans="1:65" s="2" customFormat="1" ht="19.8" customHeight="1">
      <c r="A256" s="37"/>
      <c r="B256" s="38"/>
      <c r="C256" s="230" t="s">
        <v>348</v>
      </c>
      <c r="D256" s="230" t="s">
        <v>139</v>
      </c>
      <c r="E256" s="231" t="s">
        <v>349</v>
      </c>
      <c r="F256" s="232" t="s">
        <v>350</v>
      </c>
      <c r="G256" s="233" t="s">
        <v>200</v>
      </c>
      <c r="H256" s="234">
        <v>79.384</v>
      </c>
      <c r="I256" s="235"/>
      <c r="J256" s="236">
        <f>ROUND(I256*H256,2)</f>
        <v>0</v>
      </c>
      <c r="K256" s="232" t="s">
        <v>143</v>
      </c>
      <c r="L256" s="43"/>
      <c r="M256" s="237" t="s">
        <v>1</v>
      </c>
      <c r="N256" s="238" t="s">
        <v>41</v>
      </c>
      <c r="O256" s="90"/>
      <c r="P256" s="239">
        <f>O256*H256</f>
        <v>0</v>
      </c>
      <c r="Q256" s="239">
        <v>0.00735</v>
      </c>
      <c r="R256" s="239">
        <f>Q256*H256</f>
        <v>0.5834724</v>
      </c>
      <c r="S256" s="239">
        <v>0</v>
      </c>
      <c r="T256" s="240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41" t="s">
        <v>144</v>
      </c>
      <c r="AT256" s="241" t="s">
        <v>139</v>
      </c>
      <c r="AU256" s="241" t="s">
        <v>86</v>
      </c>
      <c r="AY256" s="16" t="s">
        <v>137</v>
      </c>
      <c r="BE256" s="242">
        <f>IF(N256="základní",J256,0)</f>
        <v>0</v>
      </c>
      <c r="BF256" s="242">
        <f>IF(N256="snížená",J256,0)</f>
        <v>0</v>
      </c>
      <c r="BG256" s="242">
        <f>IF(N256="zákl. přenesená",J256,0)</f>
        <v>0</v>
      </c>
      <c r="BH256" s="242">
        <f>IF(N256="sníž. přenesená",J256,0)</f>
        <v>0</v>
      </c>
      <c r="BI256" s="242">
        <f>IF(N256="nulová",J256,0)</f>
        <v>0</v>
      </c>
      <c r="BJ256" s="16" t="s">
        <v>84</v>
      </c>
      <c r="BK256" s="242">
        <f>ROUND(I256*H256,2)</f>
        <v>0</v>
      </c>
      <c r="BL256" s="16" t="s">
        <v>144</v>
      </c>
      <c r="BM256" s="241" t="s">
        <v>351</v>
      </c>
    </row>
    <row r="257" spans="1:47" s="2" customFormat="1" ht="12">
      <c r="A257" s="37"/>
      <c r="B257" s="38"/>
      <c r="C257" s="39"/>
      <c r="D257" s="243" t="s">
        <v>146</v>
      </c>
      <c r="E257" s="39"/>
      <c r="F257" s="244" t="s">
        <v>350</v>
      </c>
      <c r="G257" s="39"/>
      <c r="H257" s="39"/>
      <c r="I257" s="139"/>
      <c r="J257" s="39"/>
      <c r="K257" s="39"/>
      <c r="L257" s="43"/>
      <c r="M257" s="245"/>
      <c r="N257" s="246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146</v>
      </c>
      <c r="AU257" s="16" t="s">
        <v>86</v>
      </c>
    </row>
    <row r="258" spans="1:51" s="13" customFormat="1" ht="12">
      <c r="A258" s="13"/>
      <c r="B258" s="247"/>
      <c r="C258" s="248"/>
      <c r="D258" s="243" t="s">
        <v>157</v>
      </c>
      <c r="E258" s="249" t="s">
        <v>1</v>
      </c>
      <c r="F258" s="250" t="s">
        <v>352</v>
      </c>
      <c r="G258" s="248"/>
      <c r="H258" s="251">
        <v>79.384</v>
      </c>
      <c r="I258" s="252"/>
      <c r="J258" s="248"/>
      <c r="K258" s="248"/>
      <c r="L258" s="253"/>
      <c r="M258" s="254"/>
      <c r="N258" s="255"/>
      <c r="O258" s="255"/>
      <c r="P258" s="255"/>
      <c r="Q258" s="255"/>
      <c r="R258" s="255"/>
      <c r="S258" s="255"/>
      <c r="T258" s="25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7" t="s">
        <v>157</v>
      </c>
      <c r="AU258" s="257" t="s">
        <v>86</v>
      </c>
      <c r="AV258" s="13" t="s">
        <v>86</v>
      </c>
      <c r="AW258" s="13" t="s">
        <v>32</v>
      </c>
      <c r="AX258" s="13" t="s">
        <v>84</v>
      </c>
      <c r="AY258" s="257" t="s">
        <v>137</v>
      </c>
    </row>
    <row r="259" spans="1:65" s="2" customFormat="1" ht="19.8" customHeight="1">
      <c r="A259" s="37"/>
      <c r="B259" s="38"/>
      <c r="C259" s="230" t="s">
        <v>353</v>
      </c>
      <c r="D259" s="230" t="s">
        <v>139</v>
      </c>
      <c r="E259" s="231" t="s">
        <v>354</v>
      </c>
      <c r="F259" s="232" t="s">
        <v>355</v>
      </c>
      <c r="G259" s="233" t="s">
        <v>200</v>
      </c>
      <c r="H259" s="234">
        <v>202.51</v>
      </c>
      <c r="I259" s="235"/>
      <c r="J259" s="236">
        <f>ROUND(I259*H259,2)</f>
        <v>0</v>
      </c>
      <c r="K259" s="232" t="s">
        <v>143</v>
      </c>
      <c r="L259" s="43"/>
      <c r="M259" s="237" t="s">
        <v>1</v>
      </c>
      <c r="N259" s="238" t="s">
        <v>41</v>
      </c>
      <c r="O259" s="90"/>
      <c r="P259" s="239">
        <f>O259*H259</f>
        <v>0</v>
      </c>
      <c r="Q259" s="239">
        <v>0.02048</v>
      </c>
      <c r="R259" s="239">
        <f>Q259*H259</f>
        <v>4.1474048</v>
      </c>
      <c r="S259" s="239">
        <v>0</v>
      </c>
      <c r="T259" s="240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41" t="s">
        <v>144</v>
      </c>
      <c r="AT259" s="241" t="s">
        <v>139</v>
      </c>
      <c r="AU259" s="241" t="s">
        <v>86</v>
      </c>
      <c r="AY259" s="16" t="s">
        <v>137</v>
      </c>
      <c r="BE259" s="242">
        <f>IF(N259="základní",J259,0)</f>
        <v>0</v>
      </c>
      <c r="BF259" s="242">
        <f>IF(N259="snížená",J259,0)</f>
        <v>0</v>
      </c>
      <c r="BG259" s="242">
        <f>IF(N259="zákl. přenesená",J259,0)</f>
        <v>0</v>
      </c>
      <c r="BH259" s="242">
        <f>IF(N259="sníž. přenesená",J259,0)</f>
        <v>0</v>
      </c>
      <c r="BI259" s="242">
        <f>IF(N259="nulová",J259,0)</f>
        <v>0</v>
      </c>
      <c r="BJ259" s="16" t="s">
        <v>84</v>
      </c>
      <c r="BK259" s="242">
        <f>ROUND(I259*H259,2)</f>
        <v>0</v>
      </c>
      <c r="BL259" s="16" t="s">
        <v>144</v>
      </c>
      <c r="BM259" s="241" t="s">
        <v>356</v>
      </c>
    </row>
    <row r="260" spans="1:47" s="2" customFormat="1" ht="12">
      <c r="A260" s="37"/>
      <c r="B260" s="38"/>
      <c r="C260" s="39"/>
      <c r="D260" s="243" t="s">
        <v>146</v>
      </c>
      <c r="E260" s="39"/>
      <c r="F260" s="244" t="s">
        <v>355</v>
      </c>
      <c r="G260" s="39"/>
      <c r="H260" s="39"/>
      <c r="I260" s="139"/>
      <c r="J260" s="39"/>
      <c r="K260" s="39"/>
      <c r="L260" s="43"/>
      <c r="M260" s="245"/>
      <c r="N260" s="246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146</v>
      </c>
      <c r="AU260" s="16" t="s">
        <v>86</v>
      </c>
    </row>
    <row r="261" spans="1:51" s="13" customFormat="1" ht="12">
      <c r="A261" s="13"/>
      <c r="B261" s="247"/>
      <c r="C261" s="248"/>
      <c r="D261" s="243" t="s">
        <v>157</v>
      </c>
      <c r="E261" s="249" t="s">
        <v>1</v>
      </c>
      <c r="F261" s="250" t="s">
        <v>357</v>
      </c>
      <c r="G261" s="248"/>
      <c r="H261" s="251">
        <v>103.26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7" t="s">
        <v>157</v>
      </c>
      <c r="AU261" s="257" t="s">
        <v>86</v>
      </c>
      <c r="AV261" s="13" t="s">
        <v>86</v>
      </c>
      <c r="AW261" s="13" t="s">
        <v>32</v>
      </c>
      <c r="AX261" s="13" t="s">
        <v>76</v>
      </c>
      <c r="AY261" s="257" t="s">
        <v>137</v>
      </c>
    </row>
    <row r="262" spans="1:51" s="13" customFormat="1" ht="12">
      <c r="A262" s="13"/>
      <c r="B262" s="247"/>
      <c r="C262" s="248"/>
      <c r="D262" s="243" t="s">
        <v>157</v>
      </c>
      <c r="E262" s="249" t="s">
        <v>1</v>
      </c>
      <c r="F262" s="250" t="s">
        <v>358</v>
      </c>
      <c r="G262" s="248"/>
      <c r="H262" s="251">
        <v>99.25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7" t="s">
        <v>157</v>
      </c>
      <c r="AU262" s="257" t="s">
        <v>86</v>
      </c>
      <c r="AV262" s="13" t="s">
        <v>86</v>
      </c>
      <c r="AW262" s="13" t="s">
        <v>32</v>
      </c>
      <c r="AX262" s="13" t="s">
        <v>76</v>
      </c>
      <c r="AY262" s="257" t="s">
        <v>137</v>
      </c>
    </row>
    <row r="263" spans="1:51" s="14" customFormat="1" ht="12">
      <c r="A263" s="14"/>
      <c r="B263" s="258"/>
      <c r="C263" s="259"/>
      <c r="D263" s="243" t="s">
        <v>157</v>
      </c>
      <c r="E263" s="260" t="s">
        <v>1</v>
      </c>
      <c r="F263" s="261" t="s">
        <v>161</v>
      </c>
      <c r="G263" s="259"/>
      <c r="H263" s="262">
        <v>202.51</v>
      </c>
      <c r="I263" s="263"/>
      <c r="J263" s="259"/>
      <c r="K263" s="259"/>
      <c r="L263" s="264"/>
      <c r="M263" s="265"/>
      <c r="N263" s="266"/>
      <c r="O263" s="266"/>
      <c r="P263" s="266"/>
      <c r="Q263" s="266"/>
      <c r="R263" s="266"/>
      <c r="S263" s="266"/>
      <c r="T263" s="26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8" t="s">
        <v>157</v>
      </c>
      <c r="AU263" s="268" t="s">
        <v>86</v>
      </c>
      <c r="AV263" s="14" t="s">
        <v>144</v>
      </c>
      <c r="AW263" s="14" t="s">
        <v>32</v>
      </c>
      <c r="AX263" s="14" t="s">
        <v>84</v>
      </c>
      <c r="AY263" s="268" t="s">
        <v>137</v>
      </c>
    </row>
    <row r="264" spans="1:65" s="2" customFormat="1" ht="19.8" customHeight="1">
      <c r="A264" s="37"/>
      <c r="B264" s="38"/>
      <c r="C264" s="230" t="s">
        <v>359</v>
      </c>
      <c r="D264" s="230" t="s">
        <v>139</v>
      </c>
      <c r="E264" s="231" t="s">
        <v>360</v>
      </c>
      <c r="F264" s="232" t="s">
        <v>361</v>
      </c>
      <c r="G264" s="233" t="s">
        <v>200</v>
      </c>
      <c r="H264" s="234">
        <v>204.991</v>
      </c>
      <c r="I264" s="235"/>
      <c r="J264" s="236">
        <f>ROUND(I264*H264,2)</f>
        <v>0</v>
      </c>
      <c r="K264" s="232" t="s">
        <v>143</v>
      </c>
      <c r="L264" s="43"/>
      <c r="M264" s="237" t="s">
        <v>1</v>
      </c>
      <c r="N264" s="238" t="s">
        <v>41</v>
      </c>
      <c r="O264" s="90"/>
      <c r="P264" s="239">
        <f>O264*H264</f>
        <v>0</v>
      </c>
      <c r="Q264" s="239">
        <v>0.00438</v>
      </c>
      <c r="R264" s="239">
        <f>Q264*H264</f>
        <v>0.8978605800000001</v>
      </c>
      <c r="S264" s="239">
        <v>0</v>
      </c>
      <c r="T264" s="240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41" t="s">
        <v>144</v>
      </c>
      <c r="AT264" s="241" t="s">
        <v>139</v>
      </c>
      <c r="AU264" s="241" t="s">
        <v>86</v>
      </c>
      <c r="AY264" s="16" t="s">
        <v>137</v>
      </c>
      <c r="BE264" s="242">
        <f>IF(N264="základní",J264,0)</f>
        <v>0</v>
      </c>
      <c r="BF264" s="242">
        <f>IF(N264="snížená",J264,0)</f>
        <v>0</v>
      </c>
      <c r="BG264" s="242">
        <f>IF(N264="zákl. přenesená",J264,0)</f>
        <v>0</v>
      </c>
      <c r="BH264" s="242">
        <f>IF(N264="sníž. přenesená",J264,0)</f>
        <v>0</v>
      </c>
      <c r="BI264" s="242">
        <f>IF(N264="nulová",J264,0)</f>
        <v>0</v>
      </c>
      <c r="BJ264" s="16" t="s">
        <v>84</v>
      </c>
      <c r="BK264" s="242">
        <f>ROUND(I264*H264,2)</f>
        <v>0</v>
      </c>
      <c r="BL264" s="16" t="s">
        <v>144</v>
      </c>
      <c r="BM264" s="241" t="s">
        <v>362</v>
      </c>
    </row>
    <row r="265" spans="1:47" s="2" customFormat="1" ht="12">
      <c r="A265" s="37"/>
      <c r="B265" s="38"/>
      <c r="C265" s="39"/>
      <c r="D265" s="243" t="s">
        <v>146</v>
      </c>
      <c r="E265" s="39"/>
      <c r="F265" s="244" t="s">
        <v>363</v>
      </c>
      <c r="G265" s="39"/>
      <c r="H265" s="39"/>
      <c r="I265" s="139"/>
      <c r="J265" s="39"/>
      <c r="K265" s="39"/>
      <c r="L265" s="43"/>
      <c r="M265" s="245"/>
      <c r="N265" s="246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146</v>
      </c>
      <c r="AU265" s="16" t="s">
        <v>86</v>
      </c>
    </row>
    <row r="266" spans="1:51" s="13" customFormat="1" ht="12">
      <c r="A266" s="13"/>
      <c r="B266" s="247"/>
      <c r="C266" s="248"/>
      <c r="D266" s="243" t="s">
        <v>157</v>
      </c>
      <c r="E266" s="249" t="s">
        <v>1</v>
      </c>
      <c r="F266" s="250" t="s">
        <v>364</v>
      </c>
      <c r="G266" s="248"/>
      <c r="H266" s="251">
        <v>122.8</v>
      </c>
      <c r="I266" s="252"/>
      <c r="J266" s="248"/>
      <c r="K266" s="248"/>
      <c r="L266" s="253"/>
      <c r="M266" s="254"/>
      <c r="N266" s="255"/>
      <c r="O266" s="255"/>
      <c r="P266" s="255"/>
      <c r="Q266" s="255"/>
      <c r="R266" s="255"/>
      <c r="S266" s="255"/>
      <c r="T266" s="25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7" t="s">
        <v>157</v>
      </c>
      <c r="AU266" s="257" t="s">
        <v>86</v>
      </c>
      <c r="AV266" s="13" t="s">
        <v>86</v>
      </c>
      <c r="AW266" s="13" t="s">
        <v>32</v>
      </c>
      <c r="AX266" s="13" t="s">
        <v>76</v>
      </c>
      <c r="AY266" s="257" t="s">
        <v>137</v>
      </c>
    </row>
    <row r="267" spans="1:51" s="13" customFormat="1" ht="12">
      <c r="A267" s="13"/>
      <c r="B267" s="247"/>
      <c r="C267" s="248"/>
      <c r="D267" s="243" t="s">
        <v>157</v>
      </c>
      <c r="E267" s="249" t="s">
        <v>1</v>
      </c>
      <c r="F267" s="250" t="s">
        <v>365</v>
      </c>
      <c r="G267" s="248"/>
      <c r="H267" s="251">
        <v>11.659</v>
      </c>
      <c r="I267" s="252"/>
      <c r="J267" s="248"/>
      <c r="K267" s="248"/>
      <c r="L267" s="253"/>
      <c r="M267" s="254"/>
      <c r="N267" s="255"/>
      <c r="O267" s="255"/>
      <c r="P267" s="255"/>
      <c r="Q267" s="255"/>
      <c r="R267" s="255"/>
      <c r="S267" s="255"/>
      <c r="T267" s="25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7" t="s">
        <v>157</v>
      </c>
      <c r="AU267" s="257" t="s">
        <v>86</v>
      </c>
      <c r="AV267" s="13" t="s">
        <v>86</v>
      </c>
      <c r="AW267" s="13" t="s">
        <v>32</v>
      </c>
      <c r="AX267" s="13" t="s">
        <v>76</v>
      </c>
      <c r="AY267" s="257" t="s">
        <v>137</v>
      </c>
    </row>
    <row r="268" spans="1:51" s="13" customFormat="1" ht="12">
      <c r="A268" s="13"/>
      <c r="B268" s="247"/>
      <c r="C268" s="248"/>
      <c r="D268" s="243" t="s">
        <v>157</v>
      </c>
      <c r="E268" s="249" t="s">
        <v>1</v>
      </c>
      <c r="F268" s="250" t="s">
        <v>366</v>
      </c>
      <c r="G268" s="248"/>
      <c r="H268" s="251">
        <v>23.588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7" t="s">
        <v>157</v>
      </c>
      <c r="AU268" s="257" t="s">
        <v>86</v>
      </c>
      <c r="AV268" s="13" t="s">
        <v>86</v>
      </c>
      <c r="AW268" s="13" t="s">
        <v>32</v>
      </c>
      <c r="AX268" s="13" t="s">
        <v>76</v>
      </c>
      <c r="AY268" s="257" t="s">
        <v>137</v>
      </c>
    </row>
    <row r="269" spans="1:51" s="13" customFormat="1" ht="12">
      <c r="A269" s="13"/>
      <c r="B269" s="247"/>
      <c r="C269" s="248"/>
      <c r="D269" s="243" t="s">
        <v>157</v>
      </c>
      <c r="E269" s="249" t="s">
        <v>1</v>
      </c>
      <c r="F269" s="250" t="s">
        <v>367</v>
      </c>
      <c r="G269" s="248"/>
      <c r="H269" s="251">
        <v>46.944</v>
      </c>
      <c r="I269" s="252"/>
      <c r="J269" s="248"/>
      <c r="K269" s="248"/>
      <c r="L269" s="253"/>
      <c r="M269" s="254"/>
      <c r="N269" s="255"/>
      <c r="O269" s="255"/>
      <c r="P269" s="255"/>
      <c r="Q269" s="255"/>
      <c r="R269" s="255"/>
      <c r="S269" s="255"/>
      <c r="T269" s="25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7" t="s">
        <v>157</v>
      </c>
      <c r="AU269" s="257" t="s">
        <v>86</v>
      </c>
      <c r="AV269" s="13" t="s">
        <v>86</v>
      </c>
      <c r="AW269" s="13" t="s">
        <v>32</v>
      </c>
      <c r="AX269" s="13" t="s">
        <v>76</v>
      </c>
      <c r="AY269" s="257" t="s">
        <v>137</v>
      </c>
    </row>
    <row r="270" spans="1:51" s="14" customFormat="1" ht="12">
      <c r="A270" s="14"/>
      <c r="B270" s="258"/>
      <c r="C270" s="259"/>
      <c r="D270" s="243" t="s">
        <v>157</v>
      </c>
      <c r="E270" s="260" t="s">
        <v>1</v>
      </c>
      <c r="F270" s="261" t="s">
        <v>161</v>
      </c>
      <c r="G270" s="259"/>
      <c r="H270" s="262">
        <v>204.991</v>
      </c>
      <c r="I270" s="263"/>
      <c r="J270" s="259"/>
      <c r="K270" s="259"/>
      <c r="L270" s="264"/>
      <c r="M270" s="265"/>
      <c r="N270" s="266"/>
      <c r="O270" s="266"/>
      <c r="P270" s="266"/>
      <c r="Q270" s="266"/>
      <c r="R270" s="266"/>
      <c r="S270" s="266"/>
      <c r="T270" s="26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8" t="s">
        <v>157</v>
      </c>
      <c r="AU270" s="268" t="s">
        <v>86</v>
      </c>
      <c r="AV270" s="14" t="s">
        <v>144</v>
      </c>
      <c r="AW270" s="14" t="s">
        <v>32</v>
      </c>
      <c r="AX270" s="14" t="s">
        <v>84</v>
      </c>
      <c r="AY270" s="268" t="s">
        <v>137</v>
      </c>
    </row>
    <row r="271" spans="1:65" s="2" customFormat="1" ht="19.8" customHeight="1">
      <c r="A271" s="37"/>
      <c r="B271" s="38"/>
      <c r="C271" s="230" t="s">
        <v>368</v>
      </c>
      <c r="D271" s="230" t="s">
        <v>139</v>
      </c>
      <c r="E271" s="231" t="s">
        <v>369</v>
      </c>
      <c r="F271" s="232" t="s">
        <v>370</v>
      </c>
      <c r="G271" s="233" t="s">
        <v>200</v>
      </c>
      <c r="H271" s="234">
        <v>124.16</v>
      </c>
      <c r="I271" s="235"/>
      <c r="J271" s="236">
        <f>ROUND(I271*H271,2)</f>
        <v>0</v>
      </c>
      <c r="K271" s="232" t="s">
        <v>143</v>
      </c>
      <c r="L271" s="43"/>
      <c r="M271" s="237" t="s">
        <v>1</v>
      </c>
      <c r="N271" s="238" t="s">
        <v>41</v>
      </c>
      <c r="O271" s="90"/>
      <c r="P271" s="239">
        <f>O271*H271</f>
        <v>0</v>
      </c>
      <c r="Q271" s="239">
        <v>0.00832</v>
      </c>
      <c r="R271" s="239">
        <f>Q271*H271</f>
        <v>1.0330111999999998</v>
      </c>
      <c r="S271" s="239">
        <v>0</v>
      </c>
      <c r="T271" s="240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41" t="s">
        <v>144</v>
      </c>
      <c r="AT271" s="241" t="s">
        <v>139</v>
      </c>
      <c r="AU271" s="241" t="s">
        <v>86</v>
      </c>
      <c r="AY271" s="16" t="s">
        <v>137</v>
      </c>
      <c r="BE271" s="242">
        <f>IF(N271="základní",J271,0)</f>
        <v>0</v>
      </c>
      <c r="BF271" s="242">
        <f>IF(N271="snížená",J271,0)</f>
        <v>0</v>
      </c>
      <c r="BG271" s="242">
        <f>IF(N271="zákl. přenesená",J271,0)</f>
        <v>0</v>
      </c>
      <c r="BH271" s="242">
        <f>IF(N271="sníž. přenesená",J271,0)</f>
        <v>0</v>
      </c>
      <c r="BI271" s="242">
        <f>IF(N271="nulová",J271,0)</f>
        <v>0</v>
      </c>
      <c r="BJ271" s="16" t="s">
        <v>84</v>
      </c>
      <c r="BK271" s="242">
        <f>ROUND(I271*H271,2)</f>
        <v>0</v>
      </c>
      <c r="BL271" s="16" t="s">
        <v>144</v>
      </c>
      <c r="BM271" s="241" t="s">
        <v>371</v>
      </c>
    </row>
    <row r="272" spans="1:47" s="2" customFormat="1" ht="12">
      <c r="A272" s="37"/>
      <c r="B272" s="38"/>
      <c r="C272" s="39"/>
      <c r="D272" s="243" t="s">
        <v>146</v>
      </c>
      <c r="E272" s="39"/>
      <c r="F272" s="244" t="s">
        <v>372</v>
      </c>
      <c r="G272" s="39"/>
      <c r="H272" s="39"/>
      <c r="I272" s="139"/>
      <c r="J272" s="39"/>
      <c r="K272" s="39"/>
      <c r="L272" s="43"/>
      <c r="M272" s="245"/>
      <c r="N272" s="246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146</v>
      </c>
      <c r="AU272" s="16" t="s">
        <v>86</v>
      </c>
    </row>
    <row r="273" spans="1:51" s="13" customFormat="1" ht="12">
      <c r="A273" s="13"/>
      <c r="B273" s="247"/>
      <c r="C273" s="248"/>
      <c r="D273" s="243" t="s">
        <v>157</v>
      </c>
      <c r="E273" s="249" t="s">
        <v>1</v>
      </c>
      <c r="F273" s="250" t="s">
        <v>373</v>
      </c>
      <c r="G273" s="248"/>
      <c r="H273" s="251">
        <v>124.16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7" t="s">
        <v>157</v>
      </c>
      <c r="AU273" s="257" t="s">
        <v>86</v>
      </c>
      <c r="AV273" s="13" t="s">
        <v>86</v>
      </c>
      <c r="AW273" s="13" t="s">
        <v>32</v>
      </c>
      <c r="AX273" s="13" t="s">
        <v>76</v>
      </c>
      <c r="AY273" s="257" t="s">
        <v>137</v>
      </c>
    </row>
    <row r="274" spans="1:51" s="14" customFormat="1" ht="12">
      <c r="A274" s="14"/>
      <c r="B274" s="258"/>
      <c r="C274" s="259"/>
      <c r="D274" s="243" t="s">
        <v>157</v>
      </c>
      <c r="E274" s="260" t="s">
        <v>1</v>
      </c>
      <c r="F274" s="261" t="s">
        <v>161</v>
      </c>
      <c r="G274" s="259"/>
      <c r="H274" s="262">
        <v>124.16</v>
      </c>
      <c r="I274" s="263"/>
      <c r="J274" s="259"/>
      <c r="K274" s="259"/>
      <c r="L274" s="264"/>
      <c r="M274" s="265"/>
      <c r="N274" s="266"/>
      <c r="O274" s="266"/>
      <c r="P274" s="266"/>
      <c r="Q274" s="266"/>
      <c r="R274" s="266"/>
      <c r="S274" s="266"/>
      <c r="T274" s="26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8" t="s">
        <v>157</v>
      </c>
      <c r="AU274" s="268" t="s">
        <v>86</v>
      </c>
      <c r="AV274" s="14" t="s">
        <v>144</v>
      </c>
      <c r="AW274" s="14" t="s">
        <v>32</v>
      </c>
      <c r="AX274" s="14" t="s">
        <v>84</v>
      </c>
      <c r="AY274" s="268" t="s">
        <v>137</v>
      </c>
    </row>
    <row r="275" spans="1:65" s="2" customFormat="1" ht="19.8" customHeight="1">
      <c r="A275" s="37"/>
      <c r="B275" s="38"/>
      <c r="C275" s="269" t="s">
        <v>374</v>
      </c>
      <c r="D275" s="269" t="s">
        <v>191</v>
      </c>
      <c r="E275" s="270" t="s">
        <v>375</v>
      </c>
      <c r="F275" s="271" t="s">
        <v>376</v>
      </c>
      <c r="G275" s="272" t="s">
        <v>200</v>
      </c>
      <c r="H275" s="273">
        <v>126.643</v>
      </c>
      <c r="I275" s="274"/>
      <c r="J275" s="275">
        <f>ROUND(I275*H275,2)</f>
        <v>0</v>
      </c>
      <c r="K275" s="271" t="s">
        <v>143</v>
      </c>
      <c r="L275" s="276"/>
      <c r="M275" s="277" t="s">
        <v>1</v>
      </c>
      <c r="N275" s="278" t="s">
        <v>41</v>
      </c>
      <c r="O275" s="90"/>
      <c r="P275" s="239">
        <f>O275*H275</f>
        <v>0</v>
      </c>
      <c r="Q275" s="239">
        <v>0.003</v>
      </c>
      <c r="R275" s="239">
        <f>Q275*H275</f>
        <v>0.379929</v>
      </c>
      <c r="S275" s="239">
        <v>0</v>
      </c>
      <c r="T275" s="240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41" t="s">
        <v>179</v>
      </c>
      <c r="AT275" s="241" t="s">
        <v>191</v>
      </c>
      <c r="AU275" s="241" t="s">
        <v>86</v>
      </c>
      <c r="AY275" s="16" t="s">
        <v>137</v>
      </c>
      <c r="BE275" s="242">
        <f>IF(N275="základní",J275,0)</f>
        <v>0</v>
      </c>
      <c r="BF275" s="242">
        <f>IF(N275="snížená",J275,0)</f>
        <v>0</v>
      </c>
      <c r="BG275" s="242">
        <f>IF(N275="zákl. přenesená",J275,0)</f>
        <v>0</v>
      </c>
      <c r="BH275" s="242">
        <f>IF(N275="sníž. přenesená",J275,0)</f>
        <v>0</v>
      </c>
      <c r="BI275" s="242">
        <f>IF(N275="nulová",J275,0)</f>
        <v>0</v>
      </c>
      <c r="BJ275" s="16" t="s">
        <v>84</v>
      </c>
      <c r="BK275" s="242">
        <f>ROUND(I275*H275,2)</f>
        <v>0</v>
      </c>
      <c r="BL275" s="16" t="s">
        <v>144</v>
      </c>
      <c r="BM275" s="241" t="s">
        <v>377</v>
      </c>
    </row>
    <row r="276" spans="1:47" s="2" customFormat="1" ht="12">
      <c r="A276" s="37"/>
      <c r="B276" s="38"/>
      <c r="C276" s="39"/>
      <c r="D276" s="243" t="s">
        <v>146</v>
      </c>
      <c r="E276" s="39"/>
      <c r="F276" s="244" t="s">
        <v>376</v>
      </c>
      <c r="G276" s="39"/>
      <c r="H276" s="39"/>
      <c r="I276" s="139"/>
      <c r="J276" s="39"/>
      <c r="K276" s="39"/>
      <c r="L276" s="43"/>
      <c r="M276" s="245"/>
      <c r="N276" s="246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146</v>
      </c>
      <c r="AU276" s="16" t="s">
        <v>86</v>
      </c>
    </row>
    <row r="277" spans="1:51" s="13" customFormat="1" ht="12">
      <c r="A277" s="13"/>
      <c r="B277" s="247"/>
      <c r="C277" s="248"/>
      <c r="D277" s="243" t="s">
        <v>157</v>
      </c>
      <c r="E277" s="248"/>
      <c r="F277" s="250" t="s">
        <v>378</v>
      </c>
      <c r="G277" s="248"/>
      <c r="H277" s="251">
        <v>126.643</v>
      </c>
      <c r="I277" s="252"/>
      <c r="J277" s="248"/>
      <c r="K277" s="248"/>
      <c r="L277" s="253"/>
      <c r="M277" s="254"/>
      <c r="N277" s="255"/>
      <c r="O277" s="255"/>
      <c r="P277" s="255"/>
      <c r="Q277" s="255"/>
      <c r="R277" s="255"/>
      <c r="S277" s="255"/>
      <c r="T277" s="25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7" t="s">
        <v>157</v>
      </c>
      <c r="AU277" s="257" t="s">
        <v>86</v>
      </c>
      <c r="AV277" s="13" t="s">
        <v>86</v>
      </c>
      <c r="AW277" s="13" t="s">
        <v>4</v>
      </c>
      <c r="AX277" s="13" t="s">
        <v>84</v>
      </c>
      <c r="AY277" s="257" t="s">
        <v>137</v>
      </c>
    </row>
    <row r="278" spans="1:65" s="2" customFormat="1" ht="19.8" customHeight="1">
      <c r="A278" s="37"/>
      <c r="B278" s="38"/>
      <c r="C278" s="230" t="s">
        <v>379</v>
      </c>
      <c r="D278" s="230" t="s">
        <v>139</v>
      </c>
      <c r="E278" s="231" t="s">
        <v>380</v>
      </c>
      <c r="F278" s="232" t="s">
        <v>381</v>
      </c>
      <c r="G278" s="233" t="s">
        <v>200</v>
      </c>
      <c r="H278" s="234">
        <v>639.97</v>
      </c>
      <c r="I278" s="235"/>
      <c r="J278" s="236">
        <f>ROUND(I278*H278,2)</f>
        <v>0</v>
      </c>
      <c r="K278" s="232" t="s">
        <v>143</v>
      </c>
      <c r="L278" s="43"/>
      <c r="M278" s="237" t="s">
        <v>1</v>
      </c>
      <c r="N278" s="238" t="s">
        <v>41</v>
      </c>
      <c r="O278" s="90"/>
      <c r="P278" s="239">
        <f>O278*H278</f>
        <v>0</v>
      </c>
      <c r="Q278" s="239">
        <v>0.00849256</v>
      </c>
      <c r="R278" s="239">
        <f>Q278*H278</f>
        <v>5.4349836232</v>
      </c>
      <c r="S278" s="239">
        <v>0</v>
      </c>
      <c r="T278" s="240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41" t="s">
        <v>144</v>
      </c>
      <c r="AT278" s="241" t="s">
        <v>139</v>
      </c>
      <c r="AU278" s="241" t="s">
        <v>86</v>
      </c>
      <c r="AY278" s="16" t="s">
        <v>137</v>
      </c>
      <c r="BE278" s="242">
        <f>IF(N278="základní",J278,0)</f>
        <v>0</v>
      </c>
      <c r="BF278" s="242">
        <f>IF(N278="snížená",J278,0)</f>
        <v>0</v>
      </c>
      <c r="BG278" s="242">
        <f>IF(N278="zákl. přenesená",J278,0)</f>
        <v>0</v>
      </c>
      <c r="BH278" s="242">
        <f>IF(N278="sníž. přenesená",J278,0)</f>
        <v>0</v>
      </c>
      <c r="BI278" s="242">
        <f>IF(N278="nulová",J278,0)</f>
        <v>0</v>
      </c>
      <c r="BJ278" s="16" t="s">
        <v>84</v>
      </c>
      <c r="BK278" s="242">
        <f>ROUND(I278*H278,2)</f>
        <v>0</v>
      </c>
      <c r="BL278" s="16" t="s">
        <v>144</v>
      </c>
      <c r="BM278" s="241" t="s">
        <v>382</v>
      </c>
    </row>
    <row r="279" spans="1:47" s="2" customFormat="1" ht="12">
      <c r="A279" s="37"/>
      <c r="B279" s="38"/>
      <c r="C279" s="39"/>
      <c r="D279" s="243" t="s">
        <v>146</v>
      </c>
      <c r="E279" s="39"/>
      <c r="F279" s="244" t="s">
        <v>383</v>
      </c>
      <c r="G279" s="39"/>
      <c r="H279" s="39"/>
      <c r="I279" s="139"/>
      <c r="J279" s="39"/>
      <c r="K279" s="39"/>
      <c r="L279" s="43"/>
      <c r="M279" s="245"/>
      <c r="N279" s="246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146</v>
      </c>
      <c r="AU279" s="16" t="s">
        <v>86</v>
      </c>
    </row>
    <row r="280" spans="1:51" s="13" customFormat="1" ht="12">
      <c r="A280" s="13"/>
      <c r="B280" s="247"/>
      <c r="C280" s="248"/>
      <c r="D280" s="243" t="s">
        <v>157</v>
      </c>
      <c r="E280" s="249" t="s">
        <v>1</v>
      </c>
      <c r="F280" s="250" t="s">
        <v>384</v>
      </c>
      <c r="G280" s="248"/>
      <c r="H280" s="251">
        <v>618.05</v>
      </c>
      <c r="I280" s="252"/>
      <c r="J280" s="248"/>
      <c r="K280" s="248"/>
      <c r="L280" s="253"/>
      <c r="M280" s="254"/>
      <c r="N280" s="255"/>
      <c r="O280" s="255"/>
      <c r="P280" s="255"/>
      <c r="Q280" s="255"/>
      <c r="R280" s="255"/>
      <c r="S280" s="255"/>
      <c r="T280" s="25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7" t="s">
        <v>157</v>
      </c>
      <c r="AU280" s="257" t="s">
        <v>86</v>
      </c>
      <c r="AV280" s="13" t="s">
        <v>86</v>
      </c>
      <c r="AW280" s="13" t="s">
        <v>32</v>
      </c>
      <c r="AX280" s="13" t="s">
        <v>76</v>
      </c>
      <c r="AY280" s="257" t="s">
        <v>137</v>
      </c>
    </row>
    <row r="281" spans="1:51" s="13" customFormat="1" ht="12">
      <c r="A281" s="13"/>
      <c r="B281" s="247"/>
      <c r="C281" s="248"/>
      <c r="D281" s="243" t="s">
        <v>157</v>
      </c>
      <c r="E281" s="249" t="s">
        <v>1</v>
      </c>
      <c r="F281" s="250" t="s">
        <v>385</v>
      </c>
      <c r="G281" s="248"/>
      <c r="H281" s="251">
        <v>247.42</v>
      </c>
      <c r="I281" s="252"/>
      <c r="J281" s="248"/>
      <c r="K281" s="248"/>
      <c r="L281" s="253"/>
      <c r="M281" s="254"/>
      <c r="N281" s="255"/>
      <c r="O281" s="255"/>
      <c r="P281" s="255"/>
      <c r="Q281" s="255"/>
      <c r="R281" s="255"/>
      <c r="S281" s="255"/>
      <c r="T281" s="25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7" t="s">
        <v>157</v>
      </c>
      <c r="AU281" s="257" t="s">
        <v>86</v>
      </c>
      <c r="AV281" s="13" t="s">
        <v>86</v>
      </c>
      <c r="AW281" s="13" t="s">
        <v>32</v>
      </c>
      <c r="AX281" s="13" t="s">
        <v>76</v>
      </c>
      <c r="AY281" s="257" t="s">
        <v>137</v>
      </c>
    </row>
    <row r="282" spans="1:51" s="13" customFormat="1" ht="12">
      <c r="A282" s="13"/>
      <c r="B282" s="247"/>
      <c r="C282" s="248"/>
      <c r="D282" s="243" t="s">
        <v>157</v>
      </c>
      <c r="E282" s="249" t="s">
        <v>1</v>
      </c>
      <c r="F282" s="250" t="s">
        <v>386</v>
      </c>
      <c r="G282" s="248"/>
      <c r="H282" s="251">
        <v>-225.5</v>
      </c>
      <c r="I282" s="252"/>
      <c r="J282" s="248"/>
      <c r="K282" s="248"/>
      <c r="L282" s="253"/>
      <c r="M282" s="254"/>
      <c r="N282" s="255"/>
      <c r="O282" s="255"/>
      <c r="P282" s="255"/>
      <c r="Q282" s="255"/>
      <c r="R282" s="255"/>
      <c r="S282" s="255"/>
      <c r="T282" s="25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7" t="s">
        <v>157</v>
      </c>
      <c r="AU282" s="257" t="s">
        <v>86</v>
      </c>
      <c r="AV282" s="13" t="s">
        <v>86</v>
      </c>
      <c r="AW282" s="13" t="s">
        <v>32</v>
      </c>
      <c r="AX282" s="13" t="s">
        <v>76</v>
      </c>
      <c r="AY282" s="257" t="s">
        <v>137</v>
      </c>
    </row>
    <row r="283" spans="1:51" s="14" customFormat="1" ht="12">
      <c r="A283" s="14"/>
      <c r="B283" s="258"/>
      <c r="C283" s="259"/>
      <c r="D283" s="243" t="s">
        <v>157</v>
      </c>
      <c r="E283" s="260" t="s">
        <v>1</v>
      </c>
      <c r="F283" s="261" t="s">
        <v>161</v>
      </c>
      <c r="G283" s="259"/>
      <c r="H283" s="262">
        <v>639.9699999999999</v>
      </c>
      <c r="I283" s="263"/>
      <c r="J283" s="259"/>
      <c r="K283" s="259"/>
      <c r="L283" s="264"/>
      <c r="M283" s="265"/>
      <c r="N283" s="266"/>
      <c r="O283" s="266"/>
      <c r="P283" s="266"/>
      <c r="Q283" s="266"/>
      <c r="R283" s="266"/>
      <c r="S283" s="266"/>
      <c r="T283" s="26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8" t="s">
        <v>157</v>
      </c>
      <c r="AU283" s="268" t="s">
        <v>86</v>
      </c>
      <c r="AV283" s="14" t="s">
        <v>144</v>
      </c>
      <c r="AW283" s="14" t="s">
        <v>32</v>
      </c>
      <c r="AX283" s="14" t="s">
        <v>84</v>
      </c>
      <c r="AY283" s="268" t="s">
        <v>137</v>
      </c>
    </row>
    <row r="284" spans="1:65" s="2" customFormat="1" ht="19.8" customHeight="1">
      <c r="A284" s="37"/>
      <c r="B284" s="38"/>
      <c r="C284" s="269" t="s">
        <v>387</v>
      </c>
      <c r="D284" s="269" t="s">
        <v>191</v>
      </c>
      <c r="E284" s="270" t="s">
        <v>388</v>
      </c>
      <c r="F284" s="271" t="s">
        <v>389</v>
      </c>
      <c r="G284" s="272" t="s">
        <v>200</v>
      </c>
      <c r="H284" s="273">
        <v>652.769</v>
      </c>
      <c r="I284" s="274"/>
      <c r="J284" s="275">
        <f>ROUND(I284*H284,2)</f>
        <v>0</v>
      </c>
      <c r="K284" s="271" t="s">
        <v>143</v>
      </c>
      <c r="L284" s="276"/>
      <c r="M284" s="277" t="s">
        <v>1</v>
      </c>
      <c r="N284" s="278" t="s">
        <v>41</v>
      </c>
      <c r="O284" s="90"/>
      <c r="P284" s="239">
        <f>O284*H284</f>
        <v>0</v>
      </c>
      <c r="Q284" s="239">
        <v>0.0021</v>
      </c>
      <c r="R284" s="239">
        <f>Q284*H284</f>
        <v>1.3708148999999998</v>
      </c>
      <c r="S284" s="239">
        <v>0</v>
      </c>
      <c r="T284" s="240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41" t="s">
        <v>179</v>
      </c>
      <c r="AT284" s="241" t="s">
        <v>191</v>
      </c>
      <c r="AU284" s="241" t="s">
        <v>86</v>
      </c>
      <c r="AY284" s="16" t="s">
        <v>137</v>
      </c>
      <c r="BE284" s="242">
        <f>IF(N284="základní",J284,0)</f>
        <v>0</v>
      </c>
      <c r="BF284" s="242">
        <f>IF(N284="snížená",J284,0)</f>
        <v>0</v>
      </c>
      <c r="BG284" s="242">
        <f>IF(N284="zákl. přenesená",J284,0)</f>
        <v>0</v>
      </c>
      <c r="BH284" s="242">
        <f>IF(N284="sníž. přenesená",J284,0)</f>
        <v>0</v>
      </c>
      <c r="BI284" s="242">
        <f>IF(N284="nulová",J284,0)</f>
        <v>0</v>
      </c>
      <c r="BJ284" s="16" t="s">
        <v>84</v>
      </c>
      <c r="BK284" s="242">
        <f>ROUND(I284*H284,2)</f>
        <v>0</v>
      </c>
      <c r="BL284" s="16" t="s">
        <v>144</v>
      </c>
      <c r="BM284" s="241" t="s">
        <v>390</v>
      </c>
    </row>
    <row r="285" spans="1:47" s="2" customFormat="1" ht="12">
      <c r="A285" s="37"/>
      <c r="B285" s="38"/>
      <c r="C285" s="39"/>
      <c r="D285" s="243" t="s">
        <v>146</v>
      </c>
      <c r="E285" s="39"/>
      <c r="F285" s="244" t="s">
        <v>391</v>
      </c>
      <c r="G285" s="39"/>
      <c r="H285" s="39"/>
      <c r="I285" s="139"/>
      <c r="J285" s="39"/>
      <c r="K285" s="39"/>
      <c r="L285" s="43"/>
      <c r="M285" s="245"/>
      <c r="N285" s="246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146</v>
      </c>
      <c r="AU285" s="16" t="s">
        <v>86</v>
      </c>
    </row>
    <row r="286" spans="1:47" s="2" customFormat="1" ht="12">
      <c r="A286" s="37"/>
      <c r="B286" s="38"/>
      <c r="C286" s="39"/>
      <c r="D286" s="243" t="s">
        <v>392</v>
      </c>
      <c r="E286" s="39"/>
      <c r="F286" s="279" t="s">
        <v>393</v>
      </c>
      <c r="G286" s="39"/>
      <c r="H286" s="39"/>
      <c r="I286" s="139"/>
      <c r="J286" s="39"/>
      <c r="K286" s="39"/>
      <c r="L286" s="43"/>
      <c r="M286" s="245"/>
      <c r="N286" s="246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392</v>
      </c>
      <c r="AU286" s="16" t="s">
        <v>86</v>
      </c>
    </row>
    <row r="287" spans="1:51" s="13" customFormat="1" ht="12">
      <c r="A287" s="13"/>
      <c r="B287" s="247"/>
      <c r="C287" s="248"/>
      <c r="D287" s="243" t="s">
        <v>157</v>
      </c>
      <c r="E287" s="248"/>
      <c r="F287" s="250" t="s">
        <v>394</v>
      </c>
      <c r="G287" s="248"/>
      <c r="H287" s="251">
        <v>652.769</v>
      </c>
      <c r="I287" s="252"/>
      <c r="J287" s="248"/>
      <c r="K287" s="248"/>
      <c r="L287" s="253"/>
      <c r="M287" s="254"/>
      <c r="N287" s="255"/>
      <c r="O287" s="255"/>
      <c r="P287" s="255"/>
      <c r="Q287" s="255"/>
      <c r="R287" s="255"/>
      <c r="S287" s="255"/>
      <c r="T287" s="25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7" t="s">
        <v>157</v>
      </c>
      <c r="AU287" s="257" t="s">
        <v>86</v>
      </c>
      <c r="AV287" s="13" t="s">
        <v>86</v>
      </c>
      <c r="AW287" s="13" t="s">
        <v>4</v>
      </c>
      <c r="AX287" s="13" t="s">
        <v>84</v>
      </c>
      <c r="AY287" s="257" t="s">
        <v>137</v>
      </c>
    </row>
    <row r="288" spans="1:65" s="2" customFormat="1" ht="19.8" customHeight="1">
      <c r="A288" s="37"/>
      <c r="B288" s="38"/>
      <c r="C288" s="230" t="s">
        <v>395</v>
      </c>
      <c r="D288" s="230" t="s">
        <v>139</v>
      </c>
      <c r="E288" s="231" t="s">
        <v>396</v>
      </c>
      <c r="F288" s="232" t="s">
        <v>397</v>
      </c>
      <c r="G288" s="233" t="s">
        <v>200</v>
      </c>
      <c r="H288" s="234">
        <v>7.7</v>
      </c>
      <c r="I288" s="235"/>
      <c r="J288" s="236">
        <f>ROUND(I288*H288,2)</f>
        <v>0</v>
      </c>
      <c r="K288" s="232" t="s">
        <v>143</v>
      </c>
      <c r="L288" s="43"/>
      <c r="M288" s="237" t="s">
        <v>1</v>
      </c>
      <c r="N288" s="238" t="s">
        <v>41</v>
      </c>
      <c r="O288" s="90"/>
      <c r="P288" s="239">
        <f>O288*H288</f>
        <v>0</v>
      </c>
      <c r="Q288" s="239">
        <v>0.0085</v>
      </c>
      <c r="R288" s="239">
        <f>Q288*H288</f>
        <v>0.06545000000000001</v>
      </c>
      <c r="S288" s="239">
        <v>0</v>
      </c>
      <c r="T288" s="240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41" t="s">
        <v>144</v>
      </c>
      <c r="AT288" s="241" t="s">
        <v>139</v>
      </c>
      <c r="AU288" s="241" t="s">
        <v>86</v>
      </c>
      <c r="AY288" s="16" t="s">
        <v>137</v>
      </c>
      <c r="BE288" s="242">
        <f>IF(N288="základní",J288,0)</f>
        <v>0</v>
      </c>
      <c r="BF288" s="242">
        <f>IF(N288="snížená",J288,0)</f>
        <v>0</v>
      </c>
      <c r="BG288" s="242">
        <f>IF(N288="zákl. přenesená",J288,0)</f>
        <v>0</v>
      </c>
      <c r="BH288" s="242">
        <f>IF(N288="sníž. přenesená",J288,0)</f>
        <v>0</v>
      </c>
      <c r="BI288" s="242">
        <f>IF(N288="nulová",J288,0)</f>
        <v>0</v>
      </c>
      <c r="BJ288" s="16" t="s">
        <v>84</v>
      </c>
      <c r="BK288" s="242">
        <f>ROUND(I288*H288,2)</f>
        <v>0</v>
      </c>
      <c r="BL288" s="16" t="s">
        <v>144</v>
      </c>
      <c r="BM288" s="241" t="s">
        <v>398</v>
      </c>
    </row>
    <row r="289" spans="1:47" s="2" customFormat="1" ht="12">
      <c r="A289" s="37"/>
      <c r="B289" s="38"/>
      <c r="C289" s="39"/>
      <c r="D289" s="243" t="s">
        <v>146</v>
      </c>
      <c r="E289" s="39"/>
      <c r="F289" s="244" t="s">
        <v>399</v>
      </c>
      <c r="G289" s="39"/>
      <c r="H289" s="39"/>
      <c r="I289" s="139"/>
      <c r="J289" s="39"/>
      <c r="K289" s="39"/>
      <c r="L289" s="43"/>
      <c r="M289" s="245"/>
      <c r="N289" s="246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146</v>
      </c>
      <c r="AU289" s="16" t="s">
        <v>86</v>
      </c>
    </row>
    <row r="290" spans="1:51" s="13" customFormat="1" ht="12">
      <c r="A290" s="13"/>
      <c r="B290" s="247"/>
      <c r="C290" s="248"/>
      <c r="D290" s="243" t="s">
        <v>157</v>
      </c>
      <c r="E290" s="249" t="s">
        <v>1</v>
      </c>
      <c r="F290" s="250" t="s">
        <v>400</v>
      </c>
      <c r="G290" s="248"/>
      <c r="H290" s="251">
        <v>7.7</v>
      </c>
      <c r="I290" s="252"/>
      <c r="J290" s="248"/>
      <c r="K290" s="248"/>
      <c r="L290" s="253"/>
      <c r="M290" s="254"/>
      <c r="N290" s="255"/>
      <c r="O290" s="255"/>
      <c r="P290" s="255"/>
      <c r="Q290" s="255"/>
      <c r="R290" s="255"/>
      <c r="S290" s="255"/>
      <c r="T290" s="25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7" t="s">
        <v>157</v>
      </c>
      <c r="AU290" s="257" t="s">
        <v>86</v>
      </c>
      <c r="AV290" s="13" t="s">
        <v>86</v>
      </c>
      <c r="AW290" s="13" t="s">
        <v>32</v>
      </c>
      <c r="AX290" s="13" t="s">
        <v>84</v>
      </c>
      <c r="AY290" s="257" t="s">
        <v>137</v>
      </c>
    </row>
    <row r="291" spans="1:65" s="2" customFormat="1" ht="19.8" customHeight="1">
      <c r="A291" s="37"/>
      <c r="B291" s="38"/>
      <c r="C291" s="269" t="s">
        <v>401</v>
      </c>
      <c r="D291" s="269" t="s">
        <v>191</v>
      </c>
      <c r="E291" s="270" t="s">
        <v>402</v>
      </c>
      <c r="F291" s="271" t="s">
        <v>403</v>
      </c>
      <c r="G291" s="272" t="s">
        <v>200</v>
      </c>
      <c r="H291" s="273">
        <v>7.854</v>
      </c>
      <c r="I291" s="274"/>
      <c r="J291" s="275">
        <f>ROUND(I291*H291,2)</f>
        <v>0</v>
      </c>
      <c r="K291" s="271" t="s">
        <v>143</v>
      </c>
      <c r="L291" s="276"/>
      <c r="M291" s="277" t="s">
        <v>1</v>
      </c>
      <c r="N291" s="278" t="s">
        <v>41</v>
      </c>
      <c r="O291" s="90"/>
      <c r="P291" s="239">
        <f>O291*H291</f>
        <v>0</v>
      </c>
      <c r="Q291" s="239">
        <v>0.0027</v>
      </c>
      <c r="R291" s="239">
        <f>Q291*H291</f>
        <v>0.0212058</v>
      </c>
      <c r="S291" s="239">
        <v>0</v>
      </c>
      <c r="T291" s="240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41" t="s">
        <v>179</v>
      </c>
      <c r="AT291" s="241" t="s">
        <v>191</v>
      </c>
      <c r="AU291" s="241" t="s">
        <v>86</v>
      </c>
      <c r="AY291" s="16" t="s">
        <v>137</v>
      </c>
      <c r="BE291" s="242">
        <f>IF(N291="základní",J291,0)</f>
        <v>0</v>
      </c>
      <c r="BF291" s="242">
        <f>IF(N291="snížená",J291,0)</f>
        <v>0</v>
      </c>
      <c r="BG291" s="242">
        <f>IF(N291="zákl. přenesená",J291,0)</f>
        <v>0</v>
      </c>
      <c r="BH291" s="242">
        <f>IF(N291="sníž. přenesená",J291,0)</f>
        <v>0</v>
      </c>
      <c r="BI291" s="242">
        <f>IF(N291="nulová",J291,0)</f>
        <v>0</v>
      </c>
      <c r="BJ291" s="16" t="s">
        <v>84</v>
      </c>
      <c r="BK291" s="242">
        <f>ROUND(I291*H291,2)</f>
        <v>0</v>
      </c>
      <c r="BL291" s="16" t="s">
        <v>144</v>
      </c>
      <c r="BM291" s="241" t="s">
        <v>404</v>
      </c>
    </row>
    <row r="292" spans="1:47" s="2" customFormat="1" ht="12">
      <c r="A292" s="37"/>
      <c r="B292" s="38"/>
      <c r="C292" s="39"/>
      <c r="D292" s="243" t="s">
        <v>146</v>
      </c>
      <c r="E292" s="39"/>
      <c r="F292" s="244" t="s">
        <v>405</v>
      </c>
      <c r="G292" s="39"/>
      <c r="H292" s="39"/>
      <c r="I292" s="139"/>
      <c r="J292" s="39"/>
      <c r="K292" s="39"/>
      <c r="L292" s="43"/>
      <c r="M292" s="245"/>
      <c r="N292" s="246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146</v>
      </c>
      <c r="AU292" s="16" t="s">
        <v>86</v>
      </c>
    </row>
    <row r="293" spans="1:47" s="2" customFormat="1" ht="12">
      <c r="A293" s="37"/>
      <c r="B293" s="38"/>
      <c r="C293" s="39"/>
      <c r="D293" s="243" t="s">
        <v>392</v>
      </c>
      <c r="E293" s="39"/>
      <c r="F293" s="279" t="s">
        <v>393</v>
      </c>
      <c r="G293" s="39"/>
      <c r="H293" s="39"/>
      <c r="I293" s="139"/>
      <c r="J293" s="39"/>
      <c r="K293" s="39"/>
      <c r="L293" s="43"/>
      <c r="M293" s="245"/>
      <c r="N293" s="246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392</v>
      </c>
      <c r="AU293" s="16" t="s">
        <v>86</v>
      </c>
    </row>
    <row r="294" spans="1:51" s="13" customFormat="1" ht="12">
      <c r="A294" s="13"/>
      <c r="B294" s="247"/>
      <c r="C294" s="248"/>
      <c r="D294" s="243" t="s">
        <v>157</v>
      </c>
      <c r="E294" s="248"/>
      <c r="F294" s="250" t="s">
        <v>406</v>
      </c>
      <c r="G294" s="248"/>
      <c r="H294" s="251">
        <v>7.854</v>
      </c>
      <c r="I294" s="252"/>
      <c r="J294" s="248"/>
      <c r="K294" s="248"/>
      <c r="L294" s="253"/>
      <c r="M294" s="254"/>
      <c r="N294" s="255"/>
      <c r="O294" s="255"/>
      <c r="P294" s="255"/>
      <c r="Q294" s="255"/>
      <c r="R294" s="255"/>
      <c r="S294" s="255"/>
      <c r="T294" s="25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7" t="s">
        <v>157</v>
      </c>
      <c r="AU294" s="257" t="s">
        <v>86</v>
      </c>
      <c r="AV294" s="13" t="s">
        <v>86</v>
      </c>
      <c r="AW294" s="13" t="s">
        <v>4</v>
      </c>
      <c r="AX294" s="13" t="s">
        <v>84</v>
      </c>
      <c r="AY294" s="257" t="s">
        <v>137</v>
      </c>
    </row>
    <row r="295" spans="1:65" s="2" customFormat="1" ht="30" customHeight="1">
      <c r="A295" s="37"/>
      <c r="B295" s="38"/>
      <c r="C295" s="230" t="s">
        <v>407</v>
      </c>
      <c r="D295" s="230" t="s">
        <v>139</v>
      </c>
      <c r="E295" s="231" t="s">
        <v>408</v>
      </c>
      <c r="F295" s="232" t="s">
        <v>409</v>
      </c>
      <c r="G295" s="233" t="s">
        <v>410</v>
      </c>
      <c r="H295" s="234">
        <v>400</v>
      </c>
      <c r="I295" s="235"/>
      <c r="J295" s="236">
        <f>ROUND(I295*H295,2)</f>
        <v>0</v>
      </c>
      <c r="K295" s="232" t="s">
        <v>143</v>
      </c>
      <c r="L295" s="43"/>
      <c r="M295" s="237" t="s">
        <v>1</v>
      </c>
      <c r="N295" s="238" t="s">
        <v>41</v>
      </c>
      <c r="O295" s="90"/>
      <c r="P295" s="239">
        <f>O295*H295</f>
        <v>0</v>
      </c>
      <c r="Q295" s="239">
        <v>0.0016801</v>
      </c>
      <c r="R295" s="239">
        <f>Q295*H295</f>
        <v>0.67204</v>
      </c>
      <c r="S295" s="239">
        <v>0</v>
      </c>
      <c r="T295" s="240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41" t="s">
        <v>144</v>
      </c>
      <c r="AT295" s="241" t="s">
        <v>139</v>
      </c>
      <c r="AU295" s="241" t="s">
        <v>86</v>
      </c>
      <c r="AY295" s="16" t="s">
        <v>137</v>
      </c>
      <c r="BE295" s="242">
        <f>IF(N295="základní",J295,0)</f>
        <v>0</v>
      </c>
      <c r="BF295" s="242">
        <f>IF(N295="snížená",J295,0)</f>
        <v>0</v>
      </c>
      <c r="BG295" s="242">
        <f>IF(N295="zákl. přenesená",J295,0)</f>
        <v>0</v>
      </c>
      <c r="BH295" s="242">
        <f>IF(N295="sníž. přenesená",J295,0)</f>
        <v>0</v>
      </c>
      <c r="BI295" s="242">
        <f>IF(N295="nulová",J295,0)</f>
        <v>0</v>
      </c>
      <c r="BJ295" s="16" t="s">
        <v>84</v>
      </c>
      <c r="BK295" s="242">
        <f>ROUND(I295*H295,2)</f>
        <v>0</v>
      </c>
      <c r="BL295" s="16" t="s">
        <v>144</v>
      </c>
      <c r="BM295" s="241" t="s">
        <v>411</v>
      </c>
    </row>
    <row r="296" spans="1:47" s="2" customFormat="1" ht="12">
      <c r="A296" s="37"/>
      <c r="B296" s="38"/>
      <c r="C296" s="39"/>
      <c r="D296" s="243" t="s">
        <v>146</v>
      </c>
      <c r="E296" s="39"/>
      <c r="F296" s="244" t="s">
        <v>409</v>
      </c>
      <c r="G296" s="39"/>
      <c r="H296" s="39"/>
      <c r="I296" s="139"/>
      <c r="J296" s="39"/>
      <c r="K296" s="39"/>
      <c r="L296" s="43"/>
      <c r="M296" s="245"/>
      <c r="N296" s="246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146</v>
      </c>
      <c r="AU296" s="16" t="s">
        <v>86</v>
      </c>
    </row>
    <row r="297" spans="1:51" s="13" customFormat="1" ht="12">
      <c r="A297" s="13"/>
      <c r="B297" s="247"/>
      <c r="C297" s="248"/>
      <c r="D297" s="243" t="s">
        <v>157</v>
      </c>
      <c r="E297" s="249" t="s">
        <v>1</v>
      </c>
      <c r="F297" s="250" t="s">
        <v>412</v>
      </c>
      <c r="G297" s="248"/>
      <c r="H297" s="251">
        <v>207</v>
      </c>
      <c r="I297" s="252"/>
      <c r="J297" s="248"/>
      <c r="K297" s="248"/>
      <c r="L297" s="253"/>
      <c r="M297" s="254"/>
      <c r="N297" s="255"/>
      <c r="O297" s="255"/>
      <c r="P297" s="255"/>
      <c r="Q297" s="255"/>
      <c r="R297" s="255"/>
      <c r="S297" s="255"/>
      <c r="T297" s="25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7" t="s">
        <v>157</v>
      </c>
      <c r="AU297" s="257" t="s">
        <v>86</v>
      </c>
      <c r="AV297" s="13" t="s">
        <v>86</v>
      </c>
      <c r="AW297" s="13" t="s">
        <v>32</v>
      </c>
      <c r="AX297" s="13" t="s">
        <v>76</v>
      </c>
      <c r="AY297" s="257" t="s">
        <v>137</v>
      </c>
    </row>
    <row r="298" spans="1:51" s="13" customFormat="1" ht="12">
      <c r="A298" s="13"/>
      <c r="B298" s="247"/>
      <c r="C298" s="248"/>
      <c r="D298" s="243" t="s">
        <v>157</v>
      </c>
      <c r="E298" s="249" t="s">
        <v>1</v>
      </c>
      <c r="F298" s="250" t="s">
        <v>413</v>
      </c>
      <c r="G298" s="248"/>
      <c r="H298" s="251">
        <v>68.4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7" t="s">
        <v>157</v>
      </c>
      <c r="AU298" s="257" t="s">
        <v>86</v>
      </c>
      <c r="AV298" s="13" t="s">
        <v>86</v>
      </c>
      <c r="AW298" s="13" t="s">
        <v>32</v>
      </c>
      <c r="AX298" s="13" t="s">
        <v>76</v>
      </c>
      <c r="AY298" s="257" t="s">
        <v>137</v>
      </c>
    </row>
    <row r="299" spans="1:51" s="13" customFormat="1" ht="12">
      <c r="A299" s="13"/>
      <c r="B299" s="247"/>
      <c r="C299" s="248"/>
      <c r="D299" s="243" t="s">
        <v>157</v>
      </c>
      <c r="E299" s="249" t="s">
        <v>1</v>
      </c>
      <c r="F299" s="250" t="s">
        <v>414</v>
      </c>
      <c r="G299" s="248"/>
      <c r="H299" s="251">
        <v>19.8</v>
      </c>
      <c r="I299" s="252"/>
      <c r="J299" s="248"/>
      <c r="K299" s="248"/>
      <c r="L299" s="253"/>
      <c r="M299" s="254"/>
      <c r="N299" s="255"/>
      <c r="O299" s="255"/>
      <c r="P299" s="255"/>
      <c r="Q299" s="255"/>
      <c r="R299" s="255"/>
      <c r="S299" s="255"/>
      <c r="T299" s="25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7" t="s">
        <v>157</v>
      </c>
      <c r="AU299" s="257" t="s">
        <v>86</v>
      </c>
      <c r="AV299" s="13" t="s">
        <v>86</v>
      </c>
      <c r="AW299" s="13" t="s">
        <v>32</v>
      </c>
      <c r="AX299" s="13" t="s">
        <v>76</v>
      </c>
      <c r="AY299" s="257" t="s">
        <v>137</v>
      </c>
    </row>
    <row r="300" spans="1:51" s="13" customFormat="1" ht="12">
      <c r="A300" s="13"/>
      <c r="B300" s="247"/>
      <c r="C300" s="248"/>
      <c r="D300" s="243" t="s">
        <v>157</v>
      </c>
      <c r="E300" s="249" t="s">
        <v>1</v>
      </c>
      <c r="F300" s="250" t="s">
        <v>415</v>
      </c>
      <c r="G300" s="248"/>
      <c r="H300" s="251">
        <v>84</v>
      </c>
      <c r="I300" s="252"/>
      <c r="J300" s="248"/>
      <c r="K300" s="248"/>
      <c r="L300" s="253"/>
      <c r="M300" s="254"/>
      <c r="N300" s="255"/>
      <c r="O300" s="255"/>
      <c r="P300" s="255"/>
      <c r="Q300" s="255"/>
      <c r="R300" s="255"/>
      <c r="S300" s="255"/>
      <c r="T300" s="25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7" t="s">
        <v>157</v>
      </c>
      <c r="AU300" s="257" t="s">
        <v>86</v>
      </c>
      <c r="AV300" s="13" t="s">
        <v>86</v>
      </c>
      <c r="AW300" s="13" t="s">
        <v>32</v>
      </c>
      <c r="AX300" s="13" t="s">
        <v>76</v>
      </c>
      <c r="AY300" s="257" t="s">
        <v>137</v>
      </c>
    </row>
    <row r="301" spans="1:51" s="13" customFormat="1" ht="12">
      <c r="A301" s="13"/>
      <c r="B301" s="247"/>
      <c r="C301" s="248"/>
      <c r="D301" s="243" t="s">
        <v>157</v>
      </c>
      <c r="E301" s="249" t="s">
        <v>1</v>
      </c>
      <c r="F301" s="250" t="s">
        <v>416</v>
      </c>
      <c r="G301" s="248"/>
      <c r="H301" s="251">
        <v>6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7" t="s">
        <v>157</v>
      </c>
      <c r="AU301" s="257" t="s">
        <v>86</v>
      </c>
      <c r="AV301" s="13" t="s">
        <v>86</v>
      </c>
      <c r="AW301" s="13" t="s">
        <v>32</v>
      </c>
      <c r="AX301" s="13" t="s">
        <v>76</v>
      </c>
      <c r="AY301" s="257" t="s">
        <v>137</v>
      </c>
    </row>
    <row r="302" spans="1:51" s="13" customFormat="1" ht="12">
      <c r="A302" s="13"/>
      <c r="B302" s="247"/>
      <c r="C302" s="248"/>
      <c r="D302" s="243" t="s">
        <v>157</v>
      </c>
      <c r="E302" s="249" t="s">
        <v>1</v>
      </c>
      <c r="F302" s="250" t="s">
        <v>417</v>
      </c>
      <c r="G302" s="248"/>
      <c r="H302" s="251">
        <v>6.9</v>
      </c>
      <c r="I302" s="252"/>
      <c r="J302" s="248"/>
      <c r="K302" s="248"/>
      <c r="L302" s="253"/>
      <c r="M302" s="254"/>
      <c r="N302" s="255"/>
      <c r="O302" s="255"/>
      <c r="P302" s="255"/>
      <c r="Q302" s="255"/>
      <c r="R302" s="255"/>
      <c r="S302" s="255"/>
      <c r="T302" s="25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7" t="s">
        <v>157</v>
      </c>
      <c r="AU302" s="257" t="s">
        <v>86</v>
      </c>
      <c r="AV302" s="13" t="s">
        <v>86</v>
      </c>
      <c r="AW302" s="13" t="s">
        <v>32</v>
      </c>
      <c r="AX302" s="13" t="s">
        <v>76</v>
      </c>
      <c r="AY302" s="257" t="s">
        <v>137</v>
      </c>
    </row>
    <row r="303" spans="1:51" s="13" customFormat="1" ht="12">
      <c r="A303" s="13"/>
      <c r="B303" s="247"/>
      <c r="C303" s="248"/>
      <c r="D303" s="243" t="s">
        <v>157</v>
      </c>
      <c r="E303" s="249" t="s">
        <v>1</v>
      </c>
      <c r="F303" s="250" t="s">
        <v>418</v>
      </c>
      <c r="G303" s="248"/>
      <c r="H303" s="251">
        <v>7.9</v>
      </c>
      <c r="I303" s="252"/>
      <c r="J303" s="248"/>
      <c r="K303" s="248"/>
      <c r="L303" s="253"/>
      <c r="M303" s="254"/>
      <c r="N303" s="255"/>
      <c r="O303" s="255"/>
      <c r="P303" s="255"/>
      <c r="Q303" s="255"/>
      <c r="R303" s="255"/>
      <c r="S303" s="255"/>
      <c r="T303" s="25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7" t="s">
        <v>157</v>
      </c>
      <c r="AU303" s="257" t="s">
        <v>86</v>
      </c>
      <c r="AV303" s="13" t="s">
        <v>86</v>
      </c>
      <c r="AW303" s="13" t="s">
        <v>32</v>
      </c>
      <c r="AX303" s="13" t="s">
        <v>76</v>
      </c>
      <c r="AY303" s="257" t="s">
        <v>137</v>
      </c>
    </row>
    <row r="304" spans="1:51" s="14" customFormat="1" ht="12">
      <c r="A304" s="14"/>
      <c r="B304" s="258"/>
      <c r="C304" s="259"/>
      <c r="D304" s="243" t="s">
        <v>157</v>
      </c>
      <c r="E304" s="260" t="s">
        <v>1</v>
      </c>
      <c r="F304" s="261" t="s">
        <v>161</v>
      </c>
      <c r="G304" s="259"/>
      <c r="H304" s="262">
        <v>400</v>
      </c>
      <c r="I304" s="263"/>
      <c r="J304" s="259"/>
      <c r="K304" s="259"/>
      <c r="L304" s="264"/>
      <c r="M304" s="265"/>
      <c r="N304" s="266"/>
      <c r="O304" s="266"/>
      <c r="P304" s="266"/>
      <c r="Q304" s="266"/>
      <c r="R304" s="266"/>
      <c r="S304" s="266"/>
      <c r="T304" s="26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8" t="s">
        <v>157</v>
      </c>
      <c r="AU304" s="268" t="s">
        <v>86</v>
      </c>
      <c r="AV304" s="14" t="s">
        <v>144</v>
      </c>
      <c r="AW304" s="14" t="s">
        <v>32</v>
      </c>
      <c r="AX304" s="14" t="s">
        <v>84</v>
      </c>
      <c r="AY304" s="268" t="s">
        <v>137</v>
      </c>
    </row>
    <row r="305" spans="1:65" s="2" customFormat="1" ht="14.4" customHeight="1">
      <c r="A305" s="37"/>
      <c r="B305" s="38"/>
      <c r="C305" s="269" t="s">
        <v>419</v>
      </c>
      <c r="D305" s="269" t="s">
        <v>191</v>
      </c>
      <c r="E305" s="270" t="s">
        <v>420</v>
      </c>
      <c r="F305" s="271" t="s">
        <v>421</v>
      </c>
      <c r="G305" s="272" t="s">
        <v>200</v>
      </c>
      <c r="H305" s="273">
        <v>57.12</v>
      </c>
      <c r="I305" s="274"/>
      <c r="J305" s="275">
        <f>ROUND(I305*H305,2)</f>
        <v>0</v>
      </c>
      <c r="K305" s="271" t="s">
        <v>143</v>
      </c>
      <c r="L305" s="276"/>
      <c r="M305" s="277" t="s">
        <v>1</v>
      </c>
      <c r="N305" s="278" t="s">
        <v>41</v>
      </c>
      <c r="O305" s="90"/>
      <c r="P305" s="239">
        <f>O305*H305</f>
        <v>0</v>
      </c>
      <c r="Q305" s="239">
        <v>0.0009</v>
      </c>
      <c r="R305" s="239">
        <f>Q305*H305</f>
        <v>0.051407999999999995</v>
      </c>
      <c r="S305" s="239">
        <v>0</v>
      </c>
      <c r="T305" s="240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41" t="s">
        <v>179</v>
      </c>
      <c r="AT305" s="241" t="s">
        <v>191</v>
      </c>
      <c r="AU305" s="241" t="s">
        <v>86</v>
      </c>
      <c r="AY305" s="16" t="s">
        <v>137</v>
      </c>
      <c r="BE305" s="242">
        <f>IF(N305="základní",J305,0)</f>
        <v>0</v>
      </c>
      <c r="BF305" s="242">
        <f>IF(N305="snížená",J305,0)</f>
        <v>0</v>
      </c>
      <c r="BG305" s="242">
        <f>IF(N305="zákl. přenesená",J305,0)</f>
        <v>0</v>
      </c>
      <c r="BH305" s="242">
        <f>IF(N305="sníž. přenesená",J305,0)</f>
        <v>0</v>
      </c>
      <c r="BI305" s="242">
        <f>IF(N305="nulová",J305,0)</f>
        <v>0</v>
      </c>
      <c r="BJ305" s="16" t="s">
        <v>84</v>
      </c>
      <c r="BK305" s="242">
        <f>ROUND(I305*H305,2)</f>
        <v>0</v>
      </c>
      <c r="BL305" s="16" t="s">
        <v>144</v>
      </c>
      <c r="BM305" s="241" t="s">
        <v>422</v>
      </c>
    </row>
    <row r="306" spans="1:47" s="2" customFormat="1" ht="12">
      <c r="A306" s="37"/>
      <c r="B306" s="38"/>
      <c r="C306" s="39"/>
      <c r="D306" s="243" t="s">
        <v>146</v>
      </c>
      <c r="E306" s="39"/>
      <c r="F306" s="244" t="s">
        <v>423</v>
      </c>
      <c r="G306" s="39"/>
      <c r="H306" s="39"/>
      <c r="I306" s="139"/>
      <c r="J306" s="39"/>
      <c r="K306" s="39"/>
      <c r="L306" s="43"/>
      <c r="M306" s="245"/>
      <c r="N306" s="246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146</v>
      </c>
      <c r="AU306" s="16" t="s">
        <v>86</v>
      </c>
    </row>
    <row r="307" spans="1:51" s="13" customFormat="1" ht="12">
      <c r="A307" s="13"/>
      <c r="B307" s="247"/>
      <c r="C307" s="248"/>
      <c r="D307" s="243" t="s">
        <v>157</v>
      </c>
      <c r="E307" s="249" t="s">
        <v>1</v>
      </c>
      <c r="F307" s="250" t="s">
        <v>424</v>
      </c>
      <c r="G307" s="248"/>
      <c r="H307" s="251">
        <v>56</v>
      </c>
      <c r="I307" s="252"/>
      <c r="J307" s="248"/>
      <c r="K307" s="248"/>
      <c r="L307" s="253"/>
      <c r="M307" s="254"/>
      <c r="N307" s="255"/>
      <c r="O307" s="255"/>
      <c r="P307" s="255"/>
      <c r="Q307" s="255"/>
      <c r="R307" s="255"/>
      <c r="S307" s="255"/>
      <c r="T307" s="25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7" t="s">
        <v>157</v>
      </c>
      <c r="AU307" s="257" t="s">
        <v>86</v>
      </c>
      <c r="AV307" s="13" t="s">
        <v>86</v>
      </c>
      <c r="AW307" s="13" t="s">
        <v>32</v>
      </c>
      <c r="AX307" s="13" t="s">
        <v>84</v>
      </c>
      <c r="AY307" s="257" t="s">
        <v>137</v>
      </c>
    </row>
    <row r="308" spans="1:51" s="13" customFormat="1" ht="12">
      <c r="A308" s="13"/>
      <c r="B308" s="247"/>
      <c r="C308" s="248"/>
      <c r="D308" s="243" t="s">
        <v>157</v>
      </c>
      <c r="E308" s="248"/>
      <c r="F308" s="250" t="s">
        <v>425</v>
      </c>
      <c r="G308" s="248"/>
      <c r="H308" s="251">
        <v>57.12</v>
      </c>
      <c r="I308" s="252"/>
      <c r="J308" s="248"/>
      <c r="K308" s="248"/>
      <c r="L308" s="253"/>
      <c r="M308" s="254"/>
      <c r="N308" s="255"/>
      <c r="O308" s="255"/>
      <c r="P308" s="255"/>
      <c r="Q308" s="255"/>
      <c r="R308" s="255"/>
      <c r="S308" s="255"/>
      <c r="T308" s="25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7" t="s">
        <v>157</v>
      </c>
      <c r="AU308" s="257" t="s">
        <v>86</v>
      </c>
      <c r="AV308" s="13" t="s">
        <v>86</v>
      </c>
      <c r="AW308" s="13" t="s">
        <v>4</v>
      </c>
      <c r="AX308" s="13" t="s">
        <v>84</v>
      </c>
      <c r="AY308" s="257" t="s">
        <v>137</v>
      </c>
    </row>
    <row r="309" spans="1:65" s="2" customFormat="1" ht="30" customHeight="1">
      <c r="A309" s="37"/>
      <c r="B309" s="38"/>
      <c r="C309" s="230" t="s">
        <v>426</v>
      </c>
      <c r="D309" s="230" t="s">
        <v>139</v>
      </c>
      <c r="E309" s="231" t="s">
        <v>427</v>
      </c>
      <c r="F309" s="232" t="s">
        <v>428</v>
      </c>
      <c r="G309" s="233" t="s">
        <v>200</v>
      </c>
      <c r="H309" s="234">
        <v>99.07</v>
      </c>
      <c r="I309" s="235"/>
      <c r="J309" s="236">
        <f>ROUND(I309*H309,2)</f>
        <v>0</v>
      </c>
      <c r="K309" s="232" t="s">
        <v>143</v>
      </c>
      <c r="L309" s="43"/>
      <c r="M309" s="237" t="s">
        <v>1</v>
      </c>
      <c r="N309" s="238" t="s">
        <v>41</v>
      </c>
      <c r="O309" s="90"/>
      <c r="P309" s="239">
        <f>O309*H309</f>
        <v>0</v>
      </c>
      <c r="Q309" s="239">
        <v>0.00944</v>
      </c>
      <c r="R309" s="239">
        <f>Q309*H309</f>
        <v>0.9352208</v>
      </c>
      <c r="S309" s="239">
        <v>0</v>
      </c>
      <c r="T309" s="240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41" t="s">
        <v>144</v>
      </c>
      <c r="AT309" s="241" t="s">
        <v>139</v>
      </c>
      <c r="AU309" s="241" t="s">
        <v>86</v>
      </c>
      <c r="AY309" s="16" t="s">
        <v>137</v>
      </c>
      <c r="BE309" s="242">
        <f>IF(N309="základní",J309,0)</f>
        <v>0</v>
      </c>
      <c r="BF309" s="242">
        <f>IF(N309="snížená",J309,0)</f>
        <v>0</v>
      </c>
      <c r="BG309" s="242">
        <f>IF(N309="zákl. přenesená",J309,0)</f>
        <v>0</v>
      </c>
      <c r="BH309" s="242">
        <f>IF(N309="sníž. přenesená",J309,0)</f>
        <v>0</v>
      </c>
      <c r="BI309" s="242">
        <f>IF(N309="nulová",J309,0)</f>
        <v>0</v>
      </c>
      <c r="BJ309" s="16" t="s">
        <v>84</v>
      </c>
      <c r="BK309" s="242">
        <f>ROUND(I309*H309,2)</f>
        <v>0</v>
      </c>
      <c r="BL309" s="16" t="s">
        <v>144</v>
      </c>
      <c r="BM309" s="241" t="s">
        <v>429</v>
      </c>
    </row>
    <row r="310" spans="1:47" s="2" customFormat="1" ht="12">
      <c r="A310" s="37"/>
      <c r="B310" s="38"/>
      <c r="C310" s="39"/>
      <c r="D310" s="243" t="s">
        <v>146</v>
      </c>
      <c r="E310" s="39"/>
      <c r="F310" s="244" t="s">
        <v>430</v>
      </c>
      <c r="G310" s="39"/>
      <c r="H310" s="39"/>
      <c r="I310" s="139"/>
      <c r="J310" s="39"/>
      <c r="K310" s="39"/>
      <c r="L310" s="43"/>
      <c r="M310" s="245"/>
      <c r="N310" s="246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146</v>
      </c>
      <c r="AU310" s="16" t="s">
        <v>86</v>
      </c>
    </row>
    <row r="311" spans="1:51" s="13" customFormat="1" ht="12">
      <c r="A311" s="13"/>
      <c r="B311" s="247"/>
      <c r="C311" s="248"/>
      <c r="D311" s="243" t="s">
        <v>157</v>
      </c>
      <c r="E311" s="249" t="s">
        <v>1</v>
      </c>
      <c r="F311" s="250" t="s">
        <v>431</v>
      </c>
      <c r="G311" s="248"/>
      <c r="H311" s="251">
        <v>99.07</v>
      </c>
      <c r="I311" s="252"/>
      <c r="J311" s="248"/>
      <c r="K311" s="248"/>
      <c r="L311" s="253"/>
      <c r="M311" s="254"/>
      <c r="N311" s="255"/>
      <c r="O311" s="255"/>
      <c r="P311" s="255"/>
      <c r="Q311" s="255"/>
      <c r="R311" s="255"/>
      <c r="S311" s="255"/>
      <c r="T311" s="25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7" t="s">
        <v>157</v>
      </c>
      <c r="AU311" s="257" t="s">
        <v>86</v>
      </c>
      <c r="AV311" s="13" t="s">
        <v>86</v>
      </c>
      <c r="AW311" s="13" t="s">
        <v>32</v>
      </c>
      <c r="AX311" s="13" t="s">
        <v>84</v>
      </c>
      <c r="AY311" s="257" t="s">
        <v>137</v>
      </c>
    </row>
    <row r="312" spans="1:65" s="2" customFormat="1" ht="30" customHeight="1">
      <c r="A312" s="37"/>
      <c r="B312" s="38"/>
      <c r="C312" s="269" t="s">
        <v>432</v>
      </c>
      <c r="D312" s="269" t="s">
        <v>191</v>
      </c>
      <c r="E312" s="270" t="s">
        <v>433</v>
      </c>
      <c r="F312" s="271" t="s">
        <v>434</v>
      </c>
      <c r="G312" s="272" t="s">
        <v>200</v>
      </c>
      <c r="H312" s="273">
        <v>101.051</v>
      </c>
      <c r="I312" s="274"/>
      <c r="J312" s="275">
        <f>ROUND(I312*H312,2)</f>
        <v>0</v>
      </c>
      <c r="K312" s="271" t="s">
        <v>143</v>
      </c>
      <c r="L312" s="276"/>
      <c r="M312" s="277" t="s">
        <v>1</v>
      </c>
      <c r="N312" s="278" t="s">
        <v>41</v>
      </c>
      <c r="O312" s="90"/>
      <c r="P312" s="239">
        <f>O312*H312</f>
        <v>0</v>
      </c>
      <c r="Q312" s="239">
        <v>0.0165</v>
      </c>
      <c r="R312" s="239">
        <f>Q312*H312</f>
        <v>1.6673415</v>
      </c>
      <c r="S312" s="239">
        <v>0</v>
      </c>
      <c r="T312" s="240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41" t="s">
        <v>179</v>
      </c>
      <c r="AT312" s="241" t="s">
        <v>191</v>
      </c>
      <c r="AU312" s="241" t="s">
        <v>86</v>
      </c>
      <c r="AY312" s="16" t="s">
        <v>137</v>
      </c>
      <c r="BE312" s="242">
        <f>IF(N312="základní",J312,0)</f>
        <v>0</v>
      </c>
      <c r="BF312" s="242">
        <f>IF(N312="snížená",J312,0)</f>
        <v>0</v>
      </c>
      <c r="BG312" s="242">
        <f>IF(N312="zákl. přenesená",J312,0)</f>
        <v>0</v>
      </c>
      <c r="BH312" s="242">
        <f>IF(N312="sníž. přenesená",J312,0)</f>
        <v>0</v>
      </c>
      <c r="BI312" s="242">
        <f>IF(N312="nulová",J312,0)</f>
        <v>0</v>
      </c>
      <c r="BJ312" s="16" t="s">
        <v>84</v>
      </c>
      <c r="BK312" s="242">
        <f>ROUND(I312*H312,2)</f>
        <v>0</v>
      </c>
      <c r="BL312" s="16" t="s">
        <v>144</v>
      </c>
      <c r="BM312" s="241" t="s">
        <v>435</v>
      </c>
    </row>
    <row r="313" spans="1:47" s="2" customFormat="1" ht="12">
      <c r="A313" s="37"/>
      <c r="B313" s="38"/>
      <c r="C313" s="39"/>
      <c r="D313" s="243" t="s">
        <v>146</v>
      </c>
      <c r="E313" s="39"/>
      <c r="F313" s="244" t="s">
        <v>434</v>
      </c>
      <c r="G313" s="39"/>
      <c r="H313" s="39"/>
      <c r="I313" s="139"/>
      <c r="J313" s="39"/>
      <c r="K313" s="39"/>
      <c r="L313" s="43"/>
      <c r="M313" s="245"/>
      <c r="N313" s="246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146</v>
      </c>
      <c r="AU313" s="16" t="s">
        <v>86</v>
      </c>
    </row>
    <row r="314" spans="1:51" s="13" customFormat="1" ht="12">
      <c r="A314" s="13"/>
      <c r="B314" s="247"/>
      <c r="C314" s="248"/>
      <c r="D314" s="243" t="s">
        <v>157</v>
      </c>
      <c r="E314" s="248"/>
      <c r="F314" s="250" t="s">
        <v>436</v>
      </c>
      <c r="G314" s="248"/>
      <c r="H314" s="251">
        <v>101.051</v>
      </c>
      <c r="I314" s="252"/>
      <c r="J314" s="248"/>
      <c r="K314" s="248"/>
      <c r="L314" s="253"/>
      <c r="M314" s="254"/>
      <c r="N314" s="255"/>
      <c r="O314" s="255"/>
      <c r="P314" s="255"/>
      <c r="Q314" s="255"/>
      <c r="R314" s="255"/>
      <c r="S314" s="255"/>
      <c r="T314" s="25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7" t="s">
        <v>157</v>
      </c>
      <c r="AU314" s="257" t="s">
        <v>86</v>
      </c>
      <c r="AV314" s="13" t="s">
        <v>86</v>
      </c>
      <c r="AW314" s="13" t="s">
        <v>4</v>
      </c>
      <c r="AX314" s="13" t="s">
        <v>84</v>
      </c>
      <c r="AY314" s="257" t="s">
        <v>137</v>
      </c>
    </row>
    <row r="315" spans="1:65" s="2" customFormat="1" ht="30" customHeight="1">
      <c r="A315" s="37"/>
      <c r="B315" s="38"/>
      <c r="C315" s="230" t="s">
        <v>437</v>
      </c>
      <c r="D315" s="230" t="s">
        <v>139</v>
      </c>
      <c r="E315" s="231" t="s">
        <v>438</v>
      </c>
      <c r="F315" s="232" t="s">
        <v>439</v>
      </c>
      <c r="G315" s="233" t="s">
        <v>200</v>
      </c>
      <c r="H315" s="234">
        <v>1.6</v>
      </c>
      <c r="I315" s="235"/>
      <c r="J315" s="236">
        <f>ROUND(I315*H315,2)</f>
        <v>0</v>
      </c>
      <c r="K315" s="232" t="s">
        <v>143</v>
      </c>
      <c r="L315" s="43"/>
      <c r="M315" s="237" t="s">
        <v>1</v>
      </c>
      <c r="N315" s="238" t="s">
        <v>41</v>
      </c>
      <c r="O315" s="90"/>
      <c r="P315" s="239">
        <f>O315*H315</f>
        <v>0</v>
      </c>
      <c r="Q315" s="239">
        <v>0.0095</v>
      </c>
      <c r="R315" s="239">
        <f>Q315*H315</f>
        <v>0.0152</v>
      </c>
      <c r="S315" s="239">
        <v>0</v>
      </c>
      <c r="T315" s="240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41" t="s">
        <v>144</v>
      </c>
      <c r="AT315" s="241" t="s">
        <v>139</v>
      </c>
      <c r="AU315" s="241" t="s">
        <v>86</v>
      </c>
      <c r="AY315" s="16" t="s">
        <v>137</v>
      </c>
      <c r="BE315" s="242">
        <f>IF(N315="základní",J315,0)</f>
        <v>0</v>
      </c>
      <c r="BF315" s="242">
        <f>IF(N315="snížená",J315,0)</f>
        <v>0</v>
      </c>
      <c r="BG315" s="242">
        <f>IF(N315="zákl. přenesená",J315,0)</f>
        <v>0</v>
      </c>
      <c r="BH315" s="242">
        <f>IF(N315="sníž. přenesená",J315,0)</f>
        <v>0</v>
      </c>
      <c r="BI315" s="242">
        <f>IF(N315="nulová",J315,0)</f>
        <v>0</v>
      </c>
      <c r="BJ315" s="16" t="s">
        <v>84</v>
      </c>
      <c r="BK315" s="242">
        <f>ROUND(I315*H315,2)</f>
        <v>0</v>
      </c>
      <c r="BL315" s="16" t="s">
        <v>144</v>
      </c>
      <c r="BM315" s="241" t="s">
        <v>440</v>
      </c>
    </row>
    <row r="316" spans="1:47" s="2" customFormat="1" ht="12">
      <c r="A316" s="37"/>
      <c r="B316" s="38"/>
      <c r="C316" s="39"/>
      <c r="D316" s="243" t="s">
        <v>146</v>
      </c>
      <c r="E316" s="39"/>
      <c r="F316" s="244" t="s">
        <v>441</v>
      </c>
      <c r="G316" s="39"/>
      <c r="H316" s="39"/>
      <c r="I316" s="139"/>
      <c r="J316" s="39"/>
      <c r="K316" s="39"/>
      <c r="L316" s="43"/>
      <c r="M316" s="245"/>
      <c r="N316" s="246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146</v>
      </c>
      <c r="AU316" s="16" t="s">
        <v>86</v>
      </c>
    </row>
    <row r="317" spans="1:51" s="13" customFormat="1" ht="12">
      <c r="A317" s="13"/>
      <c r="B317" s="247"/>
      <c r="C317" s="248"/>
      <c r="D317" s="243" t="s">
        <v>157</v>
      </c>
      <c r="E317" s="249" t="s">
        <v>1</v>
      </c>
      <c r="F317" s="250" t="s">
        <v>442</v>
      </c>
      <c r="G317" s="248"/>
      <c r="H317" s="251">
        <v>1.6</v>
      </c>
      <c r="I317" s="252"/>
      <c r="J317" s="248"/>
      <c r="K317" s="248"/>
      <c r="L317" s="253"/>
      <c r="M317" s="254"/>
      <c r="N317" s="255"/>
      <c r="O317" s="255"/>
      <c r="P317" s="255"/>
      <c r="Q317" s="255"/>
      <c r="R317" s="255"/>
      <c r="S317" s="255"/>
      <c r="T317" s="25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7" t="s">
        <v>157</v>
      </c>
      <c r="AU317" s="257" t="s">
        <v>86</v>
      </c>
      <c r="AV317" s="13" t="s">
        <v>86</v>
      </c>
      <c r="AW317" s="13" t="s">
        <v>32</v>
      </c>
      <c r="AX317" s="13" t="s">
        <v>84</v>
      </c>
      <c r="AY317" s="257" t="s">
        <v>137</v>
      </c>
    </row>
    <row r="318" spans="1:65" s="2" customFormat="1" ht="30" customHeight="1">
      <c r="A318" s="37"/>
      <c r="B318" s="38"/>
      <c r="C318" s="269" t="s">
        <v>443</v>
      </c>
      <c r="D318" s="269" t="s">
        <v>191</v>
      </c>
      <c r="E318" s="270" t="s">
        <v>444</v>
      </c>
      <c r="F318" s="271" t="s">
        <v>445</v>
      </c>
      <c r="G318" s="272" t="s">
        <v>200</v>
      </c>
      <c r="H318" s="273">
        <v>1.632</v>
      </c>
      <c r="I318" s="274"/>
      <c r="J318" s="275">
        <f>ROUND(I318*H318,2)</f>
        <v>0</v>
      </c>
      <c r="K318" s="271" t="s">
        <v>143</v>
      </c>
      <c r="L318" s="276"/>
      <c r="M318" s="277" t="s">
        <v>1</v>
      </c>
      <c r="N318" s="278" t="s">
        <v>41</v>
      </c>
      <c r="O318" s="90"/>
      <c r="P318" s="239">
        <f>O318*H318</f>
        <v>0</v>
      </c>
      <c r="Q318" s="239">
        <v>0.0195</v>
      </c>
      <c r="R318" s="239">
        <f>Q318*H318</f>
        <v>0.031824</v>
      </c>
      <c r="S318" s="239">
        <v>0</v>
      </c>
      <c r="T318" s="240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41" t="s">
        <v>179</v>
      </c>
      <c r="AT318" s="241" t="s">
        <v>191</v>
      </c>
      <c r="AU318" s="241" t="s">
        <v>86</v>
      </c>
      <c r="AY318" s="16" t="s">
        <v>137</v>
      </c>
      <c r="BE318" s="242">
        <f>IF(N318="základní",J318,0)</f>
        <v>0</v>
      </c>
      <c r="BF318" s="242">
        <f>IF(N318="snížená",J318,0)</f>
        <v>0</v>
      </c>
      <c r="BG318" s="242">
        <f>IF(N318="zákl. přenesená",J318,0)</f>
        <v>0</v>
      </c>
      <c r="BH318" s="242">
        <f>IF(N318="sníž. přenesená",J318,0)</f>
        <v>0</v>
      </c>
      <c r="BI318" s="242">
        <f>IF(N318="nulová",J318,0)</f>
        <v>0</v>
      </c>
      <c r="BJ318" s="16" t="s">
        <v>84</v>
      </c>
      <c r="BK318" s="242">
        <f>ROUND(I318*H318,2)</f>
        <v>0</v>
      </c>
      <c r="BL318" s="16" t="s">
        <v>144</v>
      </c>
      <c r="BM318" s="241" t="s">
        <v>446</v>
      </c>
    </row>
    <row r="319" spans="1:47" s="2" customFormat="1" ht="12">
      <c r="A319" s="37"/>
      <c r="B319" s="38"/>
      <c r="C319" s="39"/>
      <c r="D319" s="243" t="s">
        <v>146</v>
      </c>
      <c r="E319" s="39"/>
      <c r="F319" s="244" t="s">
        <v>445</v>
      </c>
      <c r="G319" s="39"/>
      <c r="H319" s="39"/>
      <c r="I319" s="139"/>
      <c r="J319" s="39"/>
      <c r="K319" s="39"/>
      <c r="L319" s="43"/>
      <c r="M319" s="245"/>
      <c r="N319" s="246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146</v>
      </c>
      <c r="AU319" s="16" t="s">
        <v>86</v>
      </c>
    </row>
    <row r="320" spans="1:51" s="13" customFormat="1" ht="12">
      <c r="A320" s="13"/>
      <c r="B320" s="247"/>
      <c r="C320" s="248"/>
      <c r="D320" s="243" t="s">
        <v>157</v>
      </c>
      <c r="E320" s="248"/>
      <c r="F320" s="250" t="s">
        <v>447</v>
      </c>
      <c r="G320" s="248"/>
      <c r="H320" s="251">
        <v>1.632</v>
      </c>
      <c r="I320" s="252"/>
      <c r="J320" s="248"/>
      <c r="K320" s="248"/>
      <c r="L320" s="253"/>
      <c r="M320" s="254"/>
      <c r="N320" s="255"/>
      <c r="O320" s="255"/>
      <c r="P320" s="255"/>
      <c r="Q320" s="255"/>
      <c r="R320" s="255"/>
      <c r="S320" s="255"/>
      <c r="T320" s="25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7" t="s">
        <v>157</v>
      </c>
      <c r="AU320" s="257" t="s">
        <v>86</v>
      </c>
      <c r="AV320" s="13" t="s">
        <v>86</v>
      </c>
      <c r="AW320" s="13" t="s">
        <v>4</v>
      </c>
      <c r="AX320" s="13" t="s">
        <v>84</v>
      </c>
      <c r="AY320" s="257" t="s">
        <v>137</v>
      </c>
    </row>
    <row r="321" spans="1:65" s="2" customFormat="1" ht="14.4" customHeight="1">
      <c r="A321" s="37"/>
      <c r="B321" s="38"/>
      <c r="C321" s="230" t="s">
        <v>448</v>
      </c>
      <c r="D321" s="230" t="s">
        <v>139</v>
      </c>
      <c r="E321" s="231" t="s">
        <v>449</v>
      </c>
      <c r="F321" s="232" t="s">
        <v>450</v>
      </c>
      <c r="G321" s="233" t="s">
        <v>410</v>
      </c>
      <c r="H321" s="234">
        <v>117.2</v>
      </c>
      <c r="I321" s="235"/>
      <c r="J321" s="236">
        <f>ROUND(I321*H321,2)</f>
        <v>0</v>
      </c>
      <c r="K321" s="232" t="s">
        <v>143</v>
      </c>
      <c r="L321" s="43"/>
      <c r="M321" s="237" t="s">
        <v>1</v>
      </c>
      <c r="N321" s="238" t="s">
        <v>41</v>
      </c>
      <c r="O321" s="90"/>
      <c r="P321" s="239">
        <f>O321*H321</f>
        <v>0</v>
      </c>
      <c r="Q321" s="239">
        <v>6E-05</v>
      </c>
      <c r="R321" s="239">
        <f>Q321*H321</f>
        <v>0.007032</v>
      </c>
      <c r="S321" s="239">
        <v>0</v>
      </c>
      <c r="T321" s="240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41" t="s">
        <v>144</v>
      </c>
      <c r="AT321" s="241" t="s">
        <v>139</v>
      </c>
      <c r="AU321" s="241" t="s">
        <v>86</v>
      </c>
      <c r="AY321" s="16" t="s">
        <v>137</v>
      </c>
      <c r="BE321" s="242">
        <f>IF(N321="základní",J321,0)</f>
        <v>0</v>
      </c>
      <c r="BF321" s="242">
        <f>IF(N321="snížená",J321,0)</f>
        <v>0</v>
      </c>
      <c r="BG321" s="242">
        <f>IF(N321="zákl. přenesená",J321,0)</f>
        <v>0</v>
      </c>
      <c r="BH321" s="242">
        <f>IF(N321="sníž. přenesená",J321,0)</f>
        <v>0</v>
      </c>
      <c r="BI321" s="242">
        <f>IF(N321="nulová",J321,0)</f>
        <v>0</v>
      </c>
      <c r="BJ321" s="16" t="s">
        <v>84</v>
      </c>
      <c r="BK321" s="242">
        <f>ROUND(I321*H321,2)</f>
        <v>0</v>
      </c>
      <c r="BL321" s="16" t="s">
        <v>144</v>
      </c>
      <c r="BM321" s="241" t="s">
        <v>451</v>
      </c>
    </row>
    <row r="322" spans="1:47" s="2" customFormat="1" ht="12">
      <c r="A322" s="37"/>
      <c r="B322" s="38"/>
      <c r="C322" s="39"/>
      <c r="D322" s="243" t="s">
        <v>146</v>
      </c>
      <c r="E322" s="39"/>
      <c r="F322" s="244" t="s">
        <v>450</v>
      </c>
      <c r="G322" s="39"/>
      <c r="H322" s="39"/>
      <c r="I322" s="139"/>
      <c r="J322" s="39"/>
      <c r="K322" s="39"/>
      <c r="L322" s="43"/>
      <c r="M322" s="245"/>
      <c r="N322" s="246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146</v>
      </c>
      <c r="AU322" s="16" t="s">
        <v>86</v>
      </c>
    </row>
    <row r="323" spans="1:51" s="13" customFormat="1" ht="12">
      <c r="A323" s="13"/>
      <c r="B323" s="247"/>
      <c r="C323" s="248"/>
      <c r="D323" s="243" t="s">
        <v>157</v>
      </c>
      <c r="E323" s="249" t="s">
        <v>1</v>
      </c>
      <c r="F323" s="250" t="s">
        <v>452</v>
      </c>
      <c r="G323" s="248"/>
      <c r="H323" s="251">
        <v>117.2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7" t="s">
        <v>157</v>
      </c>
      <c r="AU323" s="257" t="s">
        <v>86</v>
      </c>
      <c r="AV323" s="13" t="s">
        <v>86</v>
      </c>
      <c r="AW323" s="13" t="s">
        <v>32</v>
      </c>
      <c r="AX323" s="13" t="s">
        <v>84</v>
      </c>
      <c r="AY323" s="257" t="s">
        <v>137</v>
      </c>
    </row>
    <row r="324" spans="1:65" s="2" customFormat="1" ht="14.4" customHeight="1">
      <c r="A324" s="37"/>
      <c r="B324" s="38"/>
      <c r="C324" s="269" t="s">
        <v>453</v>
      </c>
      <c r="D324" s="269" t="s">
        <v>191</v>
      </c>
      <c r="E324" s="270" t="s">
        <v>454</v>
      </c>
      <c r="F324" s="271" t="s">
        <v>455</v>
      </c>
      <c r="G324" s="272" t="s">
        <v>410</v>
      </c>
      <c r="H324" s="273">
        <v>117.2</v>
      </c>
      <c r="I324" s="274"/>
      <c r="J324" s="275">
        <f>ROUND(I324*H324,2)</f>
        <v>0</v>
      </c>
      <c r="K324" s="271" t="s">
        <v>143</v>
      </c>
      <c r="L324" s="276"/>
      <c r="M324" s="277" t="s">
        <v>1</v>
      </c>
      <c r="N324" s="278" t="s">
        <v>41</v>
      </c>
      <c r="O324" s="90"/>
      <c r="P324" s="239">
        <f>O324*H324</f>
        <v>0</v>
      </c>
      <c r="Q324" s="239">
        <v>0.00052</v>
      </c>
      <c r="R324" s="239">
        <f>Q324*H324</f>
        <v>0.060944</v>
      </c>
      <c r="S324" s="239">
        <v>0</v>
      </c>
      <c r="T324" s="240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41" t="s">
        <v>179</v>
      </c>
      <c r="AT324" s="241" t="s">
        <v>191</v>
      </c>
      <c r="AU324" s="241" t="s">
        <v>86</v>
      </c>
      <c r="AY324" s="16" t="s">
        <v>137</v>
      </c>
      <c r="BE324" s="242">
        <f>IF(N324="základní",J324,0)</f>
        <v>0</v>
      </c>
      <c r="BF324" s="242">
        <f>IF(N324="snížená",J324,0)</f>
        <v>0</v>
      </c>
      <c r="BG324" s="242">
        <f>IF(N324="zákl. přenesená",J324,0)</f>
        <v>0</v>
      </c>
      <c r="BH324" s="242">
        <f>IF(N324="sníž. přenesená",J324,0)</f>
        <v>0</v>
      </c>
      <c r="BI324" s="242">
        <f>IF(N324="nulová",J324,0)</f>
        <v>0</v>
      </c>
      <c r="BJ324" s="16" t="s">
        <v>84</v>
      </c>
      <c r="BK324" s="242">
        <f>ROUND(I324*H324,2)</f>
        <v>0</v>
      </c>
      <c r="BL324" s="16" t="s">
        <v>144</v>
      </c>
      <c r="BM324" s="241" t="s">
        <v>456</v>
      </c>
    </row>
    <row r="325" spans="1:47" s="2" customFormat="1" ht="12">
      <c r="A325" s="37"/>
      <c r="B325" s="38"/>
      <c r="C325" s="39"/>
      <c r="D325" s="243" t="s">
        <v>146</v>
      </c>
      <c r="E325" s="39"/>
      <c r="F325" s="244" t="s">
        <v>457</v>
      </c>
      <c r="G325" s="39"/>
      <c r="H325" s="39"/>
      <c r="I325" s="139"/>
      <c r="J325" s="39"/>
      <c r="K325" s="39"/>
      <c r="L325" s="43"/>
      <c r="M325" s="245"/>
      <c r="N325" s="246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146</v>
      </c>
      <c r="AU325" s="16" t="s">
        <v>86</v>
      </c>
    </row>
    <row r="326" spans="1:65" s="2" customFormat="1" ht="14.4" customHeight="1">
      <c r="A326" s="37"/>
      <c r="B326" s="38"/>
      <c r="C326" s="230" t="s">
        <v>458</v>
      </c>
      <c r="D326" s="230" t="s">
        <v>139</v>
      </c>
      <c r="E326" s="231" t="s">
        <v>459</v>
      </c>
      <c r="F326" s="232" t="s">
        <v>460</v>
      </c>
      <c r="G326" s="233" t="s">
        <v>410</v>
      </c>
      <c r="H326" s="234">
        <v>1376.34</v>
      </c>
      <c r="I326" s="235"/>
      <c r="J326" s="236">
        <f>ROUND(I326*H326,2)</f>
        <v>0</v>
      </c>
      <c r="K326" s="232" t="s">
        <v>143</v>
      </c>
      <c r="L326" s="43"/>
      <c r="M326" s="237" t="s">
        <v>1</v>
      </c>
      <c r="N326" s="238" t="s">
        <v>41</v>
      </c>
      <c r="O326" s="90"/>
      <c r="P326" s="239">
        <f>O326*H326</f>
        <v>0</v>
      </c>
      <c r="Q326" s="239">
        <v>0.00025017</v>
      </c>
      <c r="R326" s="239">
        <f>Q326*H326</f>
        <v>0.34431897780000004</v>
      </c>
      <c r="S326" s="239">
        <v>0</v>
      </c>
      <c r="T326" s="240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41" t="s">
        <v>144</v>
      </c>
      <c r="AT326" s="241" t="s">
        <v>139</v>
      </c>
      <c r="AU326" s="241" t="s">
        <v>86</v>
      </c>
      <c r="AY326" s="16" t="s">
        <v>137</v>
      </c>
      <c r="BE326" s="242">
        <f>IF(N326="základní",J326,0)</f>
        <v>0</v>
      </c>
      <c r="BF326" s="242">
        <f>IF(N326="snížená",J326,0)</f>
        <v>0</v>
      </c>
      <c r="BG326" s="242">
        <f>IF(N326="zákl. přenesená",J326,0)</f>
        <v>0</v>
      </c>
      <c r="BH326" s="242">
        <f>IF(N326="sníž. přenesená",J326,0)</f>
        <v>0</v>
      </c>
      <c r="BI326" s="242">
        <f>IF(N326="nulová",J326,0)</f>
        <v>0</v>
      </c>
      <c r="BJ326" s="16" t="s">
        <v>84</v>
      </c>
      <c r="BK326" s="242">
        <f>ROUND(I326*H326,2)</f>
        <v>0</v>
      </c>
      <c r="BL326" s="16" t="s">
        <v>144</v>
      </c>
      <c r="BM326" s="241" t="s">
        <v>461</v>
      </c>
    </row>
    <row r="327" spans="1:47" s="2" customFormat="1" ht="12">
      <c r="A327" s="37"/>
      <c r="B327" s="38"/>
      <c r="C327" s="39"/>
      <c r="D327" s="243" t="s">
        <v>146</v>
      </c>
      <c r="E327" s="39"/>
      <c r="F327" s="244" t="s">
        <v>460</v>
      </c>
      <c r="G327" s="39"/>
      <c r="H327" s="39"/>
      <c r="I327" s="139"/>
      <c r="J327" s="39"/>
      <c r="K327" s="39"/>
      <c r="L327" s="43"/>
      <c r="M327" s="245"/>
      <c r="N327" s="246"/>
      <c r="O327" s="90"/>
      <c r="P327" s="90"/>
      <c r="Q327" s="90"/>
      <c r="R327" s="90"/>
      <c r="S327" s="90"/>
      <c r="T327" s="91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6" t="s">
        <v>146</v>
      </c>
      <c r="AU327" s="16" t="s">
        <v>86</v>
      </c>
    </row>
    <row r="328" spans="1:51" s="13" customFormat="1" ht="12">
      <c r="A328" s="13"/>
      <c r="B328" s="247"/>
      <c r="C328" s="248"/>
      <c r="D328" s="243" t="s">
        <v>157</v>
      </c>
      <c r="E328" s="249" t="s">
        <v>1</v>
      </c>
      <c r="F328" s="250" t="s">
        <v>462</v>
      </c>
      <c r="G328" s="248"/>
      <c r="H328" s="251">
        <v>1376.34</v>
      </c>
      <c r="I328" s="252"/>
      <c r="J328" s="248"/>
      <c r="K328" s="248"/>
      <c r="L328" s="253"/>
      <c r="M328" s="254"/>
      <c r="N328" s="255"/>
      <c r="O328" s="255"/>
      <c r="P328" s="255"/>
      <c r="Q328" s="255"/>
      <c r="R328" s="255"/>
      <c r="S328" s="255"/>
      <c r="T328" s="25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7" t="s">
        <v>157</v>
      </c>
      <c r="AU328" s="257" t="s">
        <v>86</v>
      </c>
      <c r="AV328" s="13" t="s">
        <v>86</v>
      </c>
      <c r="AW328" s="13" t="s">
        <v>32</v>
      </c>
      <c r="AX328" s="13" t="s">
        <v>84</v>
      </c>
      <c r="AY328" s="257" t="s">
        <v>137</v>
      </c>
    </row>
    <row r="329" spans="1:65" s="2" customFormat="1" ht="19.8" customHeight="1">
      <c r="A329" s="37"/>
      <c r="B329" s="38"/>
      <c r="C329" s="269" t="s">
        <v>463</v>
      </c>
      <c r="D329" s="269" t="s">
        <v>191</v>
      </c>
      <c r="E329" s="270" t="s">
        <v>464</v>
      </c>
      <c r="F329" s="271" t="s">
        <v>465</v>
      </c>
      <c r="G329" s="272" t="s">
        <v>410</v>
      </c>
      <c r="H329" s="273">
        <v>695.68</v>
      </c>
      <c r="I329" s="274"/>
      <c r="J329" s="275">
        <f>ROUND(I329*H329,2)</f>
        <v>0</v>
      </c>
      <c r="K329" s="271" t="s">
        <v>143</v>
      </c>
      <c r="L329" s="276"/>
      <c r="M329" s="277" t="s">
        <v>1</v>
      </c>
      <c r="N329" s="278" t="s">
        <v>41</v>
      </c>
      <c r="O329" s="90"/>
      <c r="P329" s="239">
        <f>O329*H329</f>
        <v>0</v>
      </c>
      <c r="Q329" s="239">
        <v>4E-05</v>
      </c>
      <c r="R329" s="239">
        <f>Q329*H329</f>
        <v>0.0278272</v>
      </c>
      <c r="S329" s="239">
        <v>0</v>
      </c>
      <c r="T329" s="240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41" t="s">
        <v>179</v>
      </c>
      <c r="AT329" s="241" t="s">
        <v>191</v>
      </c>
      <c r="AU329" s="241" t="s">
        <v>86</v>
      </c>
      <c r="AY329" s="16" t="s">
        <v>137</v>
      </c>
      <c r="BE329" s="242">
        <f>IF(N329="základní",J329,0)</f>
        <v>0</v>
      </c>
      <c r="BF329" s="242">
        <f>IF(N329="snížená",J329,0)</f>
        <v>0</v>
      </c>
      <c r="BG329" s="242">
        <f>IF(N329="zákl. přenesená",J329,0)</f>
        <v>0</v>
      </c>
      <c r="BH329" s="242">
        <f>IF(N329="sníž. přenesená",J329,0)</f>
        <v>0</v>
      </c>
      <c r="BI329" s="242">
        <f>IF(N329="nulová",J329,0)</f>
        <v>0</v>
      </c>
      <c r="BJ329" s="16" t="s">
        <v>84</v>
      </c>
      <c r="BK329" s="242">
        <f>ROUND(I329*H329,2)</f>
        <v>0</v>
      </c>
      <c r="BL329" s="16" t="s">
        <v>144</v>
      </c>
      <c r="BM329" s="241" t="s">
        <v>466</v>
      </c>
    </row>
    <row r="330" spans="1:47" s="2" customFormat="1" ht="12">
      <c r="A330" s="37"/>
      <c r="B330" s="38"/>
      <c r="C330" s="39"/>
      <c r="D330" s="243" t="s">
        <v>146</v>
      </c>
      <c r="E330" s="39"/>
      <c r="F330" s="244" t="s">
        <v>467</v>
      </c>
      <c r="G330" s="39"/>
      <c r="H330" s="39"/>
      <c r="I330" s="139"/>
      <c r="J330" s="39"/>
      <c r="K330" s="39"/>
      <c r="L330" s="43"/>
      <c r="M330" s="245"/>
      <c r="N330" s="246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146</v>
      </c>
      <c r="AU330" s="16" t="s">
        <v>86</v>
      </c>
    </row>
    <row r="331" spans="1:47" s="2" customFormat="1" ht="12">
      <c r="A331" s="37"/>
      <c r="B331" s="38"/>
      <c r="C331" s="39"/>
      <c r="D331" s="243" t="s">
        <v>392</v>
      </c>
      <c r="E331" s="39"/>
      <c r="F331" s="279" t="s">
        <v>468</v>
      </c>
      <c r="G331" s="39"/>
      <c r="H331" s="39"/>
      <c r="I331" s="139"/>
      <c r="J331" s="39"/>
      <c r="K331" s="39"/>
      <c r="L331" s="43"/>
      <c r="M331" s="245"/>
      <c r="N331" s="246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6" t="s">
        <v>392</v>
      </c>
      <c r="AU331" s="16" t="s">
        <v>86</v>
      </c>
    </row>
    <row r="332" spans="1:51" s="13" customFormat="1" ht="12">
      <c r="A332" s="13"/>
      <c r="B332" s="247"/>
      <c r="C332" s="248"/>
      <c r="D332" s="243" t="s">
        <v>157</v>
      </c>
      <c r="E332" s="249" t="s">
        <v>1</v>
      </c>
      <c r="F332" s="250" t="s">
        <v>469</v>
      </c>
      <c r="G332" s="248"/>
      <c r="H332" s="251">
        <v>130.8</v>
      </c>
      <c r="I332" s="252"/>
      <c r="J332" s="248"/>
      <c r="K332" s="248"/>
      <c r="L332" s="253"/>
      <c r="M332" s="254"/>
      <c r="N332" s="255"/>
      <c r="O332" s="255"/>
      <c r="P332" s="255"/>
      <c r="Q332" s="255"/>
      <c r="R332" s="255"/>
      <c r="S332" s="255"/>
      <c r="T332" s="25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7" t="s">
        <v>157</v>
      </c>
      <c r="AU332" s="257" t="s">
        <v>86</v>
      </c>
      <c r="AV332" s="13" t="s">
        <v>86</v>
      </c>
      <c r="AW332" s="13" t="s">
        <v>32</v>
      </c>
      <c r="AX332" s="13" t="s">
        <v>76</v>
      </c>
      <c r="AY332" s="257" t="s">
        <v>137</v>
      </c>
    </row>
    <row r="333" spans="1:51" s="13" customFormat="1" ht="12">
      <c r="A333" s="13"/>
      <c r="B333" s="247"/>
      <c r="C333" s="248"/>
      <c r="D333" s="243" t="s">
        <v>157</v>
      </c>
      <c r="E333" s="249" t="s">
        <v>1</v>
      </c>
      <c r="F333" s="250" t="s">
        <v>470</v>
      </c>
      <c r="G333" s="248"/>
      <c r="H333" s="251">
        <v>441.6</v>
      </c>
      <c r="I333" s="252"/>
      <c r="J333" s="248"/>
      <c r="K333" s="248"/>
      <c r="L333" s="253"/>
      <c r="M333" s="254"/>
      <c r="N333" s="255"/>
      <c r="O333" s="255"/>
      <c r="P333" s="255"/>
      <c r="Q333" s="255"/>
      <c r="R333" s="255"/>
      <c r="S333" s="255"/>
      <c r="T333" s="25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7" t="s">
        <v>157</v>
      </c>
      <c r="AU333" s="257" t="s">
        <v>86</v>
      </c>
      <c r="AV333" s="13" t="s">
        <v>86</v>
      </c>
      <c r="AW333" s="13" t="s">
        <v>32</v>
      </c>
      <c r="AX333" s="13" t="s">
        <v>76</v>
      </c>
      <c r="AY333" s="257" t="s">
        <v>137</v>
      </c>
    </row>
    <row r="334" spans="1:51" s="13" customFormat="1" ht="12">
      <c r="A334" s="13"/>
      <c r="B334" s="247"/>
      <c r="C334" s="248"/>
      <c r="D334" s="243" t="s">
        <v>157</v>
      </c>
      <c r="E334" s="249" t="s">
        <v>1</v>
      </c>
      <c r="F334" s="250" t="s">
        <v>471</v>
      </c>
      <c r="G334" s="248"/>
      <c r="H334" s="251">
        <v>67.2</v>
      </c>
      <c r="I334" s="252"/>
      <c r="J334" s="248"/>
      <c r="K334" s="248"/>
      <c r="L334" s="253"/>
      <c r="M334" s="254"/>
      <c r="N334" s="255"/>
      <c r="O334" s="255"/>
      <c r="P334" s="255"/>
      <c r="Q334" s="255"/>
      <c r="R334" s="255"/>
      <c r="S334" s="255"/>
      <c r="T334" s="25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7" t="s">
        <v>157</v>
      </c>
      <c r="AU334" s="257" t="s">
        <v>86</v>
      </c>
      <c r="AV334" s="13" t="s">
        <v>86</v>
      </c>
      <c r="AW334" s="13" t="s">
        <v>32</v>
      </c>
      <c r="AX334" s="13" t="s">
        <v>76</v>
      </c>
      <c r="AY334" s="257" t="s">
        <v>137</v>
      </c>
    </row>
    <row r="335" spans="1:51" s="13" customFormat="1" ht="12">
      <c r="A335" s="13"/>
      <c r="B335" s="247"/>
      <c r="C335" s="248"/>
      <c r="D335" s="243" t="s">
        <v>157</v>
      </c>
      <c r="E335" s="249" t="s">
        <v>1</v>
      </c>
      <c r="F335" s="250" t="s">
        <v>472</v>
      </c>
      <c r="G335" s="248"/>
      <c r="H335" s="251">
        <v>8.8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7" t="s">
        <v>157</v>
      </c>
      <c r="AU335" s="257" t="s">
        <v>86</v>
      </c>
      <c r="AV335" s="13" t="s">
        <v>86</v>
      </c>
      <c r="AW335" s="13" t="s">
        <v>32</v>
      </c>
      <c r="AX335" s="13" t="s">
        <v>76</v>
      </c>
      <c r="AY335" s="257" t="s">
        <v>137</v>
      </c>
    </row>
    <row r="336" spans="1:51" s="13" customFormat="1" ht="12">
      <c r="A336" s="13"/>
      <c r="B336" s="247"/>
      <c r="C336" s="248"/>
      <c r="D336" s="243" t="s">
        <v>157</v>
      </c>
      <c r="E336" s="249" t="s">
        <v>1</v>
      </c>
      <c r="F336" s="250" t="s">
        <v>473</v>
      </c>
      <c r="G336" s="248"/>
      <c r="H336" s="251">
        <v>6.4</v>
      </c>
      <c r="I336" s="252"/>
      <c r="J336" s="248"/>
      <c r="K336" s="248"/>
      <c r="L336" s="253"/>
      <c r="M336" s="254"/>
      <c r="N336" s="255"/>
      <c r="O336" s="255"/>
      <c r="P336" s="255"/>
      <c r="Q336" s="255"/>
      <c r="R336" s="255"/>
      <c r="S336" s="255"/>
      <c r="T336" s="25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7" t="s">
        <v>157</v>
      </c>
      <c r="AU336" s="257" t="s">
        <v>86</v>
      </c>
      <c r="AV336" s="13" t="s">
        <v>86</v>
      </c>
      <c r="AW336" s="13" t="s">
        <v>32</v>
      </c>
      <c r="AX336" s="13" t="s">
        <v>76</v>
      </c>
      <c r="AY336" s="257" t="s">
        <v>137</v>
      </c>
    </row>
    <row r="337" spans="1:51" s="13" customFormat="1" ht="12">
      <c r="A337" s="13"/>
      <c r="B337" s="247"/>
      <c r="C337" s="248"/>
      <c r="D337" s="243" t="s">
        <v>157</v>
      </c>
      <c r="E337" s="249" t="s">
        <v>1</v>
      </c>
      <c r="F337" s="250" t="s">
        <v>474</v>
      </c>
      <c r="G337" s="248"/>
      <c r="H337" s="251">
        <v>9.8</v>
      </c>
      <c r="I337" s="252"/>
      <c r="J337" s="248"/>
      <c r="K337" s="248"/>
      <c r="L337" s="253"/>
      <c r="M337" s="254"/>
      <c r="N337" s="255"/>
      <c r="O337" s="255"/>
      <c r="P337" s="255"/>
      <c r="Q337" s="255"/>
      <c r="R337" s="255"/>
      <c r="S337" s="255"/>
      <c r="T337" s="25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7" t="s">
        <v>157</v>
      </c>
      <c r="AU337" s="257" t="s">
        <v>86</v>
      </c>
      <c r="AV337" s="13" t="s">
        <v>86</v>
      </c>
      <c r="AW337" s="13" t="s">
        <v>32</v>
      </c>
      <c r="AX337" s="13" t="s">
        <v>76</v>
      </c>
      <c r="AY337" s="257" t="s">
        <v>137</v>
      </c>
    </row>
    <row r="338" spans="1:51" s="13" customFormat="1" ht="12">
      <c r="A338" s="13"/>
      <c r="B338" s="247"/>
      <c r="C338" s="248"/>
      <c r="D338" s="243" t="s">
        <v>157</v>
      </c>
      <c r="E338" s="249" t="s">
        <v>1</v>
      </c>
      <c r="F338" s="250" t="s">
        <v>475</v>
      </c>
      <c r="G338" s="248"/>
      <c r="H338" s="251">
        <v>11.88</v>
      </c>
      <c r="I338" s="252"/>
      <c r="J338" s="248"/>
      <c r="K338" s="248"/>
      <c r="L338" s="253"/>
      <c r="M338" s="254"/>
      <c r="N338" s="255"/>
      <c r="O338" s="255"/>
      <c r="P338" s="255"/>
      <c r="Q338" s="255"/>
      <c r="R338" s="255"/>
      <c r="S338" s="255"/>
      <c r="T338" s="25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7" t="s">
        <v>157</v>
      </c>
      <c r="AU338" s="257" t="s">
        <v>86</v>
      </c>
      <c r="AV338" s="13" t="s">
        <v>86</v>
      </c>
      <c r="AW338" s="13" t="s">
        <v>32</v>
      </c>
      <c r="AX338" s="13" t="s">
        <v>76</v>
      </c>
      <c r="AY338" s="257" t="s">
        <v>137</v>
      </c>
    </row>
    <row r="339" spans="1:51" s="13" customFormat="1" ht="12">
      <c r="A339" s="13"/>
      <c r="B339" s="247"/>
      <c r="C339" s="248"/>
      <c r="D339" s="243" t="s">
        <v>157</v>
      </c>
      <c r="E339" s="249" t="s">
        <v>1</v>
      </c>
      <c r="F339" s="250" t="s">
        <v>476</v>
      </c>
      <c r="G339" s="248"/>
      <c r="H339" s="251">
        <v>12</v>
      </c>
      <c r="I339" s="252"/>
      <c r="J339" s="248"/>
      <c r="K339" s="248"/>
      <c r="L339" s="253"/>
      <c r="M339" s="254"/>
      <c r="N339" s="255"/>
      <c r="O339" s="255"/>
      <c r="P339" s="255"/>
      <c r="Q339" s="255"/>
      <c r="R339" s="255"/>
      <c r="S339" s="255"/>
      <c r="T339" s="25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7" t="s">
        <v>157</v>
      </c>
      <c r="AU339" s="257" t="s">
        <v>86</v>
      </c>
      <c r="AV339" s="13" t="s">
        <v>86</v>
      </c>
      <c r="AW339" s="13" t="s">
        <v>32</v>
      </c>
      <c r="AX339" s="13" t="s">
        <v>76</v>
      </c>
      <c r="AY339" s="257" t="s">
        <v>137</v>
      </c>
    </row>
    <row r="340" spans="1:51" s="13" customFormat="1" ht="12">
      <c r="A340" s="13"/>
      <c r="B340" s="247"/>
      <c r="C340" s="248"/>
      <c r="D340" s="243" t="s">
        <v>157</v>
      </c>
      <c r="E340" s="249" t="s">
        <v>1</v>
      </c>
      <c r="F340" s="250" t="s">
        <v>477</v>
      </c>
      <c r="G340" s="248"/>
      <c r="H340" s="251">
        <v>7.2</v>
      </c>
      <c r="I340" s="252"/>
      <c r="J340" s="248"/>
      <c r="K340" s="248"/>
      <c r="L340" s="253"/>
      <c r="M340" s="254"/>
      <c r="N340" s="255"/>
      <c r="O340" s="255"/>
      <c r="P340" s="255"/>
      <c r="Q340" s="255"/>
      <c r="R340" s="255"/>
      <c r="S340" s="255"/>
      <c r="T340" s="25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7" t="s">
        <v>157</v>
      </c>
      <c r="AU340" s="257" t="s">
        <v>86</v>
      </c>
      <c r="AV340" s="13" t="s">
        <v>86</v>
      </c>
      <c r="AW340" s="13" t="s">
        <v>32</v>
      </c>
      <c r="AX340" s="13" t="s">
        <v>76</v>
      </c>
      <c r="AY340" s="257" t="s">
        <v>137</v>
      </c>
    </row>
    <row r="341" spans="1:51" s="14" customFormat="1" ht="12">
      <c r="A341" s="14"/>
      <c r="B341" s="258"/>
      <c r="C341" s="259"/>
      <c r="D341" s="243" t="s">
        <v>157</v>
      </c>
      <c r="E341" s="260" t="s">
        <v>1</v>
      </c>
      <c r="F341" s="261" t="s">
        <v>161</v>
      </c>
      <c r="G341" s="259"/>
      <c r="H341" s="262">
        <v>695.68</v>
      </c>
      <c r="I341" s="263"/>
      <c r="J341" s="259"/>
      <c r="K341" s="259"/>
      <c r="L341" s="264"/>
      <c r="M341" s="265"/>
      <c r="N341" s="266"/>
      <c r="O341" s="266"/>
      <c r="P341" s="266"/>
      <c r="Q341" s="266"/>
      <c r="R341" s="266"/>
      <c r="S341" s="266"/>
      <c r="T341" s="26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8" t="s">
        <v>157</v>
      </c>
      <c r="AU341" s="268" t="s">
        <v>86</v>
      </c>
      <c r="AV341" s="14" t="s">
        <v>144</v>
      </c>
      <c r="AW341" s="14" t="s">
        <v>32</v>
      </c>
      <c r="AX341" s="14" t="s">
        <v>84</v>
      </c>
      <c r="AY341" s="268" t="s">
        <v>137</v>
      </c>
    </row>
    <row r="342" spans="1:65" s="2" customFormat="1" ht="19.8" customHeight="1">
      <c r="A342" s="37"/>
      <c r="B342" s="38"/>
      <c r="C342" s="269" t="s">
        <v>478</v>
      </c>
      <c r="D342" s="269" t="s">
        <v>191</v>
      </c>
      <c r="E342" s="270" t="s">
        <v>479</v>
      </c>
      <c r="F342" s="271" t="s">
        <v>480</v>
      </c>
      <c r="G342" s="272" t="s">
        <v>410</v>
      </c>
      <c r="H342" s="273">
        <v>403.053</v>
      </c>
      <c r="I342" s="274"/>
      <c r="J342" s="275">
        <f>ROUND(I342*H342,2)</f>
        <v>0</v>
      </c>
      <c r="K342" s="271" t="s">
        <v>143</v>
      </c>
      <c r="L342" s="276"/>
      <c r="M342" s="277" t="s">
        <v>1</v>
      </c>
      <c r="N342" s="278" t="s">
        <v>41</v>
      </c>
      <c r="O342" s="90"/>
      <c r="P342" s="239">
        <f>O342*H342</f>
        <v>0</v>
      </c>
      <c r="Q342" s="239">
        <v>3E-05</v>
      </c>
      <c r="R342" s="239">
        <f>Q342*H342</f>
        <v>0.012091590000000001</v>
      </c>
      <c r="S342" s="239">
        <v>0</v>
      </c>
      <c r="T342" s="240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41" t="s">
        <v>179</v>
      </c>
      <c r="AT342" s="241" t="s">
        <v>191</v>
      </c>
      <c r="AU342" s="241" t="s">
        <v>86</v>
      </c>
      <c r="AY342" s="16" t="s">
        <v>137</v>
      </c>
      <c r="BE342" s="242">
        <f>IF(N342="základní",J342,0)</f>
        <v>0</v>
      </c>
      <c r="BF342" s="242">
        <f>IF(N342="snížená",J342,0)</f>
        <v>0</v>
      </c>
      <c r="BG342" s="242">
        <f>IF(N342="zákl. přenesená",J342,0)</f>
        <v>0</v>
      </c>
      <c r="BH342" s="242">
        <f>IF(N342="sníž. přenesená",J342,0)</f>
        <v>0</v>
      </c>
      <c r="BI342" s="242">
        <f>IF(N342="nulová",J342,0)</f>
        <v>0</v>
      </c>
      <c r="BJ342" s="16" t="s">
        <v>84</v>
      </c>
      <c r="BK342" s="242">
        <f>ROUND(I342*H342,2)</f>
        <v>0</v>
      </c>
      <c r="BL342" s="16" t="s">
        <v>144</v>
      </c>
      <c r="BM342" s="241" t="s">
        <v>481</v>
      </c>
    </row>
    <row r="343" spans="1:47" s="2" customFormat="1" ht="12">
      <c r="A343" s="37"/>
      <c r="B343" s="38"/>
      <c r="C343" s="39"/>
      <c r="D343" s="243" t="s">
        <v>146</v>
      </c>
      <c r="E343" s="39"/>
      <c r="F343" s="244" t="s">
        <v>480</v>
      </c>
      <c r="G343" s="39"/>
      <c r="H343" s="39"/>
      <c r="I343" s="139"/>
      <c r="J343" s="39"/>
      <c r="K343" s="39"/>
      <c r="L343" s="43"/>
      <c r="M343" s="245"/>
      <c r="N343" s="246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146</v>
      </c>
      <c r="AU343" s="16" t="s">
        <v>86</v>
      </c>
    </row>
    <row r="344" spans="1:51" s="13" customFormat="1" ht="12">
      <c r="A344" s="13"/>
      <c r="B344" s="247"/>
      <c r="C344" s="248"/>
      <c r="D344" s="243" t="s">
        <v>157</v>
      </c>
      <c r="E344" s="249" t="s">
        <v>1</v>
      </c>
      <c r="F344" s="250" t="s">
        <v>482</v>
      </c>
      <c r="G344" s="248"/>
      <c r="H344" s="251">
        <v>109.46</v>
      </c>
      <c r="I344" s="252"/>
      <c r="J344" s="248"/>
      <c r="K344" s="248"/>
      <c r="L344" s="253"/>
      <c r="M344" s="254"/>
      <c r="N344" s="255"/>
      <c r="O344" s="255"/>
      <c r="P344" s="255"/>
      <c r="Q344" s="255"/>
      <c r="R344" s="255"/>
      <c r="S344" s="255"/>
      <c r="T344" s="25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7" t="s">
        <v>157</v>
      </c>
      <c r="AU344" s="257" t="s">
        <v>86</v>
      </c>
      <c r="AV344" s="13" t="s">
        <v>86</v>
      </c>
      <c r="AW344" s="13" t="s">
        <v>32</v>
      </c>
      <c r="AX344" s="13" t="s">
        <v>76</v>
      </c>
      <c r="AY344" s="257" t="s">
        <v>137</v>
      </c>
    </row>
    <row r="345" spans="1:51" s="13" customFormat="1" ht="12">
      <c r="A345" s="13"/>
      <c r="B345" s="247"/>
      <c r="C345" s="248"/>
      <c r="D345" s="243" t="s">
        <v>157</v>
      </c>
      <c r="E345" s="249" t="s">
        <v>1</v>
      </c>
      <c r="F345" s="250" t="s">
        <v>483</v>
      </c>
      <c r="G345" s="248"/>
      <c r="H345" s="251">
        <v>220.8</v>
      </c>
      <c r="I345" s="252"/>
      <c r="J345" s="248"/>
      <c r="K345" s="248"/>
      <c r="L345" s="253"/>
      <c r="M345" s="254"/>
      <c r="N345" s="255"/>
      <c r="O345" s="255"/>
      <c r="P345" s="255"/>
      <c r="Q345" s="255"/>
      <c r="R345" s="255"/>
      <c r="S345" s="255"/>
      <c r="T345" s="25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7" t="s">
        <v>157</v>
      </c>
      <c r="AU345" s="257" t="s">
        <v>86</v>
      </c>
      <c r="AV345" s="13" t="s">
        <v>86</v>
      </c>
      <c r="AW345" s="13" t="s">
        <v>32</v>
      </c>
      <c r="AX345" s="13" t="s">
        <v>76</v>
      </c>
      <c r="AY345" s="257" t="s">
        <v>137</v>
      </c>
    </row>
    <row r="346" spans="1:51" s="13" customFormat="1" ht="12">
      <c r="A346" s="13"/>
      <c r="B346" s="247"/>
      <c r="C346" s="248"/>
      <c r="D346" s="243" t="s">
        <v>157</v>
      </c>
      <c r="E346" s="249" t="s">
        <v>1</v>
      </c>
      <c r="F346" s="250" t="s">
        <v>484</v>
      </c>
      <c r="G346" s="248"/>
      <c r="H346" s="251">
        <v>33.6</v>
      </c>
      <c r="I346" s="252"/>
      <c r="J346" s="248"/>
      <c r="K346" s="248"/>
      <c r="L346" s="253"/>
      <c r="M346" s="254"/>
      <c r="N346" s="255"/>
      <c r="O346" s="255"/>
      <c r="P346" s="255"/>
      <c r="Q346" s="255"/>
      <c r="R346" s="255"/>
      <c r="S346" s="255"/>
      <c r="T346" s="25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7" t="s">
        <v>157</v>
      </c>
      <c r="AU346" s="257" t="s">
        <v>86</v>
      </c>
      <c r="AV346" s="13" t="s">
        <v>86</v>
      </c>
      <c r="AW346" s="13" t="s">
        <v>32</v>
      </c>
      <c r="AX346" s="13" t="s">
        <v>76</v>
      </c>
      <c r="AY346" s="257" t="s">
        <v>137</v>
      </c>
    </row>
    <row r="347" spans="1:51" s="13" customFormat="1" ht="12">
      <c r="A347" s="13"/>
      <c r="B347" s="247"/>
      <c r="C347" s="248"/>
      <c r="D347" s="243" t="s">
        <v>157</v>
      </c>
      <c r="E347" s="249" t="s">
        <v>1</v>
      </c>
      <c r="F347" s="250" t="s">
        <v>485</v>
      </c>
      <c r="G347" s="248"/>
      <c r="H347" s="251">
        <v>6.9</v>
      </c>
      <c r="I347" s="252"/>
      <c r="J347" s="248"/>
      <c r="K347" s="248"/>
      <c r="L347" s="253"/>
      <c r="M347" s="254"/>
      <c r="N347" s="255"/>
      <c r="O347" s="255"/>
      <c r="P347" s="255"/>
      <c r="Q347" s="255"/>
      <c r="R347" s="255"/>
      <c r="S347" s="255"/>
      <c r="T347" s="25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7" t="s">
        <v>157</v>
      </c>
      <c r="AU347" s="257" t="s">
        <v>86</v>
      </c>
      <c r="AV347" s="13" t="s">
        <v>86</v>
      </c>
      <c r="AW347" s="13" t="s">
        <v>32</v>
      </c>
      <c r="AX347" s="13" t="s">
        <v>76</v>
      </c>
      <c r="AY347" s="257" t="s">
        <v>137</v>
      </c>
    </row>
    <row r="348" spans="1:51" s="13" customFormat="1" ht="12">
      <c r="A348" s="13"/>
      <c r="B348" s="247"/>
      <c r="C348" s="248"/>
      <c r="D348" s="243" t="s">
        <v>157</v>
      </c>
      <c r="E348" s="249" t="s">
        <v>1</v>
      </c>
      <c r="F348" s="250" t="s">
        <v>486</v>
      </c>
      <c r="G348" s="248"/>
      <c r="H348" s="251">
        <v>5.2</v>
      </c>
      <c r="I348" s="252"/>
      <c r="J348" s="248"/>
      <c r="K348" s="248"/>
      <c r="L348" s="253"/>
      <c r="M348" s="254"/>
      <c r="N348" s="255"/>
      <c r="O348" s="255"/>
      <c r="P348" s="255"/>
      <c r="Q348" s="255"/>
      <c r="R348" s="255"/>
      <c r="S348" s="255"/>
      <c r="T348" s="25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7" t="s">
        <v>157</v>
      </c>
      <c r="AU348" s="257" t="s">
        <v>86</v>
      </c>
      <c r="AV348" s="13" t="s">
        <v>86</v>
      </c>
      <c r="AW348" s="13" t="s">
        <v>32</v>
      </c>
      <c r="AX348" s="13" t="s">
        <v>76</v>
      </c>
      <c r="AY348" s="257" t="s">
        <v>137</v>
      </c>
    </row>
    <row r="349" spans="1:51" s="13" customFormat="1" ht="12">
      <c r="A349" s="13"/>
      <c r="B349" s="247"/>
      <c r="C349" s="248"/>
      <c r="D349" s="243" t="s">
        <v>157</v>
      </c>
      <c r="E349" s="249" t="s">
        <v>1</v>
      </c>
      <c r="F349" s="250" t="s">
        <v>487</v>
      </c>
      <c r="G349" s="248"/>
      <c r="H349" s="251">
        <v>7.9</v>
      </c>
      <c r="I349" s="252"/>
      <c r="J349" s="248"/>
      <c r="K349" s="248"/>
      <c r="L349" s="253"/>
      <c r="M349" s="254"/>
      <c r="N349" s="255"/>
      <c r="O349" s="255"/>
      <c r="P349" s="255"/>
      <c r="Q349" s="255"/>
      <c r="R349" s="255"/>
      <c r="S349" s="255"/>
      <c r="T349" s="25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7" t="s">
        <v>157</v>
      </c>
      <c r="AU349" s="257" t="s">
        <v>86</v>
      </c>
      <c r="AV349" s="13" t="s">
        <v>86</v>
      </c>
      <c r="AW349" s="13" t="s">
        <v>32</v>
      </c>
      <c r="AX349" s="13" t="s">
        <v>76</v>
      </c>
      <c r="AY349" s="257" t="s">
        <v>137</v>
      </c>
    </row>
    <row r="350" spans="1:51" s="14" customFormat="1" ht="12">
      <c r="A350" s="14"/>
      <c r="B350" s="258"/>
      <c r="C350" s="259"/>
      <c r="D350" s="243" t="s">
        <v>157</v>
      </c>
      <c r="E350" s="260" t="s">
        <v>1</v>
      </c>
      <c r="F350" s="261" t="s">
        <v>161</v>
      </c>
      <c r="G350" s="259"/>
      <c r="H350" s="262">
        <v>383.86</v>
      </c>
      <c r="I350" s="263"/>
      <c r="J350" s="259"/>
      <c r="K350" s="259"/>
      <c r="L350" s="264"/>
      <c r="M350" s="265"/>
      <c r="N350" s="266"/>
      <c r="O350" s="266"/>
      <c r="P350" s="266"/>
      <c r="Q350" s="266"/>
      <c r="R350" s="266"/>
      <c r="S350" s="266"/>
      <c r="T350" s="26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8" t="s">
        <v>157</v>
      </c>
      <c r="AU350" s="268" t="s">
        <v>86</v>
      </c>
      <c r="AV350" s="14" t="s">
        <v>144</v>
      </c>
      <c r="AW350" s="14" t="s">
        <v>32</v>
      </c>
      <c r="AX350" s="14" t="s">
        <v>84</v>
      </c>
      <c r="AY350" s="268" t="s">
        <v>137</v>
      </c>
    </row>
    <row r="351" spans="1:51" s="13" customFormat="1" ht="12">
      <c r="A351" s="13"/>
      <c r="B351" s="247"/>
      <c r="C351" s="248"/>
      <c r="D351" s="243" t="s">
        <v>157</v>
      </c>
      <c r="E351" s="248"/>
      <c r="F351" s="250" t="s">
        <v>488</v>
      </c>
      <c r="G351" s="248"/>
      <c r="H351" s="251">
        <v>403.053</v>
      </c>
      <c r="I351" s="252"/>
      <c r="J351" s="248"/>
      <c r="K351" s="248"/>
      <c r="L351" s="253"/>
      <c r="M351" s="254"/>
      <c r="N351" s="255"/>
      <c r="O351" s="255"/>
      <c r="P351" s="255"/>
      <c r="Q351" s="255"/>
      <c r="R351" s="255"/>
      <c r="S351" s="255"/>
      <c r="T351" s="25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7" t="s">
        <v>157</v>
      </c>
      <c r="AU351" s="257" t="s">
        <v>86</v>
      </c>
      <c r="AV351" s="13" t="s">
        <v>86</v>
      </c>
      <c r="AW351" s="13" t="s">
        <v>4</v>
      </c>
      <c r="AX351" s="13" t="s">
        <v>84</v>
      </c>
      <c r="AY351" s="257" t="s">
        <v>137</v>
      </c>
    </row>
    <row r="352" spans="1:65" s="2" customFormat="1" ht="19.8" customHeight="1">
      <c r="A352" s="37"/>
      <c r="B352" s="38"/>
      <c r="C352" s="269" t="s">
        <v>489</v>
      </c>
      <c r="D352" s="269" t="s">
        <v>191</v>
      </c>
      <c r="E352" s="270" t="s">
        <v>490</v>
      </c>
      <c r="F352" s="271" t="s">
        <v>491</v>
      </c>
      <c r="G352" s="272" t="s">
        <v>410</v>
      </c>
      <c r="H352" s="273">
        <v>138.6</v>
      </c>
      <c r="I352" s="274"/>
      <c r="J352" s="275">
        <f>ROUND(I352*H352,2)</f>
        <v>0</v>
      </c>
      <c r="K352" s="271" t="s">
        <v>143</v>
      </c>
      <c r="L352" s="276"/>
      <c r="M352" s="277" t="s">
        <v>1</v>
      </c>
      <c r="N352" s="278" t="s">
        <v>41</v>
      </c>
      <c r="O352" s="90"/>
      <c r="P352" s="239">
        <f>O352*H352</f>
        <v>0</v>
      </c>
      <c r="Q352" s="239">
        <v>0.0003</v>
      </c>
      <c r="R352" s="239">
        <f>Q352*H352</f>
        <v>0.04157999999999999</v>
      </c>
      <c r="S352" s="239">
        <v>0</v>
      </c>
      <c r="T352" s="240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41" t="s">
        <v>179</v>
      </c>
      <c r="AT352" s="241" t="s">
        <v>191</v>
      </c>
      <c r="AU352" s="241" t="s">
        <v>86</v>
      </c>
      <c r="AY352" s="16" t="s">
        <v>137</v>
      </c>
      <c r="BE352" s="242">
        <f>IF(N352="základní",J352,0)</f>
        <v>0</v>
      </c>
      <c r="BF352" s="242">
        <f>IF(N352="snížená",J352,0)</f>
        <v>0</v>
      </c>
      <c r="BG352" s="242">
        <f>IF(N352="zákl. přenesená",J352,0)</f>
        <v>0</v>
      </c>
      <c r="BH352" s="242">
        <f>IF(N352="sníž. přenesená",J352,0)</f>
        <v>0</v>
      </c>
      <c r="BI352" s="242">
        <f>IF(N352="nulová",J352,0)</f>
        <v>0</v>
      </c>
      <c r="BJ352" s="16" t="s">
        <v>84</v>
      </c>
      <c r="BK352" s="242">
        <f>ROUND(I352*H352,2)</f>
        <v>0</v>
      </c>
      <c r="BL352" s="16" t="s">
        <v>144</v>
      </c>
      <c r="BM352" s="241" t="s">
        <v>492</v>
      </c>
    </row>
    <row r="353" spans="1:47" s="2" customFormat="1" ht="12">
      <c r="A353" s="37"/>
      <c r="B353" s="38"/>
      <c r="C353" s="39"/>
      <c r="D353" s="243" t="s">
        <v>146</v>
      </c>
      <c r="E353" s="39"/>
      <c r="F353" s="244" t="s">
        <v>491</v>
      </c>
      <c r="G353" s="39"/>
      <c r="H353" s="39"/>
      <c r="I353" s="139"/>
      <c r="J353" s="39"/>
      <c r="K353" s="39"/>
      <c r="L353" s="43"/>
      <c r="M353" s="245"/>
      <c r="N353" s="246"/>
      <c r="O353" s="90"/>
      <c r="P353" s="90"/>
      <c r="Q353" s="90"/>
      <c r="R353" s="90"/>
      <c r="S353" s="90"/>
      <c r="T353" s="91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146</v>
      </c>
      <c r="AU353" s="16" t="s">
        <v>86</v>
      </c>
    </row>
    <row r="354" spans="1:51" s="13" customFormat="1" ht="12">
      <c r="A354" s="13"/>
      <c r="B354" s="247"/>
      <c r="C354" s="248"/>
      <c r="D354" s="243" t="s">
        <v>157</v>
      </c>
      <c r="E354" s="249" t="s">
        <v>1</v>
      </c>
      <c r="F354" s="250" t="s">
        <v>493</v>
      </c>
      <c r="G354" s="248"/>
      <c r="H354" s="251">
        <v>132</v>
      </c>
      <c r="I354" s="252"/>
      <c r="J354" s="248"/>
      <c r="K354" s="248"/>
      <c r="L354" s="253"/>
      <c r="M354" s="254"/>
      <c r="N354" s="255"/>
      <c r="O354" s="255"/>
      <c r="P354" s="255"/>
      <c r="Q354" s="255"/>
      <c r="R354" s="255"/>
      <c r="S354" s="255"/>
      <c r="T354" s="25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7" t="s">
        <v>157</v>
      </c>
      <c r="AU354" s="257" t="s">
        <v>86</v>
      </c>
      <c r="AV354" s="13" t="s">
        <v>86</v>
      </c>
      <c r="AW354" s="13" t="s">
        <v>32</v>
      </c>
      <c r="AX354" s="13" t="s">
        <v>84</v>
      </c>
      <c r="AY354" s="257" t="s">
        <v>137</v>
      </c>
    </row>
    <row r="355" spans="1:51" s="13" customFormat="1" ht="12">
      <c r="A355" s="13"/>
      <c r="B355" s="247"/>
      <c r="C355" s="248"/>
      <c r="D355" s="243" t="s">
        <v>157</v>
      </c>
      <c r="E355" s="248"/>
      <c r="F355" s="250" t="s">
        <v>494</v>
      </c>
      <c r="G355" s="248"/>
      <c r="H355" s="251">
        <v>138.6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7" t="s">
        <v>157</v>
      </c>
      <c r="AU355" s="257" t="s">
        <v>86</v>
      </c>
      <c r="AV355" s="13" t="s">
        <v>86</v>
      </c>
      <c r="AW355" s="13" t="s">
        <v>4</v>
      </c>
      <c r="AX355" s="13" t="s">
        <v>84</v>
      </c>
      <c r="AY355" s="257" t="s">
        <v>137</v>
      </c>
    </row>
    <row r="356" spans="1:65" s="2" customFormat="1" ht="19.8" customHeight="1">
      <c r="A356" s="37"/>
      <c r="B356" s="38"/>
      <c r="C356" s="269" t="s">
        <v>495</v>
      </c>
      <c r="D356" s="269" t="s">
        <v>191</v>
      </c>
      <c r="E356" s="270" t="s">
        <v>496</v>
      </c>
      <c r="F356" s="271" t="s">
        <v>497</v>
      </c>
      <c r="G356" s="272" t="s">
        <v>410</v>
      </c>
      <c r="H356" s="273">
        <v>137.34</v>
      </c>
      <c r="I356" s="274"/>
      <c r="J356" s="275">
        <f>ROUND(I356*H356,2)</f>
        <v>0</v>
      </c>
      <c r="K356" s="271" t="s">
        <v>143</v>
      </c>
      <c r="L356" s="276"/>
      <c r="M356" s="277" t="s">
        <v>1</v>
      </c>
      <c r="N356" s="278" t="s">
        <v>41</v>
      </c>
      <c r="O356" s="90"/>
      <c r="P356" s="239">
        <f>O356*H356</f>
        <v>0</v>
      </c>
      <c r="Q356" s="239">
        <v>0.0002</v>
      </c>
      <c r="R356" s="239">
        <f>Q356*H356</f>
        <v>0.027468000000000003</v>
      </c>
      <c r="S356" s="239">
        <v>0</v>
      </c>
      <c r="T356" s="240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41" t="s">
        <v>179</v>
      </c>
      <c r="AT356" s="241" t="s">
        <v>191</v>
      </c>
      <c r="AU356" s="241" t="s">
        <v>86</v>
      </c>
      <c r="AY356" s="16" t="s">
        <v>137</v>
      </c>
      <c r="BE356" s="242">
        <f>IF(N356="základní",J356,0)</f>
        <v>0</v>
      </c>
      <c r="BF356" s="242">
        <f>IF(N356="snížená",J356,0)</f>
        <v>0</v>
      </c>
      <c r="BG356" s="242">
        <f>IF(N356="zákl. přenesená",J356,0)</f>
        <v>0</v>
      </c>
      <c r="BH356" s="242">
        <f>IF(N356="sníž. přenesená",J356,0)</f>
        <v>0</v>
      </c>
      <c r="BI356" s="242">
        <f>IF(N356="nulová",J356,0)</f>
        <v>0</v>
      </c>
      <c r="BJ356" s="16" t="s">
        <v>84</v>
      </c>
      <c r="BK356" s="242">
        <f>ROUND(I356*H356,2)</f>
        <v>0</v>
      </c>
      <c r="BL356" s="16" t="s">
        <v>144</v>
      </c>
      <c r="BM356" s="241" t="s">
        <v>498</v>
      </c>
    </row>
    <row r="357" spans="1:47" s="2" customFormat="1" ht="12">
      <c r="A357" s="37"/>
      <c r="B357" s="38"/>
      <c r="C357" s="39"/>
      <c r="D357" s="243" t="s">
        <v>146</v>
      </c>
      <c r="E357" s="39"/>
      <c r="F357" s="244" t="s">
        <v>497</v>
      </c>
      <c r="G357" s="39"/>
      <c r="H357" s="39"/>
      <c r="I357" s="139"/>
      <c r="J357" s="39"/>
      <c r="K357" s="39"/>
      <c r="L357" s="43"/>
      <c r="M357" s="245"/>
      <c r="N357" s="246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146</v>
      </c>
      <c r="AU357" s="16" t="s">
        <v>86</v>
      </c>
    </row>
    <row r="358" spans="1:51" s="13" customFormat="1" ht="12">
      <c r="A358" s="13"/>
      <c r="B358" s="247"/>
      <c r="C358" s="248"/>
      <c r="D358" s="243" t="s">
        <v>157</v>
      </c>
      <c r="E358" s="249" t="s">
        <v>1</v>
      </c>
      <c r="F358" s="250" t="s">
        <v>499</v>
      </c>
      <c r="G358" s="248"/>
      <c r="H358" s="251">
        <v>130.8</v>
      </c>
      <c r="I358" s="252"/>
      <c r="J358" s="248"/>
      <c r="K358" s="248"/>
      <c r="L358" s="253"/>
      <c r="M358" s="254"/>
      <c r="N358" s="255"/>
      <c r="O358" s="255"/>
      <c r="P358" s="255"/>
      <c r="Q358" s="255"/>
      <c r="R358" s="255"/>
      <c r="S358" s="255"/>
      <c r="T358" s="25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7" t="s">
        <v>157</v>
      </c>
      <c r="AU358" s="257" t="s">
        <v>86</v>
      </c>
      <c r="AV358" s="13" t="s">
        <v>86</v>
      </c>
      <c r="AW358" s="13" t="s">
        <v>32</v>
      </c>
      <c r="AX358" s="13" t="s">
        <v>84</v>
      </c>
      <c r="AY358" s="257" t="s">
        <v>137</v>
      </c>
    </row>
    <row r="359" spans="1:51" s="13" customFormat="1" ht="12">
      <c r="A359" s="13"/>
      <c r="B359" s="247"/>
      <c r="C359" s="248"/>
      <c r="D359" s="243" t="s">
        <v>157</v>
      </c>
      <c r="E359" s="248"/>
      <c r="F359" s="250" t="s">
        <v>500</v>
      </c>
      <c r="G359" s="248"/>
      <c r="H359" s="251">
        <v>137.34</v>
      </c>
      <c r="I359" s="252"/>
      <c r="J359" s="248"/>
      <c r="K359" s="248"/>
      <c r="L359" s="253"/>
      <c r="M359" s="254"/>
      <c r="N359" s="255"/>
      <c r="O359" s="255"/>
      <c r="P359" s="255"/>
      <c r="Q359" s="255"/>
      <c r="R359" s="255"/>
      <c r="S359" s="255"/>
      <c r="T359" s="25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7" t="s">
        <v>157</v>
      </c>
      <c r="AU359" s="257" t="s">
        <v>86</v>
      </c>
      <c r="AV359" s="13" t="s">
        <v>86</v>
      </c>
      <c r="AW359" s="13" t="s">
        <v>4</v>
      </c>
      <c r="AX359" s="13" t="s">
        <v>84</v>
      </c>
      <c r="AY359" s="257" t="s">
        <v>137</v>
      </c>
    </row>
    <row r="360" spans="1:65" s="2" customFormat="1" ht="14.4" customHeight="1">
      <c r="A360" s="37"/>
      <c r="B360" s="38"/>
      <c r="C360" s="269" t="s">
        <v>501</v>
      </c>
      <c r="D360" s="269" t="s">
        <v>191</v>
      </c>
      <c r="E360" s="270" t="s">
        <v>502</v>
      </c>
      <c r="F360" s="271" t="s">
        <v>503</v>
      </c>
      <c r="G360" s="272" t="s">
        <v>410</v>
      </c>
      <c r="H360" s="273">
        <v>34</v>
      </c>
      <c r="I360" s="274"/>
      <c r="J360" s="275">
        <f>ROUND(I360*H360,2)</f>
        <v>0</v>
      </c>
      <c r="K360" s="271" t="s">
        <v>143</v>
      </c>
      <c r="L360" s="276"/>
      <c r="M360" s="277" t="s">
        <v>1</v>
      </c>
      <c r="N360" s="278" t="s">
        <v>41</v>
      </c>
      <c r="O360" s="90"/>
      <c r="P360" s="239">
        <f>O360*H360</f>
        <v>0</v>
      </c>
      <c r="Q360" s="239">
        <v>0.0005</v>
      </c>
      <c r="R360" s="239">
        <f>Q360*H360</f>
        <v>0.017</v>
      </c>
      <c r="S360" s="239">
        <v>0</v>
      </c>
      <c r="T360" s="240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41" t="s">
        <v>179</v>
      </c>
      <c r="AT360" s="241" t="s">
        <v>191</v>
      </c>
      <c r="AU360" s="241" t="s">
        <v>86</v>
      </c>
      <c r="AY360" s="16" t="s">
        <v>137</v>
      </c>
      <c r="BE360" s="242">
        <f>IF(N360="základní",J360,0)</f>
        <v>0</v>
      </c>
      <c r="BF360" s="242">
        <f>IF(N360="snížená",J360,0)</f>
        <v>0</v>
      </c>
      <c r="BG360" s="242">
        <f>IF(N360="zákl. přenesená",J360,0)</f>
        <v>0</v>
      </c>
      <c r="BH360" s="242">
        <f>IF(N360="sníž. přenesená",J360,0)</f>
        <v>0</v>
      </c>
      <c r="BI360" s="242">
        <f>IF(N360="nulová",J360,0)</f>
        <v>0</v>
      </c>
      <c r="BJ360" s="16" t="s">
        <v>84</v>
      </c>
      <c r="BK360" s="242">
        <f>ROUND(I360*H360,2)</f>
        <v>0</v>
      </c>
      <c r="BL360" s="16" t="s">
        <v>144</v>
      </c>
      <c r="BM360" s="241" t="s">
        <v>504</v>
      </c>
    </row>
    <row r="361" spans="1:47" s="2" customFormat="1" ht="12">
      <c r="A361" s="37"/>
      <c r="B361" s="38"/>
      <c r="C361" s="39"/>
      <c r="D361" s="243" t="s">
        <v>146</v>
      </c>
      <c r="E361" s="39"/>
      <c r="F361" s="244" t="s">
        <v>505</v>
      </c>
      <c r="G361" s="39"/>
      <c r="H361" s="39"/>
      <c r="I361" s="139"/>
      <c r="J361" s="39"/>
      <c r="K361" s="39"/>
      <c r="L361" s="43"/>
      <c r="M361" s="245"/>
      <c r="N361" s="246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146</v>
      </c>
      <c r="AU361" s="16" t="s">
        <v>86</v>
      </c>
    </row>
    <row r="362" spans="1:51" s="13" customFormat="1" ht="12">
      <c r="A362" s="13"/>
      <c r="B362" s="247"/>
      <c r="C362" s="248"/>
      <c r="D362" s="243" t="s">
        <v>157</v>
      </c>
      <c r="E362" s="249" t="s">
        <v>1</v>
      </c>
      <c r="F362" s="250" t="s">
        <v>506</v>
      </c>
      <c r="G362" s="248"/>
      <c r="H362" s="251">
        <v>34</v>
      </c>
      <c r="I362" s="252"/>
      <c r="J362" s="248"/>
      <c r="K362" s="248"/>
      <c r="L362" s="253"/>
      <c r="M362" s="254"/>
      <c r="N362" s="255"/>
      <c r="O362" s="255"/>
      <c r="P362" s="255"/>
      <c r="Q362" s="255"/>
      <c r="R362" s="255"/>
      <c r="S362" s="255"/>
      <c r="T362" s="25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7" t="s">
        <v>157</v>
      </c>
      <c r="AU362" s="257" t="s">
        <v>86</v>
      </c>
      <c r="AV362" s="13" t="s">
        <v>86</v>
      </c>
      <c r="AW362" s="13" t="s">
        <v>32</v>
      </c>
      <c r="AX362" s="13" t="s">
        <v>84</v>
      </c>
      <c r="AY362" s="257" t="s">
        <v>137</v>
      </c>
    </row>
    <row r="363" spans="1:65" s="2" customFormat="1" ht="30" customHeight="1">
      <c r="A363" s="37"/>
      <c r="B363" s="38"/>
      <c r="C363" s="230" t="s">
        <v>507</v>
      </c>
      <c r="D363" s="230" t="s">
        <v>139</v>
      </c>
      <c r="E363" s="231" t="s">
        <v>508</v>
      </c>
      <c r="F363" s="232" t="s">
        <v>509</v>
      </c>
      <c r="G363" s="233" t="s">
        <v>200</v>
      </c>
      <c r="H363" s="234">
        <v>793.839</v>
      </c>
      <c r="I363" s="235"/>
      <c r="J363" s="236">
        <f>ROUND(I363*H363,2)</f>
        <v>0</v>
      </c>
      <c r="K363" s="232" t="s">
        <v>143</v>
      </c>
      <c r="L363" s="43"/>
      <c r="M363" s="237" t="s">
        <v>1</v>
      </c>
      <c r="N363" s="238" t="s">
        <v>41</v>
      </c>
      <c r="O363" s="90"/>
      <c r="P363" s="239">
        <f>O363*H363</f>
        <v>0</v>
      </c>
      <c r="Q363" s="239">
        <v>0.00382</v>
      </c>
      <c r="R363" s="239">
        <f>Q363*H363</f>
        <v>3.0324649800000003</v>
      </c>
      <c r="S363" s="239">
        <v>0</v>
      </c>
      <c r="T363" s="240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41" t="s">
        <v>144</v>
      </c>
      <c r="AT363" s="241" t="s">
        <v>139</v>
      </c>
      <c r="AU363" s="241" t="s">
        <v>86</v>
      </c>
      <c r="AY363" s="16" t="s">
        <v>137</v>
      </c>
      <c r="BE363" s="242">
        <f>IF(N363="základní",J363,0)</f>
        <v>0</v>
      </c>
      <c r="BF363" s="242">
        <f>IF(N363="snížená",J363,0)</f>
        <v>0</v>
      </c>
      <c r="BG363" s="242">
        <f>IF(N363="zákl. přenesená",J363,0)</f>
        <v>0</v>
      </c>
      <c r="BH363" s="242">
        <f>IF(N363="sníž. přenesená",J363,0)</f>
        <v>0</v>
      </c>
      <c r="BI363" s="242">
        <f>IF(N363="nulová",J363,0)</f>
        <v>0</v>
      </c>
      <c r="BJ363" s="16" t="s">
        <v>84</v>
      </c>
      <c r="BK363" s="242">
        <f>ROUND(I363*H363,2)</f>
        <v>0</v>
      </c>
      <c r="BL363" s="16" t="s">
        <v>144</v>
      </c>
      <c r="BM363" s="241" t="s">
        <v>510</v>
      </c>
    </row>
    <row r="364" spans="1:47" s="2" customFormat="1" ht="12">
      <c r="A364" s="37"/>
      <c r="B364" s="38"/>
      <c r="C364" s="39"/>
      <c r="D364" s="243" t="s">
        <v>146</v>
      </c>
      <c r="E364" s="39"/>
      <c r="F364" s="244" t="s">
        <v>511</v>
      </c>
      <c r="G364" s="39"/>
      <c r="H364" s="39"/>
      <c r="I364" s="139"/>
      <c r="J364" s="39"/>
      <c r="K364" s="39"/>
      <c r="L364" s="43"/>
      <c r="M364" s="245"/>
      <c r="N364" s="246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146</v>
      </c>
      <c r="AU364" s="16" t="s">
        <v>86</v>
      </c>
    </row>
    <row r="365" spans="1:65" s="2" customFormat="1" ht="30" customHeight="1">
      <c r="A365" s="37"/>
      <c r="B365" s="38"/>
      <c r="C365" s="230" t="s">
        <v>512</v>
      </c>
      <c r="D365" s="230" t="s">
        <v>139</v>
      </c>
      <c r="E365" s="231" t="s">
        <v>513</v>
      </c>
      <c r="F365" s="232" t="s">
        <v>514</v>
      </c>
      <c r="G365" s="233" t="s">
        <v>200</v>
      </c>
      <c r="H365" s="234">
        <v>66.62</v>
      </c>
      <c r="I365" s="235"/>
      <c r="J365" s="236">
        <f>ROUND(I365*H365,2)</f>
        <v>0</v>
      </c>
      <c r="K365" s="232" t="s">
        <v>143</v>
      </c>
      <c r="L365" s="43"/>
      <c r="M365" s="237" t="s">
        <v>1</v>
      </c>
      <c r="N365" s="238" t="s">
        <v>41</v>
      </c>
      <c r="O365" s="90"/>
      <c r="P365" s="239">
        <f>O365*H365</f>
        <v>0</v>
      </c>
      <c r="Q365" s="239">
        <v>0.00628</v>
      </c>
      <c r="R365" s="239">
        <f>Q365*H365</f>
        <v>0.4183736</v>
      </c>
      <c r="S365" s="239">
        <v>0</v>
      </c>
      <c r="T365" s="240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41" t="s">
        <v>144</v>
      </c>
      <c r="AT365" s="241" t="s">
        <v>139</v>
      </c>
      <c r="AU365" s="241" t="s">
        <v>86</v>
      </c>
      <c r="AY365" s="16" t="s">
        <v>137</v>
      </c>
      <c r="BE365" s="242">
        <f>IF(N365="základní",J365,0)</f>
        <v>0</v>
      </c>
      <c r="BF365" s="242">
        <f>IF(N365="snížená",J365,0)</f>
        <v>0</v>
      </c>
      <c r="BG365" s="242">
        <f>IF(N365="zákl. přenesená",J365,0)</f>
        <v>0</v>
      </c>
      <c r="BH365" s="242">
        <f>IF(N365="sníž. přenesená",J365,0)</f>
        <v>0</v>
      </c>
      <c r="BI365" s="242">
        <f>IF(N365="nulová",J365,0)</f>
        <v>0</v>
      </c>
      <c r="BJ365" s="16" t="s">
        <v>84</v>
      </c>
      <c r="BK365" s="242">
        <f>ROUND(I365*H365,2)</f>
        <v>0</v>
      </c>
      <c r="BL365" s="16" t="s">
        <v>144</v>
      </c>
      <c r="BM365" s="241" t="s">
        <v>515</v>
      </c>
    </row>
    <row r="366" spans="1:47" s="2" customFormat="1" ht="12">
      <c r="A366" s="37"/>
      <c r="B366" s="38"/>
      <c r="C366" s="39"/>
      <c r="D366" s="243" t="s">
        <v>146</v>
      </c>
      <c r="E366" s="39"/>
      <c r="F366" s="244" t="s">
        <v>516</v>
      </c>
      <c r="G366" s="39"/>
      <c r="H366" s="39"/>
      <c r="I366" s="139"/>
      <c r="J366" s="39"/>
      <c r="K366" s="39"/>
      <c r="L366" s="43"/>
      <c r="M366" s="245"/>
      <c r="N366" s="246"/>
      <c r="O366" s="90"/>
      <c r="P366" s="90"/>
      <c r="Q366" s="90"/>
      <c r="R366" s="90"/>
      <c r="S366" s="90"/>
      <c r="T366" s="91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146</v>
      </c>
      <c r="AU366" s="16" t="s">
        <v>86</v>
      </c>
    </row>
    <row r="367" spans="1:51" s="13" customFormat="1" ht="12">
      <c r="A367" s="13"/>
      <c r="B367" s="247"/>
      <c r="C367" s="248"/>
      <c r="D367" s="243" t="s">
        <v>157</v>
      </c>
      <c r="E367" s="249" t="s">
        <v>1</v>
      </c>
      <c r="F367" s="250" t="s">
        <v>517</v>
      </c>
      <c r="G367" s="248"/>
      <c r="H367" s="251">
        <v>66.62</v>
      </c>
      <c r="I367" s="252"/>
      <c r="J367" s="248"/>
      <c r="K367" s="248"/>
      <c r="L367" s="253"/>
      <c r="M367" s="254"/>
      <c r="N367" s="255"/>
      <c r="O367" s="255"/>
      <c r="P367" s="255"/>
      <c r="Q367" s="255"/>
      <c r="R367" s="255"/>
      <c r="S367" s="255"/>
      <c r="T367" s="25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7" t="s">
        <v>157</v>
      </c>
      <c r="AU367" s="257" t="s">
        <v>86</v>
      </c>
      <c r="AV367" s="13" t="s">
        <v>86</v>
      </c>
      <c r="AW367" s="13" t="s">
        <v>32</v>
      </c>
      <c r="AX367" s="13" t="s">
        <v>84</v>
      </c>
      <c r="AY367" s="257" t="s">
        <v>137</v>
      </c>
    </row>
    <row r="368" spans="1:65" s="2" customFormat="1" ht="19.8" customHeight="1">
      <c r="A368" s="37"/>
      <c r="B368" s="38"/>
      <c r="C368" s="230" t="s">
        <v>518</v>
      </c>
      <c r="D368" s="230" t="s">
        <v>139</v>
      </c>
      <c r="E368" s="231" t="s">
        <v>519</v>
      </c>
      <c r="F368" s="232" t="s">
        <v>520</v>
      </c>
      <c r="G368" s="233" t="s">
        <v>200</v>
      </c>
      <c r="H368" s="234">
        <v>804.34</v>
      </c>
      <c r="I368" s="235"/>
      <c r="J368" s="236">
        <f>ROUND(I368*H368,2)</f>
        <v>0</v>
      </c>
      <c r="K368" s="232" t="s">
        <v>143</v>
      </c>
      <c r="L368" s="43"/>
      <c r="M368" s="237" t="s">
        <v>1</v>
      </c>
      <c r="N368" s="238" t="s">
        <v>41</v>
      </c>
      <c r="O368" s="90"/>
      <c r="P368" s="239">
        <f>O368*H368</f>
        <v>0</v>
      </c>
      <c r="Q368" s="239">
        <v>0.00268</v>
      </c>
      <c r="R368" s="239">
        <f>Q368*H368</f>
        <v>2.1556312</v>
      </c>
      <c r="S368" s="239">
        <v>0</v>
      </c>
      <c r="T368" s="240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41" t="s">
        <v>144</v>
      </c>
      <c r="AT368" s="241" t="s">
        <v>139</v>
      </c>
      <c r="AU368" s="241" t="s">
        <v>86</v>
      </c>
      <c r="AY368" s="16" t="s">
        <v>137</v>
      </c>
      <c r="BE368" s="242">
        <f>IF(N368="základní",J368,0)</f>
        <v>0</v>
      </c>
      <c r="BF368" s="242">
        <f>IF(N368="snížená",J368,0)</f>
        <v>0</v>
      </c>
      <c r="BG368" s="242">
        <f>IF(N368="zákl. přenesená",J368,0)</f>
        <v>0</v>
      </c>
      <c r="BH368" s="242">
        <f>IF(N368="sníž. přenesená",J368,0)</f>
        <v>0</v>
      </c>
      <c r="BI368" s="242">
        <f>IF(N368="nulová",J368,0)</f>
        <v>0</v>
      </c>
      <c r="BJ368" s="16" t="s">
        <v>84</v>
      </c>
      <c r="BK368" s="242">
        <f>ROUND(I368*H368,2)</f>
        <v>0</v>
      </c>
      <c r="BL368" s="16" t="s">
        <v>144</v>
      </c>
      <c r="BM368" s="241" t="s">
        <v>521</v>
      </c>
    </row>
    <row r="369" spans="1:47" s="2" customFormat="1" ht="12">
      <c r="A369" s="37"/>
      <c r="B369" s="38"/>
      <c r="C369" s="39"/>
      <c r="D369" s="243" t="s">
        <v>146</v>
      </c>
      <c r="E369" s="39"/>
      <c r="F369" s="244" t="s">
        <v>522</v>
      </c>
      <c r="G369" s="39"/>
      <c r="H369" s="39"/>
      <c r="I369" s="139"/>
      <c r="J369" s="39"/>
      <c r="K369" s="39"/>
      <c r="L369" s="43"/>
      <c r="M369" s="245"/>
      <c r="N369" s="246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146</v>
      </c>
      <c r="AU369" s="16" t="s">
        <v>86</v>
      </c>
    </row>
    <row r="370" spans="1:51" s="13" customFormat="1" ht="12">
      <c r="A370" s="13"/>
      <c r="B370" s="247"/>
      <c r="C370" s="248"/>
      <c r="D370" s="243" t="s">
        <v>157</v>
      </c>
      <c r="E370" s="249" t="s">
        <v>1</v>
      </c>
      <c r="F370" s="250" t="s">
        <v>523</v>
      </c>
      <c r="G370" s="248"/>
      <c r="H370" s="251">
        <v>804.34</v>
      </c>
      <c r="I370" s="252"/>
      <c r="J370" s="248"/>
      <c r="K370" s="248"/>
      <c r="L370" s="253"/>
      <c r="M370" s="254"/>
      <c r="N370" s="255"/>
      <c r="O370" s="255"/>
      <c r="P370" s="255"/>
      <c r="Q370" s="255"/>
      <c r="R370" s="255"/>
      <c r="S370" s="255"/>
      <c r="T370" s="25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7" t="s">
        <v>157</v>
      </c>
      <c r="AU370" s="257" t="s">
        <v>86</v>
      </c>
      <c r="AV370" s="13" t="s">
        <v>86</v>
      </c>
      <c r="AW370" s="13" t="s">
        <v>32</v>
      </c>
      <c r="AX370" s="13" t="s">
        <v>84</v>
      </c>
      <c r="AY370" s="257" t="s">
        <v>137</v>
      </c>
    </row>
    <row r="371" spans="1:65" s="2" customFormat="1" ht="19.8" customHeight="1">
      <c r="A371" s="37"/>
      <c r="B371" s="38"/>
      <c r="C371" s="230" t="s">
        <v>524</v>
      </c>
      <c r="D371" s="230" t="s">
        <v>139</v>
      </c>
      <c r="E371" s="231" t="s">
        <v>525</v>
      </c>
      <c r="F371" s="232" t="s">
        <v>526</v>
      </c>
      <c r="G371" s="233" t="s">
        <v>200</v>
      </c>
      <c r="H371" s="234">
        <v>240</v>
      </c>
      <c r="I371" s="235"/>
      <c r="J371" s="236">
        <f>ROUND(I371*H371,2)</f>
        <v>0</v>
      </c>
      <c r="K371" s="232" t="s">
        <v>143</v>
      </c>
      <c r="L371" s="43"/>
      <c r="M371" s="237" t="s">
        <v>1</v>
      </c>
      <c r="N371" s="238" t="s">
        <v>41</v>
      </c>
      <c r="O371" s="90"/>
      <c r="P371" s="239">
        <f>O371*H371</f>
        <v>0</v>
      </c>
      <c r="Q371" s="239">
        <v>0.00012648</v>
      </c>
      <c r="R371" s="239">
        <f>Q371*H371</f>
        <v>0.0303552</v>
      </c>
      <c r="S371" s="239">
        <v>0</v>
      </c>
      <c r="T371" s="240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41" t="s">
        <v>144</v>
      </c>
      <c r="AT371" s="241" t="s">
        <v>139</v>
      </c>
      <c r="AU371" s="241" t="s">
        <v>86</v>
      </c>
      <c r="AY371" s="16" t="s">
        <v>137</v>
      </c>
      <c r="BE371" s="242">
        <f>IF(N371="základní",J371,0)</f>
        <v>0</v>
      </c>
      <c r="BF371" s="242">
        <f>IF(N371="snížená",J371,0)</f>
        <v>0</v>
      </c>
      <c r="BG371" s="242">
        <f>IF(N371="zákl. přenesená",J371,0)</f>
        <v>0</v>
      </c>
      <c r="BH371" s="242">
        <f>IF(N371="sníž. přenesená",J371,0)</f>
        <v>0</v>
      </c>
      <c r="BI371" s="242">
        <f>IF(N371="nulová",J371,0)</f>
        <v>0</v>
      </c>
      <c r="BJ371" s="16" t="s">
        <v>84</v>
      </c>
      <c r="BK371" s="242">
        <f>ROUND(I371*H371,2)</f>
        <v>0</v>
      </c>
      <c r="BL371" s="16" t="s">
        <v>144</v>
      </c>
      <c r="BM371" s="241" t="s">
        <v>527</v>
      </c>
    </row>
    <row r="372" spans="1:47" s="2" customFormat="1" ht="12">
      <c r="A372" s="37"/>
      <c r="B372" s="38"/>
      <c r="C372" s="39"/>
      <c r="D372" s="243" t="s">
        <v>146</v>
      </c>
      <c r="E372" s="39"/>
      <c r="F372" s="244" t="s">
        <v>526</v>
      </c>
      <c r="G372" s="39"/>
      <c r="H372" s="39"/>
      <c r="I372" s="139"/>
      <c r="J372" s="39"/>
      <c r="K372" s="39"/>
      <c r="L372" s="43"/>
      <c r="M372" s="245"/>
      <c r="N372" s="246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146</v>
      </c>
      <c r="AU372" s="16" t="s">
        <v>86</v>
      </c>
    </row>
    <row r="373" spans="1:65" s="2" customFormat="1" ht="14.4" customHeight="1">
      <c r="A373" s="37"/>
      <c r="B373" s="38"/>
      <c r="C373" s="230" t="s">
        <v>528</v>
      </c>
      <c r="D373" s="230" t="s">
        <v>139</v>
      </c>
      <c r="E373" s="231" t="s">
        <v>529</v>
      </c>
      <c r="F373" s="232" t="s">
        <v>530</v>
      </c>
      <c r="G373" s="233" t="s">
        <v>200</v>
      </c>
      <c r="H373" s="234">
        <v>928.5</v>
      </c>
      <c r="I373" s="235"/>
      <c r="J373" s="236">
        <f>ROUND(I373*H373,2)</f>
        <v>0</v>
      </c>
      <c r="K373" s="232" t="s">
        <v>143</v>
      </c>
      <c r="L373" s="43"/>
      <c r="M373" s="237" t="s">
        <v>1</v>
      </c>
      <c r="N373" s="238" t="s">
        <v>41</v>
      </c>
      <c r="O373" s="90"/>
      <c r="P373" s="239">
        <f>O373*H373</f>
        <v>0</v>
      </c>
      <c r="Q373" s="239">
        <v>0</v>
      </c>
      <c r="R373" s="239">
        <f>Q373*H373</f>
        <v>0</v>
      </c>
      <c r="S373" s="239">
        <v>0</v>
      </c>
      <c r="T373" s="240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41" t="s">
        <v>144</v>
      </c>
      <c r="AT373" s="241" t="s">
        <v>139</v>
      </c>
      <c r="AU373" s="241" t="s">
        <v>86</v>
      </c>
      <c r="AY373" s="16" t="s">
        <v>137</v>
      </c>
      <c r="BE373" s="242">
        <f>IF(N373="základní",J373,0)</f>
        <v>0</v>
      </c>
      <c r="BF373" s="242">
        <f>IF(N373="snížená",J373,0)</f>
        <v>0</v>
      </c>
      <c r="BG373" s="242">
        <f>IF(N373="zákl. přenesená",J373,0)</f>
        <v>0</v>
      </c>
      <c r="BH373" s="242">
        <f>IF(N373="sníž. přenesená",J373,0)</f>
        <v>0</v>
      </c>
      <c r="BI373" s="242">
        <f>IF(N373="nulová",J373,0)</f>
        <v>0</v>
      </c>
      <c r="BJ373" s="16" t="s">
        <v>84</v>
      </c>
      <c r="BK373" s="242">
        <f>ROUND(I373*H373,2)</f>
        <v>0</v>
      </c>
      <c r="BL373" s="16" t="s">
        <v>144</v>
      </c>
      <c r="BM373" s="241" t="s">
        <v>531</v>
      </c>
    </row>
    <row r="374" spans="1:47" s="2" customFormat="1" ht="12">
      <c r="A374" s="37"/>
      <c r="B374" s="38"/>
      <c r="C374" s="39"/>
      <c r="D374" s="243" t="s">
        <v>146</v>
      </c>
      <c r="E374" s="39"/>
      <c r="F374" s="244" t="s">
        <v>532</v>
      </c>
      <c r="G374" s="39"/>
      <c r="H374" s="39"/>
      <c r="I374" s="139"/>
      <c r="J374" s="39"/>
      <c r="K374" s="39"/>
      <c r="L374" s="43"/>
      <c r="M374" s="245"/>
      <c r="N374" s="246"/>
      <c r="O374" s="90"/>
      <c r="P374" s="90"/>
      <c r="Q374" s="90"/>
      <c r="R374" s="90"/>
      <c r="S374" s="90"/>
      <c r="T374" s="91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146</v>
      </c>
      <c r="AU374" s="16" t="s">
        <v>86</v>
      </c>
    </row>
    <row r="375" spans="1:51" s="13" customFormat="1" ht="12">
      <c r="A375" s="13"/>
      <c r="B375" s="247"/>
      <c r="C375" s="248"/>
      <c r="D375" s="243" t="s">
        <v>157</v>
      </c>
      <c r="E375" s="249" t="s">
        <v>1</v>
      </c>
      <c r="F375" s="250" t="s">
        <v>533</v>
      </c>
      <c r="G375" s="248"/>
      <c r="H375" s="251">
        <v>928.5</v>
      </c>
      <c r="I375" s="252"/>
      <c r="J375" s="248"/>
      <c r="K375" s="248"/>
      <c r="L375" s="253"/>
      <c r="M375" s="254"/>
      <c r="N375" s="255"/>
      <c r="O375" s="255"/>
      <c r="P375" s="255"/>
      <c r="Q375" s="255"/>
      <c r="R375" s="255"/>
      <c r="S375" s="255"/>
      <c r="T375" s="25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7" t="s">
        <v>157</v>
      </c>
      <c r="AU375" s="257" t="s">
        <v>86</v>
      </c>
      <c r="AV375" s="13" t="s">
        <v>86</v>
      </c>
      <c r="AW375" s="13" t="s">
        <v>32</v>
      </c>
      <c r="AX375" s="13" t="s">
        <v>84</v>
      </c>
      <c r="AY375" s="257" t="s">
        <v>137</v>
      </c>
    </row>
    <row r="376" spans="1:65" s="2" customFormat="1" ht="19.8" customHeight="1">
      <c r="A376" s="37"/>
      <c r="B376" s="38"/>
      <c r="C376" s="230" t="s">
        <v>534</v>
      </c>
      <c r="D376" s="230" t="s">
        <v>139</v>
      </c>
      <c r="E376" s="231" t="s">
        <v>535</v>
      </c>
      <c r="F376" s="232" t="s">
        <v>536</v>
      </c>
      <c r="G376" s="233" t="s">
        <v>142</v>
      </c>
      <c r="H376" s="234">
        <v>1</v>
      </c>
      <c r="I376" s="235"/>
      <c r="J376" s="236">
        <f>ROUND(I376*H376,2)</f>
        <v>0</v>
      </c>
      <c r="K376" s="232" t="s">
        <v>1</v>
      </c>
      <c r="L376" s="43"/>
      <c r="M376" s="237" t="s">
        <v>1</v>
      </c>
      <c r="N376" s="238" t="s">
        <v>41</v>
      </c>
      <c r="O376" s="90"/>
      <c r="P376" s="239">
        <f>O376*H376</f>
        <v>0</v>
      </c>
      <c r="Q376" s="239">
        <v>0</v>
      </c>
      <c r="R376" s="239">
        <f>Q376*H376</f>
        <v>0</v>
      </c>
      <c r="S376" s="239">
        <v>0</v>
      </c>
      <c r="T376" s="240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41" t="s">
        <v>144</v>
      </c>
      <c r="AT376" s="241" t="s">
        <v>139</v>
      </c>
      <c r="AU376" s="241" t="s">
        <v>86</v>
      </c>
      <c r="AY376" s="16" t="s">
        <v>137</v>
      </c>
      <c r="BE376" s="242">
        <f>IF(N376="základní",J376,0)</f>
        <v>0</v>
      </c>
      <c r="BF376" s="242">
        <f>IF(N376="snížená",J376,0)</f>
        <v>0</v>
      </c>
      <c r="BG376" s="242">
        <f>IF(N376="zákl. přenesená",J376,0)</f>
        <v>0</v>
      </c>
      <c r="BH376" s="242">
        <f>IF(N376="sníž. přenesená",J376,0)</f>
        <v>0</v>
      </c>
      <c r="BI376" s="242">
        <f>IF(N376="nulová",J376,0)</f>
        <v>0</v>
      </c>
      <c r="BJ376" s="16" t="s">
        <v>84</v>
      </c>
      <c r="BK376" s="242">
        <f>ROUND(I376*H376,2)</f>
        <v>0</v>
      </c>
      <c r="BL376" s="16" t="s">
        <v>144</v>
      </c>
      <c r="BM376" s="241" t="s">
        <v>537</v>
      </c>
    </row>
    <row r="377" spans="1:47" s="2" customFormat="1" ht="12">
      <c r="A377" s="37"/>
      <c r="B377" s="38"/>
      <c r="C377" s="39"/>
      <c r="D377" s="243" t="s">
        <v>146</v>
      </c>
      <c r="E377" s="39"/>
      <c r="F377" s="244" t="s">
        <v>538</v>
      </c>
      <c r="G377" s="39"/>
      <c r="H377" s="39"/>
      <c r="I377" s="139"/>
      <c r="J377" s="39"/>
      <c r="K377" s="39"/>
      <c r="L377" s="43"/>
      <c r="M377" s="245"/>
      <c r="N377" s="246"/>
      <c r="O377" s="90"/>
      <c r="P377" s="90"/>
      <c r="Q377" s="90"/>
      <c r="R377" s="90"/>
      <c r="S377" s="90"/>
      <c r="T377" s="91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6" t="s">
        <v>146</v>
      </c>
      <c r="AU377" s="16" t="s">
        <v>86</v>
      </c>
    </row>
    <row r="378" spans="1:65" s="2" customFormat="1" ht="14.4" customHeight="1">
      <c r="A378" s="37"/>
      <c r="B378" s="38"/>
      <c r="C378" s="230" t="s">
        <v>539</v>
      </c>
      <c r="D378" s="230" t="s">
        <v>139</v>
      </c>
      <c r="E378" s="231" t="s">
        <v>540</v>
      </c>
      <c r="F378" s="232" t="s">
        <v>541</v>
      </c>
      <c r="G378" s="233" t="s">
        <v>142</v>
      </c>
      <c r="H378" s="234">
        <v>3</v>
      </c>
      <c r="I378" s="235"/>
      <c r="J378" s="236">
        <f>ROUND(I378*H378,2)</f>
        <v>0</v>
      </c>
      <c r="K378" s="232" t="s">
        <v>1</v>
      </c>
      <c r="L378" s="43"/>
      <c r="M378" s="237" t="s">
        <v>1</v>
      </c>
      <c r="N378" s="238" t="s">
        <v>41</v>
      </c>
      <c r="O378" s="90"/>
      <c r="P378" s="239">
        <f>O378*H378</f>
        <v>0</v>
      </c>
      <c r="Q378" s="239">
        <v>0</v>
      </c>
      <c r="R378" s="239">
        <f>Q378*H378</f>
        <v>0</v>
      </c>
      <c r="S378" s="239">
        <v>0</v>
      </c>
      <c r="T378" s="240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41" t="s">
        <v>144</v>
      </c>
      <c r="AT378" s="241" t="s">
        <v>139</v>
      </c>
      <c r="AU378" s="241" t="s">
        <v>86</v>
      </c>
      <c r="AY378" s="16" t="s">
        <v>137</v>
      </c>
      <c r="BE378" s="242">
        <f>IF(N378="základní",J378,0)</f>
        <v>0</v>
      </c>
      <c r="BF378" s="242">
        <f>IF(N378="snížená",J378,0)</f>
        <v>0</v>
      </c>
      <c r="BG378" s="242">
        <f>IF(N378="zákl. přenesená",J378,0)</f>
        <v>0</v>
      </c>
      <c r="BH378" s="242">
        <f>IF(N378="sníž. přenesená",J378,0)</f>
        <v>0</v>
      </c>
      <c r="BI378" s="242">
        <f>IF(N378="nulová",J378,0)</f>
        <v>0</v>
      </c>
      <c r="BJ378" s="16" t="s">
        <v>84</v>
      </c>
      <c r="BK378" s="242">
        <f>ROUND(I378*H378,2)</f>
        <v>0</v>
      </c>
      <c r="BL378" s="16" t="s">
        <v>144</v>
      </c>
      <c r="BM378" s="241" t="s">
        <v>542</v>
      </c>
    </row>
    <row r="379" spans="1:47" s="2" customFormat="1" ht="12">
      <c r="A379" s="37"/>
      <c r="B379" s="38"/>
      <c r="C379" s="39"/>
      <c r="D379" s="243" t="s">
        <v>146</v>
      </c>
      <c r="E379" s="39"/>
      <c r="F379" s="244" t="s">
        <v>543</v>
      </c>
      <c r="G379" s="39"/>
      <c r="H379" s="39"/>
      <c r="I379" s="139"/>
      <c r="J379" s="39"/>
      <c r="K379" s="39"/>
      <c r="L379" s="43"/>
      <c r="M379" s="245"/>
      <c r="N379" s="246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6" t="s">
        <v>146</v>
      </c>
      <c r="AU379" s="16" t="s">
        <v>86</v>
      </c>
    </row>
    <row r="380" spans="1:65" s="2" customFormat="1" ht="19.8" customHeight="1">
      <c r="A380" s="37"/>
      <c r="B380" s="38"/>
      <c r="C380" s="230" t="s">
        <v>544</v>
      </c>
      <c r="D380" s="230" t="s">
        <v>139</v>
      </c>
      <c r="E380" s="231" t="s">
        <v>545</v>
      </c>
      <c r="F380" s="232" t="s">
        <v>546</v>
      </c>
      <c r="G380" s="233" t="s">
        <v>547</v>
      </c>
      <c r="H380" s="234">
        <v>200</v>
      </c>
      <c r="I380" s="235"/>
      <c r="J380" s="236">
        <f>ROUND(I380*H380,2)</f>
        <v>0</v>
      </c>
      <c r="K380" s="232" t="s">
        <v>1</v>
      </c>
      <c r="L380" s="43"/>
      <c r="M380" s="237" t="s">
        <v>1</v>
      </c>
      <c r="N380" s="238" t="s">
        <v>41</v>
      </c>
      <c r="O380" s="90"/>
      <c r="P380" s="239">
        <f>O380*H380</f>
        <v>0</v>
      </c>
      <c r="Q380" s="239">
        <v>0</v>
      </c>
      <c r="R380" s="239">
        <f>Q380*H380</f>
        <v>0</v>
      </c>
      <c r="S380" s="239">
        <v>0</v>
      </c>
      <c r="T380" s="240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41" t="s">
        <v>144</v>
      </c>
      <c r="AT380" s="241" t="s">
        <v>139</v>
      </c>
      <c r="AU380" s="241" t="s">
        <v>86</v>
      </c>
      <c r="AY380" s="16" t="s">
        <v>137</v>
      </c>
      <c r="BE380" s="242">
        <f>IF(N380="základní",J380,0)</f>
        <v>0</v>
      </c>
      <c r="BF380" s="242">
        <f>IF(N380="snížená",J380,0)</f>
        <v>0</v>
      </c>
      <c r="BG380" s="242">
        <f>IF(N380="zákl. přenesená",J380,0)</f>
        <v>0</v>
      </c>
      <c r="BH380" s="242">
        <f>IF(N380="sníž. přenesená",J380,0)</f>
        <v>0</v>
      </c>
      <c r="BI380" s="242">
        <f>IF(N380="nulová",J380,0)</f>
        <v>0</v>
      </c>
      <c r="BJ380" s="16" t="s">
        <v>84</v>
      </c>
      <c r="BK380" s="242">
        <f>ROUND(I380*H380,2)</f>
        <v>0</v>
      </c>
      <c r="BL380" s="16" t="s">
        <v>144</v>
      </c>
      <c r="BM380" s="241" t="s">
        <v>548</v>
      </c>
    </row>
    <row r="381" spans="1:47" s="2" customFormat="1" ht="12">
      <c r="A381" s="37"/>
      <c r="B381" s="38"/>
      <c r="C381" s="39"/>
      <c r="D381" s="243" t="s">
        <v>146</v>
      </c>
      <c r="E381" s="39"/>
      <c r="F381" s="244" t="s">
        <v>546</v>
      </c>
      <c r="G381" s="39"/>
      <c r="H381" s="39"/>
      <c r="I381" s="139"/>
      <c r="J381" s="39"/>
      <c r="K381" s="39"/>
      <c r="L381" s="43"/>
      <c r="M381" s="245"/>
      <c r="N381" s="246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146</v>
      </c>
      <c r="AU381" s="16" t="s">
        <v>86</v>
      </c>
    </row>
    <row r="382" spans="1:51" s="13" customFormat="1" ht="12">
      <c r="A382" s="13"/>
      <c r="B382" s="247"/>
      <c r="C382" s="248"/>
      <c r="D382" s="243" t="s">
        <v>157</v>
      </c>
      <c r="E382" s="249" t="s">
        <v>1</v>
      </c>
      <c r="F382" s="250" t="s">
        <v>549</v>
      </c>
      <c r="G382" s="248"/>
      <c r="H382" s="251">
        <v>200</v>
      </c>
      <c r="I382" s="252"/>
      <c r="J382" s="248"/>
      <c r="K382" s="248"/>
      <c r="L382" s="253"/>
      <c r="M382" s="254"/>
      <c r="N382" s="255"/>
      <c r="O382" s="255"/>
      <c r="P382" s="255"/>
      <c r="Q382" s="255"/>
      <c r="R382" s="255"/>
      <c r="S382" s="255"/>
      <c r="T382" s="25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7" t="s">
        <v>157</v>
      </c>
      <c r="AU382" s="257" t="s">
        <v>86</v>
      </c>
      <c r="AV382" s="13" t="s">
        <v>86</v>
      </c>
      <c r="AW382" s="13" t="s">
        <v>32</v>
      </c>
      <c r="AX382" s="13" t="s">
        <v>84</v>
      </c>
      <c r="AY382" s="257" t="s">
        <v>137</v>
      </c>
    </row>
    <row r="383" spans="1:65" s="2" customFormat="1" ht="19.8" customHeight="1">
      <c r="A383" s="37"/>
      <c r="B383" s="38"/>
      <c r="C383" s="230" t="s">
        <v>550</v>
      </c>
      <c r="D383" s="230" t="s">
        <v>139</v>
      </c>
      <c r="E383" s="231" t="s">
        <v>551</v>
      </c>
      <c r="F383" s="232" t="s">
        <v>552</v>
      </c>
      <c r="G383" s="233" t="s">
        <v>200</v>
      </c>
      <c r="H383" s="234">
        <v>40.088</v>
      </c>
      <c r="I383" s="235"/>
      <c r="J383" s="236">
        <f>ROUND(I383*H383,2)</f>
        <v>0</v>
      </c>
      <c r="K383" s="232" t="s">
        <v>143</v>
      </c>
      <c r="L383" s="43"/>
      <c r="M383" s="237" t="s">
        <v>1</v>
      </c>
      <c r="N383" s="238" t="s">
        <v>41</v>
      </c>
      <c r="O383" s="90"/>
      <c r="P383" s="239">
        <f>O383*H383</f>
        <v>0</v>
      </c>
      <c r="Q383" s="239">
        <v>0.06702</v>
      </c>
      <c r="R383" s="239">
        <f>Q383*H383</f>
        <v>2.68669776</v>
      </c>
      <c r="S383" s="239">
        <v>0</v>
      </c>
      <c r="T383" s="240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41" t="s">
        <v>144</v>
      </c>
      <c r="AT383" s="241" t="s">
        <v>139</v>
      </c>
      <c r="AU383" s="241" t="s">
        <v>86</v>
      </c>
      <c r="AY383" s="16" t="s">
        <v>137</v>
      </c>
      <c r="BE383" s="242">
        <f>IF(N383="základní",J383,0)</f>
        <v>0</v>
      </c>
      <c r="BF383" s="242">
        <f>IF(N383="snížená",J383,0)</f>
        <v>0</v>
      </c>
      <c r="BG383" s="242">
        <f>IF(N383="zákl. přenesená",J383,0)</f>
        <v>0</v>
      </c>
      <c r="BH383" s="242">
        <f>IF(N383="sníž. přenesená",J383,0)</f>
        <v>0</v>
      </c>
      <c r="BI383" s="242">
        <f>IF(N383="nulová",J383,0)</f>
        <v>0</v>
      </c>
      <c r="BJ383" s="16" t="s">
        <v>84</v>
      </c>
      <c r="BK383" s="242">
        <f>ROUND(I383*H383,2)</f>
        <v>0</v>
      </c>
      <c r="BL383" s="16" t="s">
        <v>144</v>
      </c>
      <c r="BM383" s="241" t="s">
        <v>553</v>
      </c>
    </row>
    <row r="384" spans="1:47" s="2" customFormat="1" ht="12">
      <c r="A384" s="37"/>
      <c r="B384" s="38"/>
      <c r="C384" s="39"/>
      <c r="D384" s="243" t="s">
        <v>146</v>
      </c>
      <c r="E384" s="39"/>
      <c r="F384" s="244" t="s">
        <v>552</v>
      </c>
      <c r="G384" s="39"/>
      <c r="H384" s="39"/>
      <c r="I384" s="139"/>
      <c r="J384" s="39"/>
      <c r="K384" s="39"/>
      <c r="L384" s="43"/>
      <c r="M384" s="245"/>
      <c r="N384" s="246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146</v>
      </c>
      <c r="AU384" s="16" t="s">
        <v>86</v>
      </c>
    </row>
    <row r="385" spans="1:51" s="13" customFormat="1" ht="12">
      <c r="A385" s="13"/>
      <c r="B385" s="247"/>
      <c r="C385" s="248"/>
      <c r="D385" s="243" t="s">
        <v>157</v>
      </c>
      <c r="E385" s="249" t="s">
        <v>1</v>
      </c>
      <c r="F385" s="250" t="s">
        <v>554</v>
      </c>
      <c r="G385" s="248"/>
      <c r="H385" s="251">
        <v>40.088</v>
      </c>
      <c r="I385" s="252"/>
      <c r="J385" s="248"/>
      <c r="K385" s="248"/>
      <c r="L385" s="253"/>
      <c r="M385" s="254"/>
      <c r="N385" s="255"/>
      <c r="O385" s="255"/>
      <c r="P385" s="255"/>
      <c r="Q385" s="255"/>
      <c r="R385" s="255"/>
      <c r="S385" s="255"/>
      <c r="T385" s="25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7" t="s">
        <v>157</v>
      </c>
      <c r="AU385" s="257" t="s">
        <v>86</v>
      </c>
      <c r="AV385" s="13" t="s">
        <v>86</v>
      </c>
      <c r="AW385" s="13" t="s">
        <v>32</v>
      </c>
      <c r="AX385" s="13" t="s">
        <v>84</v>
      </c>
      <c r="AY385" s="257" t="s">
        <v>137</v>
      </c>
    </row>
    <row r="386" spans="1:65" s="2" customFormat="1" ht="30" customHeight="1">
      <c r="A386" s="37"/>
      <c r="B386" s="38"/>
      <c r="C386" s="230" t="s">
        <v>555</v>
      </c>
      <c r="D386" s="230" t="s">
        <v>139</v>
      </c>
      <c r="E386" s="231" t="s">
        <v>556</v>
      </c>
      <c r="F386" s="232" t="s">
        <v>557</v>
      </c>
      <c r="G386" s="233" t="s">
        <v>200</v>
      </c>
      <c r="H386" s="234">
        <v>56.05</v>
      </c>
      <c r="I386" s="235"/>
      <c r="J386" s="236">
        <f>ROUND(I386*H386,2)</f>
        <v>0</v>
      </c>
      <c r="K386" s="232" t="s">
        <v>143</v>
      </c>
      <c r="L386" s="43"/>
      <c r="M386" s="237" t="s">
        <v>1</v>
      </c>
      <c r="N386" s="238" t="s">
        <v>41</v>
      </c>
      <c r="O386" s="90"/>
      <c r="P386" s="239">
        <f>O386*H386</f>
        <v>0</v>
      </c>
      <c r="Q386" s="239">
        <v>0.22814</v>
      </c>
      <c r="R386" s="239">
        <f>Q386*H386</f>
        <v>12.787247</v>
      </c>
      <c r="S386" s="239">
        <v>0</v>
      </c>
      <c r="T386" s="240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41" t="s">
        <v>144</v>
      </c>
      <c r="AT386" s="241" t="s">
        <v>139</v>
      </c>
      <c r="AU386" s="241" t="s">
        <v>86</v>
      </c>
      <c r="AY386" s="16" t="s">
        <v>137</v>
      </c>
      <c r="BE386" s="242">
        <f>IF(N386="základní",J386,0)</f>
        <v>0</v>
      </c>
      <c r="BF386" s="242">
        <f>IF(N386="snížená",J386,0)</f>
        <v>0</v>
      </c>
      <c r="BG386" s="242">
        <f>IF(N386="zákl. přenesená",J386,0)</f>
        <v>0</v>
      </c>
      <c r="BH386" s="242">
        <f>IF(N386="sníž. přenesená",J386,0)</f>
        <v>0</v>
      </c>
      <c r="BI386" s="242">
        <f>IF(N386="nulová",J386,0)</f>
        <v>0</v>
      </c>
      <c r="BJ386" s="16" t="s">
        <v>84</v>
      </c>
      <c r="BK386" s="242">
        <f>ROUND(I386*H386,2)</f>
        <v>0</v>
      </c>
      <c r="BL386" s="16" t="s">
        <v>144</v>
      </c>
      <c r="BM386" s="241" t="s">
        <v>558</v>
      </c>
    </row>
    <row r="387" spans="1:47" s="2" customFormat="1" ht="12">
      <c r="A387" s="37"/>
      <c r="B387" s="38"/>
      <c r="C387" s="39"/>
      <c r="D387" s="243" t="s">
        <v>146</v>
      </c>
      <c r="E387" s="39"/>
      <c r="F387" s="244" t="s">
        <v>559</v>
      </c>
      <c r="G387" s="39"/>
      <c r="H387" s="39"/>
      <c r="I387" s="139"/>
      <c r="J387" s="39"/>
      <c r="K387" s="39"/>
      <c r="L387" s="43"/>
      <c r="M387" s="245"/>
      <c r="N387" s="246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6" t="s">
        <v>146</v>
      </c>
      <c r="AU387" s="16" t="s">
        <v>86</v>
      </c>
    </row>
    <row r="388" spans="1:51" s="13" customFormat="1" ht="12">
      <c r="A388" s="13"/>
      <c r="B388" s="247"/>
      <c r="C388" s="248"/>
      <c r="D388" s="243" t="s">
        <v>157</v>
      </c>
      <c r="E388" s="249" t="s">
        <v>1</v>
      </c>
      <c r="F388" s="250" t="s">
        <v>560</v>
      </c>
      <c r="G388" s="248"/>
      <c r="H388" s="251">
        <v>56.05</v>
      </c>
      <c r="I388" s="252"/>
      <c r="J388" s="248"/>
      <c r="K388" s="248"/>
      <c r="L388" s="253"/>
      <c r="M388" s="254"/>
      <c r="N388" s="255"/>
      <c r="O388" s="255"/>
      <c r="P388" s="255"/>
      <c r="Q388" s="255"/>
      <c r="R388" s="255"/>
      <c r="S388" s="255"/>
      <c r="T388" s="25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7" t="s">
        <v>157</v>
      </c>
      <c r="AU388" s="257" t="s">
        <v>86</v>
      </c>
      <c r="AV388" s="13" t="s">
        <v>86</v>
      </c>
      <c r="AW388" s="13" t="s">
        <v>32</v>
      </c>
      <c r="AX388" s="13" t="s">
        <v>84</v>
      </c>
      <c r="AY388" s="257" t="s">
        <v>137</v>
      </c>
    </row>
    <row r="389" spans="1:63" s="12" customFormat="1" ht="22.8" customHeight="1">
      <c r="A389" s="12"/>
      <c r="B389" s="214"/>
      <c r="C389" s="215"/>
      <c r="D389" s="216" t="s">
        <v>75</v>
      </c>
      <c r="E389" s="228" t="s">
        <v>185</v>
      </c>
      <c r="F389" s="228" t="s">
        <v>561</v>
      </c>
      <c r="G389" s="215"/>
      <c r="H389" s="215"/>
      <c r="I389" s="218"/>
      <c r="J389" s="229">
        <f>BK389</f>
        <v>0</v>
      </c>
      <c r="K389" s="215"/>
      <c r="L389" s="220"/>
      <c r="M389" s="221"/>
      <c r="N389" s="222"/>
      <c r="O389" s="222"/>
      <c r="P389" s="223">
        <f>SUM(P390:P488)</f>
        <v>0</v>
      </c>
      <c r="Q389" s="222"/>
      <c r="R389" s="223">
        <f>SUM(R390:R488)</f>
        <v>0.970822</v>
      </c>
      <c r="S389" s="222"/>
      <c r="T389" s="224">
        <f>SUM(T390:T488)</f>
        <v>44.122175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25" t="s">
        <v>84</v>
      </c>
      <c r="AT389" s="226" t="s">
        <v>75</v>
      </c>
      <c r="AU389" s="226" t="s">
        <v>84</v>
      </c>
      <c r="AY389" s="225" t="s">
        <v>137</v>
      </c>
      <c r="BK389" s="227">
        <f>SUM(BK390:BK488)</f>
        <v>0</v>
      </c>
    </row>
    <row r="390" spans="1:65" s="2" customFormat="1" ht="19.8" customHeight="1">
      <c r="A390" s="37"/>
      <c r="B390" s="38"/>
      <c r="C390" s="230" t="s">
        <v>562</v>
      </c>
      <c r="D390" s="230" t="s">
        <v>139</v>
      </c>
      <c r="E390" s="231" t="s">
        <v>563</v>
      </c>
      <c r="F390" s="232" t="s">
        <v>564</v>
      </c>
      <c r="G390" s="233" t="s">
        <v>200</v>
      </c>
      <c r="H390" s="234">
        <v>1143</v>
      </c>
      <c r="I390" s="235"/>
      <c r="J390" s="236">
        <f>ROUND(I390*H390,2)</f>
        <v>0</v>
      </c>
      <c r="K390" s="232" t="s">
        <v>143</v>
      </c>
      <c r="L390" s="43"/>
      <c r="M390" s="237" t="s">
        <v>1</v>
      </c>
      <c r="N390" s="238" t="s">
        <v>41</v>
      </c>
      <c r="O390" s="90"/>
      <c r="P390" s="239">
        <f>O390*H390</f>
        <v>0</v>
      </c>
      <c r="Q390" s="239">
        <v>0</v>
      </c>
      <c r="R390" s="239">
        <f>Q390*H390</f>
        <v>0</v>
      </c>
      <c r="S390" s="239">
        <v>0</v>
      </c>
      <c r="T390" s="240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41" t="s">
        <v>144</v>
      </c>
      <c r="AT390" s="241" t="s">
        <v>139</v>
      </c>
      <c r="AU390" s="241" t="s">
        <v>86</v>
      </c>
      <c r="AY390" s="16" t="s">
        <v>137</v>
      </c>
      <c r="BE390" s="242">
        <f>IF(N390="základní",J390,0)</f>
        <v>0</v>
      </c>
      <c r="BF390" s="242">
        <f>IF(N390="snížená",J390,0)</f>
        <v>0</v>
      </c>
      <c r="BG390" s="242">
        <f>IF(N390="zákl. přenesená",J390,0)</f>
        <v>0</v>
      </c>
      <c r="BH390" s="242">
        <f>IF(N390="sníž. přenesená",J390,0)</f>
        <v>0</v>
      </c>
      <c r="BI390" s="242">
        <f>IF(N390="nulová",J390,0)</f>
        <v>0</v>
      </c>
      <c r="BJ390" s="16" t="s">
        <v>84</v>
      </c>
      <c r="BK390" s="242">
        <f>ROUND(I390*H390,2)</f>
        <v>0</v>
      </c>
      <c r="BL390" s="16" t="s">
        <v>144</v>
      </c>
      <c r="BM390" s="241" t="s">
        <v>565</v>
      </c>
    </row>
    <row r="391" spans="1:47" s="2" customFormat="1" ht="12">
      <c r="A391" s="37"/>
      <c r="B391" s="38"/>
      <c r="C391" s="39"/>
      <c r="D391" s="243" t="s">
        <v>146</v>
      </c>
      <c r="E391" s="39"/>
      <c r="F391" s="244" t="s">
        <v>564</v>
      </c>
      <c r="G391" s="39"/>
      <c r="H391" s="39"/>
      <c r="I391" s="139"/>
      <c r="J391" s="39"/>
      <c r="K391" s="39"/>
      <c r="L391" s="43"/>
      <c r="M391" s="245"/>
      <c r="N391" s="246"/>
      <c r="O391" s="90"/>
      <c r="P391" s="90"/>
      <c r="Q391" s="90"/>
      <c r="R391" s="90"/>
      <c r="S391" s="90"/>
      <c r="T391" s="91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6" t="s">
        <v>146</v>
      </c>
      <c r="AU391" s="16" t="s">
        <v>86</v>
      </c>
    </row>
    <row r="392" spans="1:51" s="13" customFormat="1" ht="12">
      <c r="A392" s="13"/>
      <c r="B392" s="247"/>
      <c r="C392" s="248"/>
      <c r="D392" s="243" t="s">
        <v>157</v>
      </c>
      <c r="E392" s="249" t="s">
        <v>1</v>
      </c>
      <c r="F392" s="250" t="s">
        <v>566</v>
      </c>
      <c r="G392" s="248"/>
      <c r="H392" s="251">
        <v>1143</v>
      </c>
      <c r="I392" s="252"/>
      <c r="J392" s="248"/>
      <c r="K392" s="248"/>
      <c r="L392" s="253"/>
      <c r="M392" s="254"/>
      <c r="N392" s="255"/>
      <c r="O392" s="255"/>
      <c r="P392" s="255"/>
      <c r="Q392" s="255"/>
      <c r="R392" s="255"/>
      <c r="S392" s="255"/>
      <c r="T392" s="25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7" t="s">
        <v>157</v>
      </c>
      <c r="AU392" s="257" t="s">
        <v>86</v>
      </c>
      <c r="AV392" s="13" t="s">
        <v>86</v>
      </c>
      <c r="AW392" s="13" t="s">
        <v>32</v>
      </c>
      <c r="AX392" s="13" t="s">
        <v>84</v>
      </c>
      <c r="AY392" s="257" t="s">
        <v>137</v>
      </c>
    </row>
    <row r="393" spans="1:65" s="2" customFormat="1" ht="30" customHeight="1">
      <c r="A393" s="37"/>
      <c r="B393" s="38"/>
      <c r="C393" s="230" t="s">
        <v>567</v>
      </c>
      <c r="D393" s="230" t="s">
        <v>139</v>
      </c>
      <c r="E393" s="231" t="s">
        <v>568</v>
      </c>
      <c r="F393" s="232" t="s">
        <v>569</v>
      </c>
      <c r="G393" s="233" t="s">
        <v>200</v>
      </c>
      <c r="H393" s="234">
        <v>68580</v>
      </c>
      <c r="I393" s="235"/>
      <c r="J393" s="236">
        <f>ROUND(I393*H393,2)</f>
        <v>0</v>
      </c>
      <c r="K393" s="232" t="s">
        <v>143</v>
      </c>
      <c r="L393" s="43"/>
      <c r="M393" s="237" t="s">
        <v>1</v>
      </c>
      <c r="N393" s="238" t="s">
        <v>41</v>
      </c>
      <c r="O393" s="90"/>
      <c r="P393" s="239">
        <f>O393*H393</f>
        <v>0</v>
      </c>
      <c r="Q393" s="239">
        <v>0</v>
      </c>
      <c r="R393" s="239">
        <f>Q393*H393</f>
        <v>0</v>
      </c>
      <c r="S393" s="239">
        <v>0</v>
      </c>
      <c r="T393" s="240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41" t="s">
        <v>144</v>
      </c>
      <c r="AT393" s="241" t="s">
        <v>139</v>
      </c>
      <c r="AU393" s="241" t="s">
        <v>86</v>
      </c>
      <c r="AY393" s="16" t="s">
        <v>137</v>
      </c>
      <c r="BE393" s="242">
        <f>IF(N393="základní",J393,0)</f>
        <v>0</v>
      </c>
      <c r="BF393" s="242">
        <f>IF(N393="snížená",J393,0)</f>
        <v>0</v>
      </c>
      <c r="BG393" s="242">
        <f>IF(N393="zákl. přenesená",J393,0)</f>
        <v>0</v>
      </c>
      <c r="BH393" s="242">
        <f>IF(N393="sníž. přenesená",J393,0)</f>
        <v>0</v>
      </c>
      <c r="BI393" s="242">
        <f>IF(N393="nulová",J393,0)</f>
        <v>0</v>
      </c>
      <c r="BJ393" s="16" t="s">
        <v>84</v>
      </c>
      <c r="BK393" s="242">
        <f>ROUND(I393*H393,2)</f>
        <v>0</v>
      </c>
      <c r="BL393" s="16" t="s">
        <v>144</v>
      </c>
      <c r="BM393" s="241" t="s">
        <v>570</v>
      </c>
    </row>
    <row r="394" spans="1:47" s="2" customFormat="1" ht="12">
      <c r="A394" s="37"/>
      <c r="B394" s="38"/>
      <c r="C394" s="39"/>
      <c r="D394" s="243" t="s">
        <v>146</v>
      </c>
      <c r="E394" s="39"/>
      <c r="F394" s="244" t="s">
        <v>569</v>
      </c>
      <c r="G394" s="39"/>
      <c r="H394" s="39"/>
      <c r="I394" s="139"/>
      <c r="J394" s="39"/>
      <c r="K394" s="39"/>
      <c r="L394" s="43"/>
      <c r="M394" s="245"/>
      <c r="N394" s="246"/>
      <c r="O394" s="90"/>
      <c r="P394" s="90"/>
      <c r="Q394" s="90"/>
      <c r="R394" s="90"/>
      <c r="S394" s="90"/>
      <c r="T394" s="91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16" t="s">
        <v>146</v>
      </c>
      <c r="AU394" s="16" t="s">
        <v>86</v>
      </c>
    </row>
    <row r="395" spans="1:51" s="13" customFormat="1" ht="12">
      <c r="A395" s="13"/>
      <c r="B395" s="247"/>
      <c r="C395" s="248"/>
      <c r="D395" s="243" t="s">
        <v>157</v>
      </c>
      <c r="E395" s="249" t="s">
        <v>1</v>
      </c>
      <c r="F395" s="250" t="s">
        <v>571</v>
      </c>
      <c r="G395" s="248"/>
      <c r="H395" s="251">
        <v>1143</v>
      </c>
      <c r="I395" s="252"/>
      <c r="J395" s="248"/>
      <c r="K395" s="248"/>
      <c r="L395" s="253"/>
      <c r="M395" s="254"/>
      <c r="N395" s="255"/>
      <c r="O395" s="255"/>
      <c r="P395" s="255"/>
      <c r="Q395" s="255"/>
      <c r="R395" s="255"/>
      <c r="S395" s="255"/>
      <c r="T395" s="25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7" t="s">
        <v>157</v>
      </c>
      <c r="AU395" s="257" t="s">
        <v>86</v>
      </c>
      <c r="AV395" s="13" t="s">
        <v>86</v>
      </c>
      <c r="AW395" s="13" t="s">
        <v>32</v>
      </c>
      <c r="AX395" s="13" t="s">
        <v>84</v>
      </c>
      <c r="AY395" s="257" t="s">
        <v>137</v>
      </c>
    </row>
    <row r="396" spans="1:51" s="13" customFormat="1" ht="12">
      <c r="A396" s="13"/>
      <c r="B396" s="247"/>
      <c r="C396" s="248"/>
      <c r="D396" s="243" t="s">
        <v>157</v>
      </c>
      <c r="E396" s="248"/>
      <c r="F396" s="250" t="s">
        <v>572</v>
      </c>
      <c r="G396" s="248"/>
      <c r="H396" s="251">
        <v>68580</v>
      </c>
      <c r="I396" s="252"/>
      <c r="J396" s="248"/>
      <c r="K396" s="248"/>
      <c r="L396" s="253"/>
      <c r="M396" s="254"/>
      <c r="N396" s="255"/>
      <c r="O396" s="255"/>
      <c r="P396" s="255"/>
      <c r="Q396" s="255"/>
      <c r="R396" s="255"/>
      <c r="S396" s="255"/>
      <c r="T396" s="25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7" t="s">
        <v>157</v>
      </c>
      <c r="AU396" s="257" t="s">
        <v>86</v>
      </c>
      <c r="AV396" s="13" t="s">
        <v>86</v>
      </c>
      <c r="AW396" s="13" t="s">
        <v>4</v>
      </c>
      <c r="AX396" s="13" t="s">
        <v>84</v>
      </c>
      <c r="AY396" s="257" t="s">
        <v>137</v>
      </c>
    </row>
    <row r="397" spans="1:65" s="2" customFormat="1" ht="19.8" customHeight="1">
      <c r="A397" s="37"/>
      <c r="B397" s="38"/>
      <c r="C397" s="230" t="s">
        <v>573</v>
      </c>
      <c r="D397" s="230" t="s">
        <v>139</v>
      </c>
      <c r="E397" s="231" t="s">
        <v>574</v>
      </c>
      <c r="F397" s="232" t="s">
        <v>575</v>
      </c>
      <c r="G397" s="233" t="s">
        <v>200</v>
      </c>
      <c r="H397" s="234">
        <v>1143</v>
      </c>
      <c r="I397" s="235"/>
      <c r="J397" s="236">
        <f>ROUND(I397*H397,2)</f>
        <v>0</v>
      </c>
      <c r="K397" s="232" t="s">
        <v>143</v>
      </c>
      <c r="L397" s="43"/>
      <c r="M397" s="237" t="s">
        <v>1</v>
      </c>
      <c r="N397" s="238" t="s">
        <v>41</v>
      </c>
      <c r="O397" s="90"/>
      <c r="P397" s="239">
        <f>O397*H397</f>
        <v>0</v>
      </c>
      <c r="Q397" s="239">
        <v>0</v>
      </c>
      <c r="R397" s="239">
        <f>Q397*H397</f>
        <v>0</v>
      </c>
      <c r="S397" s="239">
        <v>0</v>
      </c>
      <c r="T397" s="240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41" t="s">
        <v>144</v>
      </c>
      <c r="AT397" s="241" t="s">
        <v>139</v>
      </c>
      <c r="AU397" s="241" t="s">
        <v>86</v>
      </c>
      <c r="AY397" s="16" t="s">
        <v>137</v>
      </c>
      <c r="BE397" s="242">
        <f>IF(N397="základní",J397,0)</f>
        <v>0</v>
      </c>
      <c r="BF397" s="242">
        <f>IF(N397="snížená",J397,0)</f>
        <v>0</v>
      </c>
      <c r="BG397" s="242">
        <f>IF(N397="zákl. přenesená",J397,0)</f>
        <v>0</v>
      </c>
      <c r="BH397" s="242">
        <f>IF(N397="sníž. přenesená",J397,0)</f>
        <v>0</v>
      </c>
      <c r="BI397" s="242">
        <f>IF(N397="nulová",J397,0)</f>
        <v>0</v>
      </c>
      <c r="BJ397" s="16" t="s">
        <v>84</v>
      </c>
      <c r="BK397" s="242">
        <f>ROUND(I397*H397,2)</f>
        <v>0</v>
      </c>
      <c r="BL397" s="16" t="s">
        <v>144</v>
      </c>
      <c r="BM397" s="241" t="s">
        <v>576</v>
      </c>
    </row>
    <row r="398" spans="1:47" s="2" customFormat="1" ht="12">
      <c r="A398" s="37"/>
      <c r="B398" s="38"/>
      <c r="C398" s="39"/>
      <c r="D398" s="243" t="s">
        <v>146</v>
      </c>
      <c r="E398" s="39"/>
      <c r="F398" s="244" t="s">
        <v>575</v>
      </c>
      <c r="G398" s="39"/>
      <c r="H398" s="39"/>
      <c r="I398" s="139"/>
      <c r="J398" s="39"/>
      <c r="K398" s="39"/>
      <c r="L398" s="43"/>
      <c r="M398" s="245"/>
      <c r="N398" s="246"/>
      <c r="O398" s="90"/>
      <c r="P398" s="90"/>
      <c r="Q398" s="90"/>
      <c r="R398" s="90"/>
      <c r="S398" s="90"/>
      <c r="T398" s="91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6" t="s">
        <v>146</v>
      </c>
      <c r="AU398" s="16" t="s">
        <v>86</v>
      </c>
    </row>
    <row r="399" spans="1:65" s="2" customFormat="1" ht="19.8" customHeight="1">
      <c r="A399" s="37"/>
      <c r="B399" s="38"/>
      <c r="C399" s="230" t="s">
        <v>577</v>
      </c>
      <c r="D399" s="230" t="s">
        <v>139</v>
      </c>
      <c r="E399" s="231" t="s">
        <v>578</v>
      </c>
      <c r="F399" s="232" t="s">
        <v>579</v>
      </c>
      <c r="G399" s="233" t="s">
        <v>200</v>
      </c>
      <c r="H399" s="234">
        <v>1143</v>
      </c>
      <c r="I399" s="235"/>
      <c r="J399" s="236">
        <f>ROUND(I399*H399,2)</f>
        <v>0</v>
      </c>
      <c r="K399" s="232" t="s">
        <v>143</v>
      </c>
      <c r="L399" s="43"/>
      <c r="M399" s="237" t="s">
        <v>1</v>
      </c>
      <c r="N399" s="238" t="s">
        <v>41</v>
      </c>
      <c r="O399" s="90"/>
      <c r="P399" s="239">
        <f>O399*H399</f>
        <v>0</v>
      </c>
      <c r="Q399" s="239">
        <v>0</v>
      </c>
      <c r="R399" s="239">
        <f>Q399*H399</f>
        <v>0</v>
      </c>
      <c r="S399" s="239">
        <v>0</v>
      </c>
      <c r="T399" s="240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41" t="s">
        <v>144</v>
      </c>
      <c r="AT399" s="241" t="s">
        <v>139</v>
      </c>
      <c r="AU399" s="241" t="s">
        <v>86</v>
      </c>
      <c r="AY399" s="16" t="s">
        <v>137</v>
      </c>
      <c r="BE399" s="242">
        <f>IF(N399="základní",J399,0)</f>
        <v>0</v>
      </c>
      <c r="BF399" s="242">
        <f>IF(N399="snížená",J399,0)</f>
        <v>0</v>
      </c>
      <c r="BG399" s="242">
        <f>IF(N399="zákl. přenesená",J399,0)</f>
        <v>0</v>
      </c>
      <c r="BH399" s="242">
        <f>IF(N399="sníž. přenesená",J399,0)</f>
        <v>0</v>
      </c>
      <c r="BI399" s="242">
        <f>IF(N399="nulová",J399,0)</f>
        <v>0</v>
      </c>
      <c r="BJ399" s="16" t="s">
        <v>84</v>
      </c>
      <c r="BK399" s="242">
        <f>ROUND(I399*H399,2)</f>
        <v>0</v>
      </c>
      <c r="BL399" s="16" t="s">
        <v>144</v>
      </c>
      <c r="BM399" s="241" t="s">
        <v>580</v>
      </c>
    </row>
    <row r="400" spans="1:47" s="2" customFormat="1" ht="12">
      <c r="A400" s="37"/>
      <c r="B400" s="38"/>
      <c r="C400" s="39"/>
      <c r="D400" s="243" t="s">
        <v>146</v>
      </c>
      <c r="E400" s="39"/>
      <c r="F400" s="244" t="s">
        <v>579</v>
      </c>
      <c r="G400" s="39"/>
      <c r="H400" s="39"/>
      <c r="I400" s="139"/>
      <c r="J400" s="39"/>
      <c r="K400" s="39"/>
      <c r="L400" s="43"/>
      <c r="M400" s="245"/>
      <c r="N400" s="246"/>
      <c r="O400" s="90"/>
      <c r="P400" s="90"/>
      <c r="Q400" s="90"/>
      <c r="R400" s="90"/>
      <c r="S400" s="90"/>
      <c r="T400" s="91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6" t="s">
        <v>146</v>
      </c>
      <c r="AU400" s="16" t="s">
        <v>86</v>
      </c>
    </row>
    <row r="401" spans="1:65" s="2" customFormat="1" ht="19.8" customHeight="1">
      <c r="A401" s="37"/>
      <c r="B401" s="38"/>
      <c r="C401" s="230" t="s">
        <v>581</v>
      </c>
      <c r="D401" s="230" t="s">
        <v>139</v>
      </c>
      <c r="E401" s="231" t="s">
        <v>582</v>
      </c>
      <c r="F401" s="232" t="s">
        <v>583</v>
      </c>
      <c r="G401" s="233" t="s">
        <v>200</v>
      </c>
      <c r="H401" s="234">
        <v>68580</v>
      </c>
      <c r="I401" s="235"/>
      <c r="J401" s="236">
        <f>ROUND(I401*H401,2)</f>
        <v>0</v>
      </c>
      <c r="K401" s="232" t="s">
        <v>143</v>
      </c>
      <c r="L401" s="43"/>
      <c r="M401" s="237" t="s">
        <v>1</v>
      </c>
      <c r="N401" s="238" t="s">
        <v>41</v>
      </c>
      <c r="O401" s="90"/>
      <c r="P401" s="239">
        <f>O401*H401</f>
        <v>0</v>
      </c>
      <c r="Q401" s="239">
        <v>0</v>
      </c>
      <c r="R401" s="239">
        <f>Q401*H401</f>
        <v>0</v>
      </c>
      <c r="S401" s="239">
        <v>0</v>
      </c>
      <c r="T401" s="240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41" t="s">
        <v>144</v>
      </c>
      <c r="AT401" s="241" t="s">
        <v>139</v>
      </c>
      <c r="AU401" s="241" t="s">
        <v>86</v>
      </c>
      <c r="AY401" s="16" t="s">
        <v>137</v>
      </c>
      <c r="BE401" s="242">
        <f>IF(N401="základní",J401,0)</f>
        <v>0</v>
      </c>
      <c r="BF401" s="242">
        <f>IF(N401="snížená",J401,0)</f>
        <v>0</v>
      </c>
      <c r="BG401" s="242">
        <f>IF(N401="zákl. přenesená",J401,0)</f>
        <v>0</v>
      </c>
      <c r="BH401" s="242">
        <f>IF(N401="sníž. přenesená",J401,0)</f>
        <v>0</v>
      </c>
      <c r="BI401" s="242">
        <f>IF(N401="nulová",J401,0)</f>
        <v>0</v>
      </c>
      <c r="BJ401" s="16" t="s">
        <v>84</v>
      </c>
      <c r="BK401" s="242">
        <f>ROUND(I401*H401,2)</f>
        <v>0</v>
      </c>
      <c r="BL401" s="16" t="s">
        <v>144</v>
      </c>
      <c r="BM401" s="241" t="s">
        <v>584</v>
      </c>
    </row>
    <row r="402" spans="1:47" s="2" customFormat="1" ht="12">
      <c r="A402" s="37"/>
      <c r="B402" s="38"/>
      <c r="C402" s="39"/>
      <c r="D402" s="243" t="s">
        <v>146</v>
      </c>
      <c r="E402" s="39"/>
      <c r="F402" s="244" t="s">
        <v>583</v>
      </c>
      <c r="G402" s="39"/>
      <c r="H402" s="39"/>
      <c r="I402" s="139"/>
      <c r="J402" s="39"/>
      <c r="K402" s="39"/>
      <c r="L402" s="43"/>
      <c r="M402" s="245"/>
      <c r="N402" s="246"/>
      <c r="O402" s="90"/>
      <c r="P402" s="90"/>
      <c r="Q402" s="90"/>
      <c r="R402" s="90"/>
      <c r="S402" s="90"/>
      <c r="T402" s="91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6" t="s">
        <v>146</v>
      </c>
      <c r="AU402" s="16" t="s">
        <v>86</v>
      </c>
    </row>
    <row r="403" spans="1:51" s="13" customFormat="1" ht="12">
      <c r="A403" s="13"/>
      <c r="B403" s="247"/>
      <c r="C403" s="248"/>
      <c r="D403" s="243" t="s">
        <v>157</v>
      </c>
      <c r="E403" s="249" t="s">
        <v>1</v>
      </c>
      <c r="F403" s="250" t="s">
        <v>571</v>
      </c>
      <c r="G403" s="248"/>
      <c r="H403" s="251">
        <v>1143</v>
      </c>
      <c r="I403" s="252"/>
      <c r="J403" s="248"/>
      <c r="K403" s="248"/>
      <c r="L403" s="253"/>
      <c r="M403" s="254"/>
      <c r="N403" s="255"/>
      <c r="O403" s="255"/>
      <c r="P403" s="255"/>
      <c r="Q403" s="255"/>
      <c r="R403" s="255"/>
      <c r="S403" s="255"/>
      <c r="T403" s="25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7" t="s">
        <v>157</v>
      </c>
      <c r="AU403" s="257" t="s">
        <v>86</v>
      </c>
      <c r="AV403" s="13" t="s">
        <v>86</v>
      </c>
      <c r="AW403" s="13" t="s">
        <v>32</v>
      </c>
      <c r="AX403" s="13" t="s">
        <v>84</v>
      </c>
      <c r="AY403" s="257" t="s">
        <v>137</v>
      </c>
    </row>
    <row r="404" spans="1:51" s="13" customFormat="1" ht="12">
      <c r="A404" s="13"/>
      <c r="B404" s="247"/>
      <c r="C404" s="248"/>
      <c r="D404" s="243" t="s">
        <v>157</v>
      </c>
      <c r="E404" s="248"/>
      <c r="F404" s="250" t="s">
        <v>572</v>
      </c>
      <c r="G404" s="248"/>
      <c r="H404" s="251">
        <v>68580</v>
      </c>
      <c r="I404" s="252"/>
      <c r="J404" s="248"/>
      <c r="K404" s="248"/>
      <c r="L404" s="253"/>
      <c r="M404" s="254"/>
      <c r="N404" s="255"/>
      <c r="O404" s="255"/>
      <c r="P404" s="255"/>
      <c r="Q404" s="255"/>
      <c r="R404" s="255"/>
      <c r="S404" s="255"/>
      <c r="T404" s="25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7" t="s">
        <v>157</v>
      </c>
      <c r="AU404" s="257" t="s">
        <v>86</v>
      </c>
      <c r="AV404" s="13" t="s">
        <v>86</v>
      </c>
      <c r="AW404" s="13" t="s">
        <v>4</v>
      </c>
      <c r="AX404" s="13" t="s">
        <v>84</v>
      </c>
      <c r="AY404" s="257" t="s">
        <v>137</v>
      </c>
    </row>
    <row r="405" spans="1:65" s="2" customFormat="1" ht="19.8" customHeight="1">
      <c r="A405" s="37"/>
      <c r="B405" s="38"/>
      <c r="C405" s="230" t="s">
        <v>585</v>
      </c>
      <c r="D405" s="230" t="s">
        <v>139</v>
      </c>
      <c r="E405" s="231" t="s">
        <v>586</v>
      </c>
      <c r="F405" s="232" t="s">
        <v>587</v>
      </c>
      <c r="G405" s="233" t="s">
        <v>200</v>
      </c>
      <c r="H405" s="234">
        <v>1143</v>
      </c>
      <c r="I405" s="235"/>
      <c r="J405" s="236">
        <f>ROUND(I405*H405,2)</f>
        <v>0</v>
      </c>
      <c r="K405" s="232" t="s">
        <v>143</v>
      </c>
      <c r="L405" s="43"/>
      <c r="M405" s="237" t="s">
        <v>1</v>
      </c>
      <c r="N405" s="238" t="s">
        <v>41</v>
      </c>
      <c r="O405" s="90"/>
      <c r="P405" s="239">
        <f>O405*H405</f>
        <v>0</v>
      </c>
      <c r="Q405" s="239">
        <v>0</v>
      </c>
      <c r="R405" s="239">
        <f>Q405*H405</f>
        <v>0</v>
      </c>
      <c r="S405" s="239">
        <v>0</v>
      </c>
      <c r="T405" s="240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41" t="s">
        <v>144</v>
      </c>
      <c r="AT405" s="241" t="s">
        <v>139</v>
      </c>
      <c r="AU405" s="241" t="s">
        <v>86</v>
      </c>
      <c r="AY405" s="16" t="s">
        <v>137</v>
      </c>
      <c r="BE405" s="242">
        <f>IF(N405="základní",J405,0)</f>
        <v>0</v>
      </c>
      <c r="BF405" s="242">
        <f>IF(N405="snížená",J405,0)</f>
        <v>0</v>
      </c>
      <c r="BG405" s="242">
        <f>IF(N405="zákl. přenesená",J405,0)</f>
        <v>0</v>
      </c>
      <c r="BH405" s="242">
        <f>IF(N405="sníž. přenesená",J405,0)</f>
        <v>0</v>
      </c>
      <c r="BI405" s="242">
        <f>IF(N405="nulová",J405,0)</f>
        <v>0</v>
      </c>
      <c r="BJ405" s="16" t="s">
        <v>84</v>
      </c>
      <c r="BK405" s="242">
        <f>ROUND(I405*H405,2)</f>
        <v>0</v>
      </c>
      <c r="BL405" s="16" t="s">
        <v>144</v>
      </c>
      <c r="BM405" s="241" t="s">
        <v>588</v>
      </c>
    </row>
    <row r="406" spans="1:47" s="2" customFormat="1" ht="12">
      <c r="A406" s="37"/>
      <c r="B406" s="38"/>
      <c r="C406" s="39"/>
      <c r="D406" s="243" t="s">
        <v>146</v>
      </c>
      <c r="E406" s="39"/>
      <c r="F406" s="244" t="s">
        <v>587</v>
      </c>
      <c r="G406" s="39"/>
      <c r="H406" s="39"/>
      <c r="I406" s="139"/>
      <c r="J406" s="39"/>
      <c r="K406" s="39"/>
      <c r="L406" s="43"/>
      <c r="M406" s="245"/>
      <c r="N406" s="246"/>
      <c r="O406" s="90"/>
      <c r="P406" s="90"/>
      <c r="Q406" s="90"/>
      <c r="R406" s="90"/>
      <c r="S406" s="90"/>
      <c r="T406" s="91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6" t="s">
        <v>146</v>
      </c>
      <c r="AU406" s="16" t="s">
        <v>86</v>
      </c>
    </row>
    <row r="407" spans="1:65" s="2" customFormat="1" ht="14.4" customHeight="1">
      <c r="A407" s="37"/>
      <c r="B407" s="38"/>
      <c r="C407" s="230" t="s">
        <v>589</v>
      </c>
      <c r="D407" s="230" t="s">
        <v>139</v>
      </c>
      <c r="E407" s="231" t="s">
        <v>590</v>
      </c>
      <c r="F407" s="232" t="s">
        <v>591</v>
      </c>
      <c r="G407" s="233" t="s">
        <v>410</v>
      </c>
      <c r="H407" s="234">
        <v>4.5</v>
      </c>
      <c r="I407" s="235"/>
      <c r="J407" s="236">
        <f>ROUND(I407*H407,2)</f>
        <v>0</v>
      </c>
      <c r="K407" s="232" t="s">
        <v>143</v>
      </c>
      <c r="L407" s="43"/>
      <c r="M407" s="237" t="s">
        <v>1</v>
      </c>
      <c r="N407" s="238" t="s">
        <v>41</v>
      </c>
      <c r="O407" s="90"/>
      <c r="P407" s="239">
        <f>O407*H407</f>
        <v>0</v>
      </c>
      <c r="Q407" s="239">
        <v>0</v>
      </c>
      <c r="R407" s="239">
        <f>Q407*H407</f>
        <v>0</v>
      </c>
      <c r="S407" s="239">
        <v>0</v>
      </c>
      <c r="T407" s="240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41" t="s">
        <v>144</v>
      </c>
      <c r="AT407" s="241" t="s">
        <v>139</v>
      </c>
      <c r="AU407" s="241" t="s">
        <v>86</v>
      </c>
      <c r="AY407" s="16" t="s">
        <v>137</v>
      </c>
      <c r="BE407" s="242">
        <f>IF(N407="základní",J407,0)</f>
        <v>0</v>
      </c>
      <c r="BF407" s="242">
        <f>IF(N407="snížená",J407,0)</f>
        <v>0</v>
      </c>
      <c r="BG407" s="242">
        <f>IF(N407="zákl. přenesená",J407,0)</f>
        <v>0</v>
      </c>
      <c r="BH407" s="242">
        <f>IF(N407="sníž. přenesená",J407,0)</f>
        <v>0</v>
      </c>
      <c r="BI407" s="242">
        <f>IF(N407="nulová",J407,0)</f>
        <v>0</v>
      </c>
      <c r="BJ407" s="16" t="s">
        <v>84</v>
      </c>
      <c r="BK407" s="242">
        <f>ROUND(I407*H407,2)</f>
        <v>0</v>
      </c>
      <c r="BL407" s="16" t="s">
        <v>144</v>
      </c>
      <c r="BM407" s="241" t="s">
        <v>592</v>
      </c>
    </row>
    <row r="408" spans="1:47" s="2" customFormat="1" ht="12">
      <c r="A408" s="37"/>
      <c r="B408" s="38"/>
      <c r="C408" s="39"/>
      <c r="D408" s="243" t="s">
        <v>146</v>
      </c>
      <c r="E408" s="39"/>
      <c r="F408" s="244" t="s">
        <v>591</v>
      </c>
      <c r="G408" s="39"/>
      <c r="H408" s="39"/>
      <c r="I408" s="139"/>
      <c r="J408" s="39"/>
      <c r="K408" s="39"/>
      <c r="L408" s="43"/>
      <c r="M408" s="245"/>
      <c r="N408" s="246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6" t="s">
        <v>146</v>
      </c>
      <c r="AU408" s="16" t="s">
        <v>86</v>
      </c>
    </row>
    <row r="409" spans="1:51" s="13" customFormat="1" ht="12">
      <c r="A409" s="13"/>
      <c r="B409" s="247"/>
      <c r="C409" s="248"/>
      <c r="D409" s="243" t="s">
        <v>157</v>
      </c>
      <c r="E409" s="249" t="s">
        <v>1</v>
      </c>
      <c r="F409" s="250" t="s">
        <v>593</v>
      </c>
      <c r="G409" s="248"/>
      <c r="H409" s="251">
        <v>4.5</v>
      </c>
      <c r="I409" s="252"/>
      <c r="J409" s="248"/>
      <c r="K409" s="248"/>
      <c r="L409" s="253"/>
      <c r="M409" s="254"/>
      <c r="N409" s="255"/>
      <c r="O409" s="255"/>
      <c r="P409" s="255"/>
      <c r="Q409" s="255"/>
      <c r="R409" s="255"/>
      <c r="S409" s="255"/>
      <c r="T409" s="25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7" t="s">
        <v>157</v>
      </c>
      <c r="AU409" s="257" t="s">
        <v>86</v>
      </c>
      <c r="AV409" s="13" t="s">
        <v>86</v>
      </c>
      <c r="AW409" s="13" t="s">
        <v>32</v>
      </c>
      <c r="AX409" s="13" t="s">
        <v>84</v>
      </c>
      <c r="AY409" s="257" t="s">
        <v>137</v>
      </c>
    </row>
    <row r="410" spans="1:65" s="2" customFormat="1" ht="19.8" customHeight="1">
      <c r="A410" s="37"/>
      <c r="B410" s="38"/>
      <c r="C410" s="230" t="s">
        <v>594</v>
      </c>
      <c r="D410" s="230" t="s">
        <v>139</v>
      </c>
      <c r="E410" s="231" t="s">
        <v>595</v>
      </c>
      <c r="F410" s="232" t="s">
        <v>596</v>
      </c>
      <c r="G410" s="233" t="s">
        <v>410</v>
      </c>
      <c r="H410" s="234">
        <v>270</v>
      </c>
      <c r="I410" s="235"/>
      <c r="J410" s="236">
        <f>ROUND(I410*H410,2)</f>
        <v>0</v>
      </c>
      <c r="K410" s="232" t="s">
        <v>143</v>
      </c>
      <c r="L410" s="43"/>
      <c r="M410" s="237" t="s">
        <v>1</v>
      </c>
      <c r="N410" s="238" t="s">
        <v>41</v>
      </c>
      <c r="O410" s="90"/>
      <c r="P410" s="239">
        <f>O410*H410</f>
        <v>0</v>
      </c>
      <c r="Q410" s="239">
        <v>0</v>
      </c>
      <c r="R410" s="239">
        <f>Q410*H410</f>
        <v>0</v>
      </c>
      <c r="S410" s="239">
        <v>0</v>
      </c>
      <c r="T410" s="240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41" t="s">
        <v>144</v>
      </c>
      <c r="AT410" s="241" t="s">
        <v>139</v>
      </c>
      <c r="AU410" s="241" t="s">
        <v>86</v>
      </c>
      <c r="AY410" s="16" t="s">
        <v>137</v>
      </c>
      <c r="BE410" s="242">
        <f>IF(N410="základní",J410,0)</f>
        <v>0</v>
      </c>
      <c r="BF410" s="242">
        <f>IF(N410="snížená",J410,0)</f>
        <v>0</v>
      </c>
      <c r="BG410" s="242">
        <f>IF(N410="zákl. přenesená",J410,0)</f>
        <v>0</v>
      </c>
      <c r="BH410" s="242">
        <f>IF(N410="sníž. přenesená",J410,0)</f>
        <v>0</v>
      </c>
      <c r="BI410" s="242">
        <f>IF(N410="nulová",J410,0)</f>
        <v>0</v>
      </c>
      <c r="BJ410" s="16" t="s">
        <v>84</v>
      </c>
      <c r="BK410" s="242">
        <f>ROUND(I410*H410,2)</f>
        <v>0</v>
      </c>
      <c r="BL410" s="16" t="s">
        <v>144</v>
      </c>
      <c r="BM410" s="241" t="s">
        <v>597</v>
      </c>
    </row>
    <row r="411" spans="1:47" s="2" customFormat="1" ht="12">
      <c r="A411" s="37"/>
      <c r="B411" s="38"/>
      <c r="C411" s="39"/>
      <c r="D411" s="243" t="s">
        <v>146</v>
      </c>
      <c r="E411" s="39"/>
      <c r="F411" s="244" t="s">
        <v>596</v>
      </c>
      <c r="G411" s="39"/>
      <c r="H411" s="39"/>
      <c r="I411" s="139"/>
      <c r="J411" s="39"/>
      <c r="K411" s="39"/>
      <c r="L411" s="43"/>
      <c r="M411" s="245"/>
      <c r="N411" s="246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146</v>
      </c>
      <c r="AU411" s="16" t="s">
        <v>86</v>
      </c>
    </row>
    <row r="412" spans="1:51" s="13" customFormat="1" ht="12">
      <c r="A412" s="13"/>
      <c r="B412" s="247"/>
      <c r="C412" s="248"/>
      <c r="D412" s="243" t="s">
        <v>157</v>
      </c>
      <c r="E412" s="249" t="s">
        <v>1</v>
      </c>
      <c r="F412" s="250" t="s">
        <v>598</v>
      </c>
      <c r="G412" s="248"/>
      <c r="H412" s="251">
        <v>4.5</v>
      </c>
      <c r="I412" s="252"/>
      <c r="J412" s="248"/>
      <c r="K412" s="248"/>
      <c r="L412" s="253"/>
      <c r="M412" s="254"/>
      <c r="N412" s="255"/>
      <c r="O412" s="255"/>
      <c r="P412" s="255"/>
      <c r="Q412" s="255"/>
      <c r="R412" s="255"/>
      <c r="S412" s="255"/>
      <c r="T412" s="25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7" t="s">
        <v>157</v>
      </c>
      <c r="AU412" s="257" t="s">
        <v>86</v>
      </c>
      <c r="AV412" s="13" t="s">
        <v>86</v>
      </c>
      <c r="AW412" s="13" t="s">
        <v>32</v>
      </c>
      <c r="AX412" s="13" t="s">
        <v>84</v>
      </c>
      <c r="AY412" s="257" t="s">
        <v>137</v>
      </c>
    </row>
    <row r="413" spans="1:51" s="13" customFormat="1" ht="12">
      <c r="A413" s="13"/>
      <c r="B413" s="247"/>
      <c r="C413" s="248"/>
      <c r="D413" s="243" t="s">
        <v>157</v>
      </c>
      <c r="E413" s="248"/>
      <c r="F413" s="250" t="s">
        <v>599</v>
      </c>
      <c r="G413" s="248"/>
      <c r="H413" s="251">
        <v>270</v>
      </c>
      <c r="I413" s="252"/>
      <c r="J413" s="248"/>
      <c r="K413" s="248"/>
      <c r="L413" s="253"/>
      <c r="M413" s="254"/>
      <c r="N413" s="255"/>
      <c r="O413" s="255"/>
      <c r="P413" s="255"/>
      <c r="Q413" s="255"/>
      <c r="R413" s="255"/>
      <c r="S413" s="255"/>
      <c r="T413" s="25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7" t="s">
        <v>157</v>
      </c>
      <c r="AU413" s="257" t="s">
        <v>86</v>
      </c>
      <c r="AV413" s="13" t="s">
        <v>86</v>
      </c>
      <c r="AW413" s="13" t="s">
        <v>4</v>
      </c>
      <c r="AX413" s="13" t="s">
        <v>84</v>
      </c>
      <c r="AY413" s="257" t="s">
        <v>137</v>
      </c>
    </row>
    <row r="414" spans="1:65" s="2" customFormat="1" ht="14.4" customHeight="1">
      <c r="A414" s="37"/>
      <c r="B414" s="38"/>
      <c r="C414" s="230" t="s">
        <v>600</v>
      </c>
      <c r="D414" s="230" t="s">
        <v>139</v>
      </c>
      <c r="E414" s="231" t="s">
        <v>601</v>
      </c>
      <c r="F414" s="232" t="s">
        <v>602</v>
      </c>
      <c r="G414" s="233" t="s">
        <v>410</v>
      </c>
      <c r="H414" s="234">
        <v>4.5</v>
      </c>
      <c r="I414" s="235"/>
      <c r="J414" s="236">
        <f>ROUND(I414*H414,2)</f>
        <v>0</v>
      </c>
      <c r="K414" s="232" t="s">
        <v>143</v>
      </c>
      <c r="L414" s="43"/>
      <c r="M414" s="237" t="s">
        <v>1</v>
      </c>
      <c r="N414" s="238" t="s">
        <v>41</v>
      </c>
      <c r="O414" s="90"/>
      <c r="P414" s="239">
        <f>O414*H414</f>
        <v>0</v>
      </c>
      <c r="Q414" s="239">
        <v>0</v>
      </c>
      <c r="R414" s="239">
        <f>Q414*H414</f>
        <v>0</v>
      </c>
      <c r="S414" s="239">
        <v>0</v>
      </c>
      <c r="T414" s="240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41" t="s">
        <v>144</v>
      </c>
      <c r="AT414" s="241" t="s">
        <v>139</v>
      </c>
      <c r="AU414" s="241" t="s">
        <v>86</v>
      </c>
      <c r="AY414" s="16" t="s">
        <v>137</v>
      </c>
      <c r="BE414" s="242">
        <f>IF(N414="základní",J414,0)</f>
        <v>0</v>
      </c>
      <c r="BF414" s="242">
        <f>IF(N414="snížená",J414,0)</f>
        <v>0</v>
      </c>
      <c r="BG414" s="242">
        <f>IF(N414="zákl. přenesená",J414,0)</f>
        <v>0</v>
      </c>
      <c r="BH414" s="242">
        <f>IF(N414="sníž. přenesená",J414,0)</f>
        <v>0</v>
      </c>
      <c r="BI414" s="242">
        <f>IF(N414="nulová",J414,0)</f>
        <v>0</v>
      </c>
      <c r="BJ414" s="16" t="s">
        <v>84</v>
      </c>
      <c r="BK414" s="242">
        <f>ROUND(I414*H414,2)</f>
        <v>0</v>
      </c>
      <c r="BL414" s="16" t="s">
        <v>144</v>
      </c>
      <c r="BM414" s="241" t="s">
        <v>603</v>
      </c>
    </row>
    <row r="415" spans="1:47" s="2" customFormat="1" ht="12">
      <c r="A415" s="37"/>
      <c r="B415" s="38"/>
      <c r="C415" s="39"/>
      <c r="D415" s="243" t="s">
        <v>146</v>
      </c>
      <c r="E415" s="39"/>
      <c r="F415" s="244" t="s">
        <v>602</v>
      </c>
      <c r="G415" s="39"/>
      <c r="H415" s="39"/>
      <c r="I415" s="139"/>
      <c r="J415" s="39"/>
      <c r="K415" s="39"/>
      <c r="L415" s="43"/>
      <c r="M415" s="245"/>
      <c r="N415" s="246"/>
      <c r="O415" s="90"/>
      <c r="P415" s="90"/>
      <c r="Q415" s="90"/>
      <c r="R415" s="90"/>
      <c r="S415" s="90"/>
      <c r="T415" s="91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6" t="s">
        <v>146</v>
      </c>
      <c r="AU415" s="16" t="s">
        <v>86</v>
      </c>
    </row>
    <row r="416" spans="1:65" s="2" customFormat="1" ht="30" customHeight="1">
      <c r="A416" s="37"/>
      <c r="B416" s="38"/>
      <c r="C416" s="230" t="s">
        <v>604</v>
      </c>
      <c r="D416" s="230" t="s">
        <v>139</v>
      </c>
      <c r="E416" s="231" t="s">
        <v>605</v>
      </c>
      <c r="F416" s="232" t="s">
        <v>606</v>
      </c>
      <c r="G416" s="233" t="s">
        <v>200</v>
      </c>
      <c r="H416" s="234">
        <v>50</v>
      </c>
      <c r="I416" s="235"/>
      <c r="J416" s="236">
        <f>ROUND(I416*H416,2)</f>
        <v>0</v>
      </c>
      <c r="K416" s="232" t="s">
        <v>143</v>
      </c>
      <c r="L416" s="43"/>
      <c r="M416" s="237" t="s">
        <v>1</v>
      </c>
      <c r="N416" s="238" t="s">
        <v>41</v>
      </c>
      <c r="O416" s="90"/>
      <c r="P416" s="239">
        <f>O416*H416</f>
        <v>0</v>
      </c>
      <c r="Q416" s="239">
        <v>0.00013</v>
      </c>
      <c r="R416" s="239">
        <f>Q416*H416</f>
        <v>0.0065</v>
      </c>
      <c r="S416" s="239">
        <v>0</v>
      </c>
      <c r="T416" s="240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41" t="s">
        <v>144</v>
      </c>
      <c r="AT416" s="241" t="s">
        <v>139</v>
      </c>
      <c r="AU416" s="241" t="s">
        <v>86</v>
      </c>
      <c r="AY416" s="16" t="s">
        <v>137</v>
      </c>
      <c r="BE416" s="242">
        <f>IF(N416="základní",J416,0)</f>
        <v>0</v>
      </c>
      <c r="BF416" s="242">
        <f>IF(N416="snížená",J416,0)</f>
        <v>0</v>
      </c>
      <c r="BG416" s="242">
        <f>IF(N416="zákl. přenesená",J416,0)</f>
        <v>0</v>
      </c>
      <c r="BH416" s="242">
        <f>IF(N416="sníž. přenesená",J416,0)</f>
        <v>0</v>
      </c>
      <c r="BI416" s="242">
        <f>IF(N416="nulová",J416,0)</f>
        <v>0</v>
      </c>
      <c r="BJ416" s="16" t="s">
        <v>84</v>
      </c>
      <c r="BK416" s="242">
        <f>ROUND(I416*H416,2)</f>
        <v>0</v>
      </c>
      <c r="BL416" s="16" t="s">
        <v>144</v>
      </c>
      <c r="BM416" s="241" t="s">
        <v>607</v>
      </c>
    </row>
    <row r="417" spans="1:47" s="2" customFormat="1" ht="12">
      <c r="A417" s="37"/>
      <c r="B417" s="38"/>
      <c r="C417" s="39"/>
      <c r="D417" s="243" t="s">
        <v>146</v>
      </c>
      <c r="E417" s="39"/>
      <c r="F417" s="244" t="s">
        <v>608</v>
      </c>
      <c r="G417" s="39"/>
      <c r="H417" s="39"/>
      <c r="I417" s="139"/>
      <c r="J417" s="39"/>
      <c r="K417" s="39"/>
      <c r="L417" s="43"/>
      <c r="M417" s="245"/>
      <c r="N417" s="246"/>
      <c r="O417" s="90"/>
      <c r="P417" s="90"/>
      <c r="Q417" s="90"/>
      <c r="R417" s="90"/>
      <c r="S417" s="90"/>
      <c r="T417" s="91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16" t="s">
        <v>146</v>
      </c>
      <c r="AU417" s="16" t="s">
        <v>86</v>
      </c>
    </row>
    <row r="418" spans="1:65" s="2" customFormat="1" ht="14.4" customHeight="1">
      <c r="A418" s="37"/>
      <c r="B418" s="38"/>
      <c r="C418" s="230" t="s">
        <v>609</v>
      </c>
      <c r="D418" s="230" t="s">
        <v>139</v>
      </c>
      <c r="E418" s="231" t="s">
        <v>610</v>
      </c>
      <c r="F418" s="232" t="s">
        <v>611</v>
      </c>
      <c r="G418" s="233" t="s">
        <v>410</v>
      </c>
      <c r="H418" s="234">
        <v>4.5</v>
      </c>
      <c r="I418" s="235"/>
      <c r="J418" s="236">
        <f>ROUND(I418*H418,2)</f>
        <v>0</v>
      </c>
      <c r="K418" s="232" t="s">
        <v>143</v>
      </c>
      <c r="L418" s="43"/>
      <c r="M418" s="237" t="s">
        <v>1</v>
      </c>
      <c r="N418" s="238" t="s">
        <v>41</v>
      </c>
      <c r="O418" s="90"/>
      <c r="P418" s="239">
        <f>O418*H418</f>
        <v>0</v>
      </c>
      <c r="Q418" s="239">
        <v>0</v>
      </c>
      <c r="R418" s="239">
        <f>Q418*H418</f>
        <v>0</v>
      </c>
      <c r="S418" s="239">
        <v>0</v>
      </c>
      <c r="T418" s="240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41" t="s">
        <v>144</v>
      </c>
      <c r="AT418" s="241" t="s">
        <v>139</v>
      </c>
      <c r="AU418" s="241" t="s">
        <v>86</v>
      </c>
      <c r="AY418" s="16" t="s">
        <v>137</v>
      </c>
      <c r="BE418" s="242">
        <f>IF(N418="základní",J418,0)</f>
        <v>0</v>
      </c>
      <c r="BF418" s="242">
        <f>IF(N418="snížená",J418,0)</f>
        <v>0</v>
      </c>
      <c r="BG418" s="242">
        <f>IF(N418="zákl. přenesená",J418,0)</f>
        <v>0</v>
      </c>
      <c r="BH418" s="242">
        <f>IF(N418="sníž. přenesená",J418,0)</f>
        <v>0</v>
      </c>
      <c r="BI418" s="242">
        <f>IF(N418="nulová",J418,0)</f>
        <v>0</v>
      </c>
      <c r="BJ418" s="16" t="s">
        <v>84</v>
      </c>
      <c r="BK418" s="242">
        <f>ROUND(I418*H418,2)</f>
        <v>0</v>
      </c>
      <c r="BL418" s="16" t="s">
        <v>144</v>
      </c>
      <c r="BM418" s="241" t="s">
        <v>612</v>
      </c>
    </row>
    <row r="419" spans="1:47" s="2" customFormat="1" ht="12">
      <c r="A419" s="37"/>
      <c r="B419" s="38"/>
      <c r="C419" s="39"/>
      <c r="D419" s="243" t="s">
        <v>146</v>
      </c>
      <c r="E419" s="39"/>
      <c r="F419" s="244" t="s">
        <v>611</v>
      </c>
      <c r="G419" s="39"/>
      <c r="H419" s="39"/>
      <c r="I419" s="139"/>
      <c r="J419" s="39"/>
      <c r="K419" s="39"/>
      <c r="L419" s="43"/>
      <c r="M419" s="245"/>
      <c r="N419" s="246"/>
      <c r="O419" s="90"/>
      <c r="P419" s="90"/>
      <c r="Q419" s="90"/>
      <c r="R419" s="90"/>
      <c r="S419" s="90"/>
      <c r="T419" s="91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6" t="s">
        <v>146</v>
      </c>
      <c r="AU419" s="16" t="s">
        <v>86</v>
      </c>
    </row>
    <row r="420" spans="1:65" s="2" customFormat="1" ht="19.8" customHeight="1">
      <c r="A420" s="37"/>
      <c r="B420" s="38"/>
      <c r="C420" s="230" t="s">
        <v>613</v>
      </c>
      <c r="D420" s="230" t="s">
        <v>139</v>
      </c>
      <c r="E420" s="231" t="s">
        <v>614</v>
      </c>
      <c r="F420" s="232" t="s">
        <v>615</v>
      </c>
      <c r="G420" s="233" t="s">
        <v>410</v>
      </c>
      <c r="H420" s="234">
        <v>270</v>
      </c>
      <c r="I420" s="235"/>
      <c r="J420" s="236">
        <f>ROUND(I420*H420,2)</f>
        <v>0</v>
      </c>
      <c r="K420" s="232" t="s">
        <v>143</v>
      </c>
      <c r="L420" s="43"/>
      <c r="M420" s="237" t="s">
        <v>1</v>
      </c>
      <c r="N420" s="238" t="s">
        <v>41</v>
      </c>
      <c r="O420" s="90"/>
      <c r="P420" s="239">
        <f>O420*H420</f>
        <v>0</v>
      </c>
      <c r="Q420" s="239">
        <v>0</v>
      </c>
      <c r="R420" s="239">
        <f>Q420*H420</f>
        <v>0</v>
      </c>
      <c r="S420" s="239">
        <v>0</v>
      </c>
      <c r="T420" s="240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41" t="s">
        <v>144</v>
      </c>
      <c r="AT420" s="241" t="s">
        <v>139</v>
      </c>
      <c r="AU420" s="241" t="s">
        <v>86</v>
      </c>
      <c r="AY420" s="16" t="s">
        <v>137</v>
      </c>
      <c r="BE420" s="242">
        <f>IF(N420="základní",J420,0)</f>
        <v>0</v>
      </c>
      <c r="BF420" s="242">
        <f>IF(N420="snížená",J420,0)</f>
        <v>0</v>
      </c>
      <c r="BG420" s="242">
        <f>IF(N420="zákl. přenesená",J420,0)</f>
        <v>0</v>
      </c>
      <c r="BH420" s="242">
        <f>IF(N420="sníž. přenesená",J420,0)</f>
        <v>0</v>
      </c>
      <c r="BI420" s="242">
        <f>IF(N420="nulová",J420,0)</f>
        <v>0</v>
      </c>
      <c r="BJ420" s="16" t="s">
        <v>84</v>
      </c>
      <c r="BK420" s="242">
        <f>ROUND(I420*H420,2)</f>
        <v>0</v>
      </c>
      <c r="BL420" s="16" t="s">
        <v>144</v>
      </c>
      <c r="BM420" s="241" t="s">
        <v>616</v>
      </c>
    </row>
    <row r="421" spans="1:47" s="2" customFormat="1" ht="12">
      <c r="A421" s="37"/>
      <c r="B421" s="38"/>
      <c r="C421" s="39"/>
      <c r="D421" s="243" t="s">
        <v>146</v>
      </c>
      <c r="E421" s="39"/>
      <c r="F421" s="244" t="s">
        <v>615</v>
      </c>
      <c r="G421" s="39"/>
      <c r="H421" s="39"/>
      <c r="I421" s="139"/>
      <c r="J421" s="39"/>
      <c r="K421" s="39"/>
      <c r="L421" s="43"/>
      <c r="M421" s="245"/>
      <c r="N421" s="246"/>
      <c r="O421" s="90"/>
      <c r="P421" s="90"/>
      <c r="Q421" s="90"/>
      <c r="R421" s="90"/>
      <c r="S421" s="90"/>
      <c r="T421" s="91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6" t="s">
        <v>146</v>
      </c>
      <c r="AU421" s="16" t="s">
        <v>86</v>
      </c>
    </row>
    <row r="422" spans="1:51" s="13" customFormat="1" ht="12">
      <c r="A422" s="13"/>
      <c r="B422" s="247"/>
      <c r="C422" s="248"/>
      <c r="D422" s="243" t="s">
        <v>157</v>
      </c>
      <c r="E422" s="249" t="s">
        <v>1</v>
      </c>
      <c r="F422" s="250" t="s">
        <v>598</v>
      </c>
      <c r="G422" s="248"/>
      <c r="H422" s="251">
        <v>4.5</v>
      </c>
      <c r="I422" s="252"/>
      <c r="J422" s="248"/>
      <c r="K422" s="248"/>
      <c r="L422" s="253"/>
      <c r="M422" s="254"/>
      <c r="N422" s="255"/>
      <c r="O422" s="255"/>
      <c r="P422" s="255"/>
      <c r="Q422" s="255"/>
      <c r="R422" s="255"/>
      <c r="S422" s="255"/>
      <c r="T422" s="25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7" t="s">
        <v>157</v>
      </c>
      <c r="AU422" s="257" t="s">
        <v>86</v>
      </c>
      <c r="AV422" s="13" t="s">
        <v>86</v>
      </c>
      <c r="AW422" s="13" t="s">
        <v>32</v>
      </c>
      <c r="AX422" s="13" t="s">
        <v>84</v>
      </c>
      <c r="AY422" s="257" t="s">
        <v>137</v>
      </c>
    </row>
    <row r="423" spans="1:51" s="13" customFormat="1" ht="12">
      <c r="A423" s="13"/>
      <c r="B423" s="247"/>
      <c r="C423" s="248"/>
      <c r="D423" s="243" t="s">
        <v>157</v>
      </c>
      <c r="E423" s="248"/>
      <c r="F423" s="250" t="s">
        <v>599</v>
      </c>
      <c r="G423" s="248"/>
      <c r="H423" s="251">
        <v>270</v>
      </c>
      <c r="I423" s="252"/>
      <c r="J423" s="248"/>
      <c r="K423" s="248"/>
      <c r="L423" s="253"/>
      <c r="M423" s="254"/>
      <c r="N423" s="255"/>
      <c r="O423" s="255"/>
      <c r="P423" s="255"/>
      <c r="Q423" s="255"/>
      <c r="R423" s="255"/>
      <c r="S423" s="255"/>
      <c r="T423" s="25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7" t="s">
        <v>157</v>
      </c>
      <c r="AU423" s="257" t="s">
        <v>86</v>
      </c>
      <c r="AV423" s="13" t="s">
        <v>86</v>
      </c>
      <c r="AW423" s="13" t="s">
        <v>4</v>
      </c>
      <c r="AX423" s="13" t="s">
        <v>84</v>
      </c>
      <c r="AY423" s="257" t="s">
        <v>137</v>
      </c>
    </row>
    <row r="424" spans="1:65" s="2" customFormat="1" ht="19.8" customHeight="1">
      <c r="A424" s="37"/>
      <c r="B424" s="38"/>
      <c r="C424" s="230" t="s">
        <v>617</v>
      </c>
      <c r="D424" s="230" t="s">
        <v>139</v>
      </c>
      <c r="E424" s="231" t="s">
        <v>618</v>
      </c>
      <c r="F424" s="232" t="s">
        <v>619</v>
      </c>
      <c r="G424" s="233" t="s">
        <v>410</v>
      </c>
      <c r="H424" s="234">
        <v>4.5</v>
      </c>
      <c r="I424" s="235"/>
      <c r="J424" s="236">
        <f>ROUND(I424*H424,2)</f>
        <v>0</v>
      </c>
      <c r="K424" s="232" t="s">
        <v>143</v>
      </c>
      <c r="L424" s="43"/>
      <c r="M424" s="237" t="s">
        <v>1</v>
      </c>
      <c r="N424" s="238" t="s">
        <v>41</v>
      </c>
      <c r="O424" s="90"/>
      <c r="P424" s="239">
        <f>O424*H424</f>
        <v>0</v>
      </c>
      <c r="Q424" s="239">
        <v>0</v>
      </c>
      <c r="R424" s="239">
        <f>Q424*H424</f>
        <v>0</v>
      </c>
      <c r="S424" s="239">
        <v>0</v>
      </c>
      <c r="T424" s="240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41" t="s">
        <v>144</v>
      </c>
      <c r="AT424" s="241" t="s">
        <v>139</v>
      </c>
      <c r="AU424" s="241" t="s">
        <v>86</v>
      </c>
      <c r="AY424" s="16" t="s">
        <v>137</v>
      </c>
      <c r="BE424" s="242">
        <f>IF(N424="základní",J424,0)</f>
        <v>0</v>
      </c>
      <c r="BF424" s="242">
        <f>IF(N424="snížená",J424,0)</f>
        <v>0</v>
      </c>
      <c r="BG424" s="242">
        <f>IF(N424="zákl. přenesená",J424,0)</f>
        <v>0</v>
      </c>
      <c r="BH424" s="242">
        <f>IF(N424="sníž. přenesená",J424,0)</f>
        <v>0</v>
      </c>
      <c r="BI424" s="242">
        <f>IF(N424="nulová",J424,0)</f>
        <v>0</v>
      </c>
      <c r="BJ424" s="16" t="s">
        <v>84</v>
      </c>
      <c r="BK424" s="242">
        <f>ROUND(I424*H424,2)</f>
        <v>0</v>
      </c>
      <c r="BL424" s="16" t="s">
        <v>144</v>
      </c>
      <c r="BM424" s="241" t="s">
        <v>620</v>
      </c>
    </row>
    <row r="425" spans="1:47" s="2" customFormat="1" ht="12">
      <c r="A425" s="37"/>
      <c r="B425" s="38"/>
      <c r="C425" s="39"/>
      <c r="D425" s="243" t="s">
        <v>146</v>
      </c>
      <c r="E425" s="39"/>
      <c r="F425" s="244" t="s">
        <v>619</v>
      </c>
      <c r="G425" s="39"/>
      <c r="H425" s="39"/>
      <c r="I425" s="139"/>
      <c r="J425" s="39"/>
      <c r="K425" s="39"/>
      <c r="L425" s="43"/>
      <c r="M425" s="245"/>
      <c r="N425" s="246"/>
      <c r="O425" s="90"/>
      <c r="P425" s="90"/>
      <c r="Q425" s="90"/>
      <c r="R425" s="90"/>
      <c r="S425" s="90"/>
      <c r="T425" s="91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16" t="s">
        <v>146</v>
      </c>
      <c r="AU425" s="16" t="s">
        <v>86</v>
      </c>
    </row>
    <row r="426" spans="1:65" s="2" customFormat="1" ht="19.8" customHeight="1">
      <c r="A426" s="37"/>
      <c r="B426" s="38"/>
      <c r="C426" s="230" t="s">
        <v>621</v>
      </c>
      <c r="D426" s="230" t="s">
        <v>139</v>
      </c>
      <c r="E426" s="231" t="s">
        <v>622</v>
      </c>
      <c r="F426" s="232" t="s">
        <v>623</v>
      </c>
      <c r="G426" s="233" t="s">
        <v>200</v>
      </c>
      <c r="H426" s="234">
        <v>1596</v>
      </c>
      <c r="I426" s="235"/>
      <c r="J426" s="236">
        <f>ROUND(I426*H426,2)</f>
        <v>0</v>
      </c>
      <c r="K426" s="232" t="s">
        <v>143</v>
      </c>
      <c r="L426" s="43"/>
      <c r="M426" s="237" t="s">
        <v>1</v>
      </c>
      <c r="N426" s="238" t="s">
        <v>41</v>
      </c>
      <c r="O426" s="90"/>
      <c r="P426" s="239">
        <f>O426*H426</f>
        <v>0</v>
      </c>
      <c r="Q426" s="239">
        <v>3.95E-05</v>
      </c>
      <c r="R426" s="239">
        <f>Q426*H426</f>
        <v>0.063042</v>
      </c>
      <c r="S426" s="239">
        <v>0</v>
      </c>
      <c r="T426" s="240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41" t="s">
        <v>144</v>
      </c>
      <c r="AT426" s="241" t="s">
        <v>139</v>
      </c>
      <c r="AU426" s="241" t="s">
        <v>86</v>
      </c>
      <c r="AY426" s="16" t="s">
        <v>137</v>
      </c>
      <c r="BE426" s="242">
        <f>IF(N426="základní",J426,0)</f>
        <v>0</v>
      </c>
      <c r="BF426" s="242">
        <f>IF(N426="snížená",J426,0)</f>
        <v>0</v>
      </c>
      <c r="BG426" s="242">
        <f>IF(N426="zákl. přenesená",J426,0)</f>
        <v>0</v>
      </c>
      <c r="BH426" s="242">
        <f>IF(N426="sníž. přenesená",J426,0)</f>
        <v>0</v>
      </c>
      <c r="BI426" s="242">
        <f>IF(N426="nulová",J426,0)</f>
        <v>0</v>
      </c>
      <c r="BJ426" s="16" t="s">
        <v>84</v>
      </c>
      <c r="BK426" s="242">
        <f>ROUND(I426*H426,2)</f>
        <v>0</v>
      </c>
      <c r="BL426" s="16" t="s">
        <v>144</v>
      </c>
      <c r="BM426" s="241" t="s">
        <v>624</v>
      </c>
    </row>
    <row r="427" spans="1:47" s="2" customFormat="1" ht="12">
      <c r="A427" s="37"/>
      <c r="B427" s="38"/>
      <c r="C427" s="39"/>
      <c r="D427" s="243" t="s">
        <v>146</v>
      </c>
      <c r="E427" s="39"/>
      <c r="F427" s="244" t="s">
        <v>623</v>
      </c>
      <c r="G427" s="39"/>
      <c r="H427" s="39"/>
      <c r="I427" s="139"/>
      <c r="J427" s="39"/>
      <c r="K427" s="39"/>
      <c r="L427" s="43"/>
      <c r="M427" s="245"/>
      <c r="N427" s="246"/>
      <c r="O427" s="90"/>
      <c r="P427" s="90"/>
      <c r="Q427" s="90"/>
      <c r="R427" s="90"/>
      <c r="S427" s="90"/>
      <c r="T427" s="91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6" t="s">
        <v>146</v>
      </c>
      <c r="AU427" s="16" t="s">
        <v>86</v>
      </c>
    </row>
    <row r="428" spans="1:51" s="13" customFormat="1" ht="12">
      <c r="A428" s="13"/>
      <c r="B428" s="247"/>
      <c r="C428" s="248"/>
      <c r="D428" s="243" t="s">
        <v>157</v>
      </c>
      <c r="E428" s="249" t="s">
        <v>1</v>
      </c>
      <c r="F428" s="250" t="s">
        <v>625</v>
      </c>
      <c r="G428" s="248"/>
      <c r="H428" s="251">
        <v>1596</v>
      </c>
      <c r="I428" s="252"/>
      <c r="J428" s="248"/>
      <c r="K428" s="248"/>
      <c r="L428" s="253"/>
      <c r="M428" s="254"/>
      <c r="N428" s="255"/>
      <c r="O428" s="255"/>
      <c r="P428" s="255"/>
      <c r="Q428" s="255"/>
      <c r="R428" s="255"/>
      <c r="S428" s="255"/>
      <c r="T428" s="25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7" t="s">
        <v>157</v>
      </c>
      <c r="AU428" s="257" t="s">
        <v>86</v>
      </c>
      <c r="AV428" s="13" t="s">
        <v>86</v>
      </c>
      <c r="AW428" s="13" t="s">
        <v>32</v>
      </c>
      <c r="AX428" s="13" t="s">
        <v>84</v>
      </c>
      <c r="AY428" s="257" t="s">
        <v>137</v>
      </c>
    </row>
    <row r="429" spans="1:65" s="2" customFormat="1" ht="19.8" customHeight="1">
      <c r="A429" s="37"/>
      <c r="B429" s="38"/>
      <c r="C429" s="230" t="s">
        <v>626</v>
      </c>
      <c r="D429" s="230" t="s">
        <v>139</v>
      </c>
      <c r="E429" s="231" t="s">
        <v>627</v>
      </c>
      <c r="F429" s="232" t="s">
        <v>628</v>
      </c>
      <c r="G429" s="233" t="s">
        <v>142</v>
      </c>
      <c r="H429" s="234">
        <v>18</v>
      </c>
      <c r="I429" s="235"/>
      <c r="J429" s="236">
        <f>ROUND(I429*H429,2)</f>
        <v>0</v>
      </c>
      <c r="K429" s="232" t="s">
        <v>143</v>
      </c>
      <c r="L429" s="43"/>
      <c r="M429" s="237" t="s">
        <v>1</v>
      </c>
      <c r="N429" s="238" t="s">
        <v>41</v>
      </c>
      <c r="O429" s="90"/>
      <c r="P429" s="239">
        <f>O429*H429</f>
        <v>0</v>
      </c>
      <c r="Q429" s="239">
        <v>0.00468</v>
      </c>
      <c r="R429" s="239">
        <f>Q429*H429</f>
        <v>0.08424000000000001</v>
      </c>
      <c r="S429" s="239">
        <v>0</v>
      </c>
      <c r="T429" s="240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41" t="s">
        <v>144</v>
      </c>
      <c r="AT429" s="241" t="s">
        <v>139</v>
      </c>
      <c r="AU429" s="241" t="s">
        <v>86</v>
      </c>
      <c r="AY429" s="16" t="s">
        <v>137</v>
      </c>
      <c r="BE429" s="242">
        <f>IF(N429="základní",J429,0)</f>
        <v>0</v>
      </c>
      <c r="BF429" s="242">
        <f>IF(N429="snížená",J429,0)</f>
        <v>0</v>
      </c>
      <c r="BG429" s="242">
        <f>IF(N429="zákl. přenesená",J429,0)</f>
        <v>0</v>
      </c>
      <c r="BH429" s="242">
        <f>IF(N429="sníž. přenesená",J429,0)</f>
        <v>0</v>
      </c>
      <c r="BI429" s="242">
        <f>IF(N429="nulová",J429,0)</f>
        <v>0</v>
      </c>
      <c r="BJ429" s="16" t="s">
        <v>84</v>
      </c>
      <c r="BK429" s="242">
        <f>ROUND(I429*H429,2)</f>
        <v>0</v>
      </c>
      <c r="BL429" s="16" t="s">
        <v>144</v>
      </c>
      <c r="BM429" s="241" t="s">
        <v>629</v>
      </c>
    </row>
    <row r="430" spans="1:47" s="2" customFormat="1" ht="12">
      <c r="A430" s="37"/>
      <c r="B430" s="38"/>
      <c r="C430" s="39"/>
      <c r="D430" s="243" t="s">
        <v>146</v>
      </c>
      <c r="E430" s="39"/>
      <c r="F430" s="244" t="s">
        <v>630</v>
      </c>
      <c r="G430" s="39"/>
      <c r="H430" s="39"/>
      <c r="I430" s="139"/>
      <c r="J430" s="39"/>
      <c r="K430" s="39"/>
      <c r="L430" s="43"/>
      <c r="M430" s="245"/>
      <c r="N430" s="246"/>
      <c r="O430" s="90"/>
      <c r="P430" s="90"/>
      <c r="Q430" s="90"/>
      <c r="R430" s="90"/>
      <c r="S430" s="90"/>
      <c r="T430" s="91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16" t="s">
        <v>146</v>
      </c>
      <c r="AU430" s="16" t="s">
        <v>86</v>
      </c>
    </row>
    <row r="431" spans="1:65" s="2" customFormat="1" ht="14.4" customHeight="1">
      <c r="A431" s="37"/>
      <c r="B431" s="38"/>
      <c r="C431" s="269" t="s">
        <v>631</v>
      </c>
      <c r="D431" s="269" t="s">
        <v>191</v>
      </c>
      <c r="E431" s="270" t="s">
        <v>632</v>
      </c>
      <c r="F431" s="271" t="s">
        <v>633</v>
      </c>
      <c r="G431" s="272" t="s">
        <v>142</v>
      </c>
      <c r="H431" s="273">
        <v>18</v>
      </c>
      <c r="I431" s="274"/>
      <c r="J431" s="275">
        <f>ROUND(I431*H431,2)</f>
        <v>0</v>
      </c>
      <c r="K431" s="271" t="s">
        <v>1</v>
      </c>
      <c r="L431" s="276"/>
      <c r="M431" s="277" t="s">
        <v>1</v>
      </c>
      <c r="N431" s="278" t="s">
        <v>41</v>
      </c>
      <c r="O431" s="90"/>
      <c r="P431" s="239">
        <f>O431*H431</f>
        <v>0</v>
      </c>
      <c r="Q431" s="239">
        <v>0.041</v>
      </c>
      <c r="R431" s="239">
        <f>Q431*H431</f>
        <v>0.738</v>
      </c>
      <c r="S431" s="239">
        <v>0</v>
      </c>
      <c r="T431" s="240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41" t="s">
        <v>179</v>
      </c>
      <c r="AT431" s="241" t="s">
        <v>191</v>
      </c>
      <c r="AU431" s="241" t="s">
        <v>86</v>
      </c>
      <c r="AY431" s="16" t="s">
        <v>137</v>
      </c>
      <c r="BE431" s="242">
        <f>IF(N431="základní",J431,0)</f>
        <v>0</v>
      </c>
      <c r="BF431" s="242">
        <f>IF(N431="snížená",J431,0)</f>
        <v>0</v>
      </c>
      <c r="BG431" s="242">
        <f>IF(N431="zákl. přenesená",J431,0)</f>
        <v>0</v>
      </c>
      <c r="BH431" s="242">
        <f>IF(N431="sníž. přenesená",J431,0)</f>
        <v>0</v>
      </c>
      <c r="BI431" s="242">
        <f>IF(N431="nulová",J431,0)</f>
        <v>0</v>
      </c>
      <c r="BJ431" s="16" t="s">
        <v>84</v>
      </c>
      <c r="BK431" s="242">
        <f>ROUND(I431*H431,2)</f>
        <v>0</v>
      </c>
      <c r="BL431" s="16" t="s">
        <v>144</v>
      </c>
      <c r="BM431" s="241" t="s">
        <v>634</v>
      </c>
    </row>
    <row r="432" spans="1:47" s="2" customFormat="1" ht="12">
      <c r="A432" s="37"/>
      <c r="B432" s="38"/>
      <c r="C432" s="39"/>
      <c r="D432" s="243" t="s">
        <v>146</v>
      </c>
      <c r="E432" s="39"/>
      <c r="F432" s="244" t="s">
        <v>635</v>
      </c>
      <c r="G432" s="39"/>
      <c r="H432" s="39"/>
      <c r="I432" s="139"/>
      <c r="J432" s="39"/>
      <c r="K432" s="39"/>
      <c r="L432" s="43"/>
      <c r="M432" s="245"/>
      <c r="N432" s="246"/>
      <c r="O432" s="90"/>
      <c r="P432" s="90"/>
      <c r="Q432" s="90"/>
      <c r="R432" s="90"/>
      <c r="S432" s="90"/>
      <c r="T432" s="91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6" t="s">
        <v>146</v>
      </c>
      <c r="AU432" s="16" t="s">
        <v>86</v>
      </c>
    </row>
    <row r="433" spans="1:47" s="2" customFormat="1" ht="12">
      <c r="A433" s="37"/>
      <c r="B433" s="38"/>
      <c r="C433" s="39"/>
      <c r="D433" s="243" t="s">
        <v>392</v>
      </c>
      <c r="E433" s="39"/>
      <c r="F433" s="279" t="s">
        <v>636</v>
      </c>
      <c r="G433" s="39"/>
      <c r="H433" s="39"/>
      <c r="I433" s="139"/>
      <c r="J433" s="39"/>
      <c r="K433" s="39"/>
      <c r="L433" s="43"/>
      <c r="M433" s="245"/>
      <c r="N433" s="246"/>
      <c r="O433" s="90"/>
      <c r="P433" s="90"/>
      <c r="Q433" s="90"/>
      <c r="R433" s="90"/>
      <c r="S433" s="90"/>
      <c r="T433" s="91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6" t="s">
        <v>392</v>
      </c>
      <c r="AU433" s="16" t="s">
        <v>86</v>
      </c>
    </row>
    <row r="434" spans="1:65" s="2" customFormat="1" ht="19.8" customHeight="1">
      <c r="A434" s="37"/>
      <c r="B434" s="38"/>
      <c r="C434" s="230" t="s">
        <v>637</v>
      </c>
      <c r="D434" s="230" t="s">
        <v>139</v>
      </c>
      <c r="E434" s="231" t="s">
        <v>638</v>
      </c>
      <c r="F434" s="232" t="s">
        <v>639</v>
      </c>
      <c r="G434" s="233" t="s">
        <v>142</v>
      </c>
      <c r="H434" s="234">
        <v>3</v>
      </c>
      <c r="I434" s="235"/>
      <c r="J434" s="236">
        <f>ROUND(I434*H434,2)</f>
        <v>0</v>
      </c>
      <c r="K434" s="232" t="s">
        <v>1</v>
      </c>
      <c r="L434" s="43"/>
      <c r="M434" s="237" t="s">
        <v>1</v>
      </c>
      <c r="N434" s="238" t="s">
        <v>41</v>
      </c>
      <c r="O434" s="90"/>
      <c r="P434" s="239">
        <f>O434*H434</f>
        <v>0</v>
      </c>
      <c r="Q434" s="239">
        <v>0.00468</v>
      </c>
      <c r="R434" s="239">
        <f>Q434*H434</f>
        <v>0.01404</v>
      </c>
      <c r="S434" s="239">
        <v>0</v>
      </c>
      <c r="T434" s="240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41" t="s">
        <v>144</v>
      </c>
      <c r="AT434" s="241" t="s">
        <v>139</v>
      </c>
      <c r="AU434" s="241" t="s">
        <v>86</v>
      </c>
      <c r="AY434" s="16" t="s">
        <v>137</v>
      </c>
      <c r="BE434" s="242">
        <f>IF(N434="základní",J434,0)</f>
        <v>0</v>
      </c>
      <c r="BF434" s="242">
        <f>IF(N434="snížená",J434,0)</f>
        <v>0</v>
      </c>
      <c r="BG434" s="242">
        <f>IF(N434="zákl. přenesená",J434,0)</f>
        <v>0</v>
      </c>
      <c r="BH434" s="242">
        <f>IF(N434="sníž. přenesená",J434,0)</f>
        <v>0</v>
      </c>
      <c r="BI434" s="242">
        <f>IF(N434="nulová",J434,0)</f>
        <v>0</v>
      </c>
      <c r="BJ434" s="16" t="s">
        <v>84</v>
      </c>
      <c r="BK434" s="242">
        <f>ROUND(I434*H434,2)</f>
        <v>0</v>
      </c>
      <c r="BL434" s="16" t="s">
        <v>144</v>
      </c>
      <c r="BM434" s="241" t="s">
        <v>640</v>
      </c>
    </row>
    <row r="435" spans="1:47" s="2" customFormat="1" ht="12">
      <c r="A435" s="37"/>
      <c r="B435" s="38"/>
      <c r="C435" s="39"/>
      <c r="D435" s="243" t="s">
        <v>146</v>
      </c>
      <c r="E435" s="39"/>
      <c r="F435" s="244" t="s">
        <v>630</v>
      </c>
      <c r="G435" s="39"/>
      <c r="H435" s="39"/>
      <c r="I435" s="139"/>
      <c r="J435" s="39"/>
      <c r="K435" s="39"/>
      <c r="L435" s="43"/>
      <c r="M435" s="245"/>
      <c r="N435" s="246"/>
      <c r="O435" s="90"/>
      <c r="P435" s="90"/>
      <c r="Q435" s="90"/>
      <c r="R435" s="90"/>
      <c r="S435" s="90"/>
      <c r="T435" s="91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16" t="s">
        <v>146</v>
      </c>
      <c r="AU435" s="16" t="s">
        <v>86</v>
      </c>
    </row>
    <row r="436" spans="1:51" s="13" customFormat="1" ht="12">
      <c r="A436" s="13"/>
      <c r="B436" s="247"/>
      <c r="C436" s="248"/>
      <c r="D436" s="243" t="s">
        <v>157</v>
      </c>
      <c r="E436" s="249" t="s">
        <v>1</v>
      </c>
      <c r="F436" s="250" t="s">
        <v>152</v>
      </c>
      <c r="G436" s="248"/>
      <c r="H436" s="251">
        <v>3</v>
      </c>
      <c r="I436" s="252"/>
      <c r="J436" s="248"/>
      <c r="K436" s="248"/>
      <c r="L436" s="253"/>
      <c r="M436" s="254"/>
      <c r="N436" s="255"/>
      <c r="O436" s="255"/>
      <c r="P436" s="255"/>
      <c r="Q436" s="255"/>
      <c r="R436" s="255"/>
      <c r="S436" s="255"/>
      <c r="T436" s="256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7" t="s">
        <v>157</v>
      </c>
      <c r="AU436" s="257" t="s">
        <v>86</v>
      </c>
      <c r="AV436" s="13" t="s">
        <v>86</v>
      </c>
      <c r="AW436" s="13" t="s">
        <v>32</v>
      </c>
      <c r="AX436" s="13" t="s">
        <v>84</v>
      </c>
      <c r="AY436" s="257" t="s">
        <v>137</v>
      </c>
    </row>
    <row r="437" spans="1:65" s="2" customFormat="1" ht="19.8" customHeight="1">
      <c r="A437" s="37"/>
      <c r="B437" s="38"/>
      <c r="C437" s="230" t="s">
        <v>641</v>
      </c>
      <c r="D437" s="230" t="s">
        <v>139</v>
      </c>
      <c r="E437" s="231" t="s">
        <v>642</v>
      </c>
      <c r="F437" s="232" t="s">
        <v>643</v>
      </c>
      <c r="G437" s="233" t="s">
        <v>142</v>
      </c>
      <c r="H437" s="234">
        <v>5</v>
      </c>
      <c r="I437" s="235"/>
      <c r="J437" s="236">
        <f>ROUND(I437*H437,2)</f>
        <v>0</v>
      </c>
      <c r="K437" s="232" t="s">
        <v>143</v>
      </c>
      <c r="L437" s="43"/>
      <c r="M437" s="237" t="s">
        <v>1</v>
      </c>
      <c r="N437" s="238" t="s">
        <v>41</v>
      </c>
      <c r="O437" s="90"/>
      <c r="P437" s="239">
        <f>O437*H437</f>
        <v>0</v>
      </c>
      <c r="Q437" s="239">
        <v>0.0117</v>
      </c>
      <c r="R437" s="239">
        <f>Q437*H437</f>
        <v>0.0585</v>
      </c>
      <c r="S437" s="239">
        <v>0</v>
      </c>
      <c r="T437" s="240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41" t="s">
        <v>144</v>
      </c>
      <c r="AT437" s="241" t="s">
        <v>139</v>
      </c>
      <c r="AU437" s="241" t="s">
        <v>86</v>
      </c>
      <c r="AY437" s="16" t="s">
        <v>137</v>
      </c>
      <c r="BE437" s="242">
        <f>IF(N437="základní",J437,0)</f>
        <v>0</v>
      </c>
      <c r="BF437" s="242">
        <f>IF(N437="snížená",J437,0)</f>
        <v>0</v>
      </c>
      <c r="BG437" s="242">
        <f>IF(N437="zákl. přenesená",J437,0)</f>
        <v>0</v>
      </c>
      <c r="BH437" s="242">
        <f>IF(N437="sníž. přenesená",J437,0)</f>
        <v>0</v>
      </c>
      <c r="BI437" s="242">
        <f>IF(N437="nulová",J437,0)</f>
        <v>0</v>
      </c>
      <c r="BJ437" s="16" t="s">
        <v>84</v>
      </c>
      <c r="BK437" s="242">
        <f>ROUND(I437*H437,2)</f>
        <v>0</v>
      </c>
      <c r="BL437" s="16" t="s">
        <v>144</v>
      </c>
      <c r="BM437" s="241" t="s">
        <v>644</v>
      </c>
    </row>
    <row r="438" spans="1:47" s="2" customFormat="1" ht="12">
      <c r="A438" s="37"/>
      <c r="B438" s="38"/>
      <c r="C438" s="39"/>
      <c r="D438" s="243" t="s">
        <v>146</v>
      </c>
      <c r="E438" s="39"/>
      <c r="F438" s="244" t="s">
        <v>645</v>
      </c>
      <c r="G438" s="39"/>
      <c r="H438" s="39"/>
      <c r="I438" s="139"/>
      <c r="J438" s="39"/>
      <c r="K438" s="39"/>
      <c r="L438" s="43"/>
      <c r="M438" s="245"/>
      <c r="N438" s="246"/>
      <c r="O438" s="90"/>
      <c r="P438" s="90"/>
      <c r="Q438" s="90"/>
      <c r="R438" s="90"/>
      <c r="S438" s="90"/>
      <c r="T438" s="91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6" t="s">
        <v>146</v>
      </c>
      <c r="AU438" s="16" t="s">
        <v>86</v>
      </c>
    </row>
    <row r="439" spans="1:65" s="2" customFormat="1" ht="14.4" customHeight="1">
      <c r="A439" s="37"/>
      <c r="B439" s="38"/>
      <c r="C439" s="269" t="s">
        <v>646</v>
      </c>
      <c r="D439" s="269" t="s">
        <v>191</v>
      </c>
      <c r="E439" s="270" t="s">
        <v>647</v>
      </c>
      <c r="F439" s="271" t="s">
        <v>648</v>
      </c>
      <c r="G439" s="272" t="s">
        <v>142</v>
      </c>
      <c r="H439" s="273">
        <v>5</v>
      </c>
      <c r="I439" s="274"/>
      <c r="J439" s="275">
        <f>ROUND(I439*H439,2)</f>
        <v>0</v>
      </c>
      <c r="K439" s="271" t="s">
        <v>143</v>
      </c>
      <c r="L439" s="276"/>
      <c r="M439" s="277" t="s">
        <v>1</v>
      </c>
      <c r="N439" s="278" t="s">
        <v>41</v>
      </c>
      <c r="O439" s="90"/>
      <c r="P439" s="239">
        <f>O439*H439</f>
        <v>0</v>
      </c>
      <c r="Q439" s="239">
        <v>0.0013</v>
      </c>
      <c r="R439" s="239">
        <f>Q439*H439</f>
        <v>0.0065</v>
      </c>
      <c r="S439" s="239">
        <v>0</v>
      </c>
      <c r="T439" s="240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41" t="s">
        <v>179</v>
      </c>
      <c r="AT439" s="241" t="s">
        <v>191</v>
      </c>
      <c r="AU439" s="241" t="s">
        <v>86</v>
      </c>
      <c r="AY439" s="16" t="s">
        <v>137</v>
      </c>
      <c r="BE439" s="242">
        <f>IF(N439="základní",J439,0)</f>
        <v>0</v>
      </c>
      <c r="BF439" s="242">
        <f>IF(N439="snížená",J439,0)</f>
        <v>0</v>
      </c>
      <c r="BG439" s="242">
        <f>IF(N439="zákl. přenesená",J439,0)</f>
        <v>0</v>
      </c>
      <c r="BH439" s="242">
        <f>IF(N439="sníž. přenesená",J439,0)</f>
        <v>0</v>
      </c>
      <c r="BI439" s="242">
        <f>IF(N439="nulová",J439,0)</f>
        <v>0</v>
      </c>
      <c r="BJ439" s="16" t="s">
        <v>84</v>
      </c>
      <c r="BK439" s="242">
        <f>ROUND(I439*H439,2)</f>
        <v>0</v>
      </c>
      <c r="BL439" s="16" t="s">
        <v>144</v>
      </c>
      <c r="BM439" s="241" t="s">
        <v>649</v>
      </c>
    </row>
    <row r="440" spans="1:47" s="2" customFormat="1" ht="12">
      <c r="A440" s="37"/>
      <c r="B440" s="38"/>
      <c r="C440" s="39"/>
      <c r="D440" s="243" t="s">
        <v>146</v>
      </c>
      <c r="E440" s="39"/>
      <c r="F440" s="244" t="s">
        <v>650</v>
      </c>
      <c r="G440" s="39"/>
      <c r="H440" s="39"/>
      <c r="I440" s="139"/>
      <c r="J440" s="39"/>
      <c r="K440" s="39"/>
      <c r="L440" s="43"/>
      <c r="M440" s="245"/>
      <c r="N440" s="246"/>
      <c r="O440" s="90"/>
      <c r="P440" s="90"/>
      <c r="Q440" s="90"/>
      <c r="R440" s="90"/>
      <c r="S440" s="90"/>
      <c r="T440" s="91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T440" s="16" t="s">
        <v>146</v>
      </c>
      <c r="AU440" s="16" t="s">
        <v>86</v>
      </c>
    </row>
    <row r="441" spans="1:65" s="2" customFormat="1" ht="19.8" customHeight="1">
      <c r="A441" s="37"/>
      <c r="B441" s="38"/>
      <c r="C441" s="230" t="s">
        <v>651</v>
      </c>
      <c r="D441" s="230" t="s">
        <v>139</v>
      </c>
      <c r="E441" s="231" t="s">
        <v>652</v>
      </c>
      <c r="F441" s="232" t="s">
        <v>653</v>
      </c>
      <c r="G441" s="233" t="s">
        <v>155</v>
      </c>
      <c r="H441" s="234">
        <v>2.538</v>
      </c>
      <c r="I441" s="235"/>
      <c r="J441" s="236">
        <f>ROUND(I441*H441,2)</f>
        <v>0</v>
      </c>
      <c r="K441" s="232" t="s">
        <v>143</v>
      </c>
      <c r="L441" s="43"/>
      <c r="M441" s="237" t="s">
        <v>1</v>
      </c>
      <c r="N441" s="238" t="s">
        <v>41</v>
      </c>
      <c r="O441" s="90"/>
      <c r="P441" s="239">
        <f>O441*H441</f>
        <v>0</v>
      </c>
      <c r="Q441" s="239">
        <v>0</v>
      </c>
      <c r="R441" s="239">
        <f>Q441*H441</f>
        <v>0</v>
      </c>
      <c r="S441" s="239">
        <v>1.8</v>
      </c>
      <c r="T441" s="240">
        <f>S441*H441</f>
        <v>4.5684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41" t="s">
        <v>144</v>
      </c>
      <c r="AT441" s="241" t="s">
        <v>139</v>
      </c>
      <c r="AU441" s="241" t="s">
        <v>86</v>
      </c>
      <c r="AY441" s="16" t="s">
        <v>137</v>
      </c>
      <c r="BE441" s="242">
        <f>IF(N441="základní",J441,0)</f>
        <v>0</v>
      </c>
      <c r="BF441" s="242">
        <f>IF(N441="snížená",J441,0)</f>
        <v>0</v>
      </c>
      <c r="BG441" s="242">
        <f>IF(N441="zákl. přenesená",J441,0)</f>
        <v>0</v>
      </c>
      <c r="BH441" s="242">
        <f>IF(N441="sníž. přenesená",J441,0)</f>
        <v>0</v>
      </c>
      <c r="BI441" s="242">
        <f>IF(N441="nulová",J441,0)</f>
        <v>0</v>
      </c>
      <c r="BJ441" s="16" t="s">
        <v>84</v>
      </c>
      <c r="BK441" s="242">
        <f>ROUND(I441*H441,2)</f>
        <v>0</v>
      </c>
      <c r="BL441" s="16" t="s">
        <v>144</v>
      </c>
      <c r="BM441" s="241" t="s">
        <v>654</v>
      </c>
    </row>
    <row r="442" spans="1:47" s="2" customFormat="1" ht="12">
      <c r="A442" s="37"/>
      <c r="B442" s="38"/>
      <c r="C442" s="39"/>
      <c r="D442" s="243" t="s">
        <v>146</v>
      </c>
      <c r="E442" s="39"/>
      <c r="F442" s="244" t="s">
        <v>655</v>
      </c>
      <c r="G442" s="39"/>
      <c r="H442" s="39"/>
      <c r="I442" s="139"/>
      <c r="J442" s="39"/>
      <c r="K442" s="39"/>
      <c r="L442" s="43"/>
      <c r="M442" s="245"/>
      <c r="N442" s="246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6" t="s">
        <v>146</v>
      </c>
      <c r="AU442" s="16" t="s">
        <v>86</v>
      </c>
    </row>
    <row r="443" spans="1:51" s="13" customFormat="1" ht="12">
      <c r="A443" s="13"/>
      <c r="B443" s="247"/>
      <c r="C443" s="248"/>
      <c r="D443" s="243" t="s">
        <v>157</v>
      </c>
      <c r="E443" s="249" t="s">
        <v>1</v>
      </c>
      <c r="F443" s="250" t="s">
        <v>656</v>
      </c>
      <c r="G443" s="248"/>
      <c r="H443" s="251">
        <v>1.725</v>
      </c>
      <c r="I443" s="252"/>
      <c r="J443" s="248"/>
      <c r="K443" s="248"/>
      <c r="L443" s="253"/>
      <c r="M443" s="254"/>
      <c r="N443" s="255"/>
      <c r="O443" s="255"/>
      <c r="P443" s="255"/>
      <c r="Q443" s="255"/>
      <c r="R443" s="255"/>
      <c r="S443" s="255"/>
      <c r="T443" s="256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7" t="s">
        <v>157</v>
      </c>
      <c r="AU443" s="257" t="s">
        <v>86</v>
      </c>
      <c r="AV443" s="13" t="s">
        <v>86</v>
      </c>
      <c r="AW443" s="13" t="s">
        <v>32</v>
      </c>
      <c r="AX443" s="13" t="s">
        <v>76</v>
      </c>
      <c r="AY443" s="257" t="s">
        <v>137</v>
      </c>
    </row>
    <row r="444" spans="1:51" s="13" customFormat="1" ht="12">
      <c r="A444" s="13"/>
      <c r="B444" s="247"/>
      <c r="C444" s="248"/>
      <c r="D444" s="243" t="s">
        <v>157</v>
      </c>
      <c r="E444" s="249" t="s">
        <v>1</v>
      </c>
      <c r="F444" s="250" t="s">
        <v>657</v>
      </c>
      <c r="G444" s="248"/>
      <c r="H444" s="251">
        <v>0.813</v>
      </c>
      <c r="I444" s="252"/>
      <c r="J444" s="248"/>
      <c r="K444" s="248"/>
      <c r="L444" s="253"/>
      <c r="M444" s="254"/>
      <c r="N444" s="255"/>
      <c r="O444" s="255"/>
      <c r="P444" s="255"/>
      <c r="Q444" s="255"/>
      <c r="R444" s="255"/>
      <c r="S444" s="255"/>
      <c r="T444" s="25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7" t="s">
        <v>157</v>
      </c>
      <c r="AU444" s="257" t="s">
        <v>86</v>
      </c>
      <c r="AV444" s="13" t="s">
        <v>86</v>
      </c>
      <c r="AW444" s="13" t="s">
        <v>32</v>
      </c>
      <c r="AX444" s="13" t="s">
        <v>76</v>
      </c>
      <c r="AY444" s="257" t="s">
        <v>137</v>
      </c>
    </row>
    <row r="445" spans="1:51" s="14" customFormat="1" ht="12">
      <c r="A445" s="14"/>
      <c r="B445" s="258"/>
      <c r="C445" s="259"/>
      <c r="D445" s="243" t="s">
        <v>157</v>
      </c>
      <c r="E445" s="260" t="s">
        <v>1</v>
      </c>
      <c r="F445" s="261" t="s">
        <v>161</v>
      </c>
      <c r="G445" s="259"/>
      <c r="H445" s="262">
        <v>2.538</v>
      </c>
      <c r="I445" s="263"/>
      <c r="J445" s="259"/>
      <c r="K445" s="259"/>
      <c r="L445" s="264"/>
      <c r="M445" s="265"/>
      <c r="N445" s="266"/>
      <c r="O445" s="266"/>
      <c r="P445" s="266"/>
      <c r="Q445" s="266"/>
      <c r="R445" s="266"/>
      <c r="S445" s="266"/>
      <c r="T445" s="267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8" t="s">
        <v>157</v>
      </c>
      <c r="AU445" s="268" t="s">
        <v>86</v>
      </c>
      <c r="AV445" s="14" t="s">
        <v>144</v>
      </c>
      <c r="AW445" s="14" t="s">
        <v>32</v>
      </c>
      <c r="AX445" s="14" t="s">
        <v>84</v>
      </c>
      <c r="AY445" s="268" t="s">
        <v>137</v>
      </c>
    </row>
    <row r="446" spans="1:65" s="2" customFormat="1" ht="19.8" customHeight="1">
      <c r="A446" s="37"/>
      <c r="B446" s="38"/>
      <c r="C446" s="230" t="s">
        <v>658</v>
      </c>
      <c r="D446" s="230" t="s">
        <v>139</v>
      </c>
      <c r="E446" s="231" t="s">
        <v>659</v>
      </c>
      <c r="F446" s="232" t="s">
        <v>660</v>
      </c>
      <c r="G446" s="233" t="s">
        <v>155</v>
      </c>
      <c r="H446" s="234">
        <v>0.24</v>
      </c>
      <c r="I446" s="235"/>
      <c r="J446" s="236">
        <f>ROUND(I446*H446,2)</f>
        <v>0</v>
      </c>
      <c r="K446" s="232" t="s">
        <v>143</v>
      </c>
      <c r="L446" s="43"/>
      <c r="M446" s="237" t="s">
        <v>1</v>
      </c>
      <c r="N446" s="238" t="s">
        <v>41</v>
      </c>
      <c r="O446" s="90"/>
      <c r="P446" s="239">
        <f>O446*H446</f>
        <v>0</v>
      </c>
      <c r="Q446" s="239">
        <v>0</v>
      </c>
      <c r="R446" s="239">
        <f>Q446*H446</f>
        <v>0</v>
      </c>
      <c r="S446" s="239">
        <v>2.2</v>
      </c>
      <c r="T446" s="240">
        <f>S446*H446</f>
        <v>0.528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41" t="s">
        <v>144</v>
      </c>
      <c r="AT446" s="241" t="s">
        <v>139</v>
      </c>
      <c r="AU446" s="241" t="s">
        <v>86</v>
      </c>
      <c r="AY446" s="16" t="s">
        <v>137</v>
      </c>
      <c r="BE446" s="242">
        <f>IF(N446="základní",J446,0)</f>
        <v>0</v>
      </c>
      <c r="BF446" s="242">
        <f>IF(N446="snížená",J446,0)</f>
        <v>0</v>
      </c>
      <c r="BG446" s="242">
        <f>IF(N446="zákl. přenesená",J446,0)</f>
        <v>0</v>
      </c>
      <c r="BH446" s="242">
        <f>IF(N446="sníž. přenesená",J446,0)</f>
        <v>0</v>
      </c>
      <c r="BI446" s="242">
        <f>IF(N446="nulová",J446,0)</f>
        <v>0</v>
      </c>
      <c r="BJ446" s="16" t="s">
        <v>84</v>
      </c>
      <c r="BK446" s="242">
        <f>ROUND(I446*H446,2)</f>
        <v>0</v>
      </c>
      <c r="BL446" s="16" t="s">
        <v>144</v>
      </c>
      <c r="BM446" s="241" t="s">
        <v>661</v>
      </c>
    </row>
    <row r="447" spans="1:47" s="2" customFormat="1" ht="12">
      <c r="A447" s="37"/>
      <c r="B447" s="38"/>
      <c r="C447" s="39"/>
      <c r="D447" s="243" t="s">
        <v>146</v>
      </c>
      <c r="E447" s="39"/>
      <c r="F447" s="244" t="s">
        <v>662</v>
      </c>
      <c r="G447" s="39"/>
      <c r="H447" s="39"/>
      <c r="I447" s="139"/>
      <c r="J447" s="39"/>
      <c r="K447" s="39"/>
      <c r="L447" s="43"/>
      <c r="M447" s="245"/>
      <c r="N447" s="246"/>
      <c r="O447" s="90"/>
      <c r="P447" s="90"/>
      <c r="Q447" s="90"/>
      <c r="R447" s="90"/>
      <c r="S447" s="90"/>
      <c r="T447" s="91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16" t="s">
        <v>146</v>
      </c>
      <c r="AU447" s="16" t="s">
        <v>86</v>
      </c>
    </row>
    <row r="448" spans="1:51" s="13" customFormat="1" ht="12">
      <c r="A448" s="13"/>
      <c r="B448" s="247"/>
      <c r="C448" s="248"/>
      <c r="D448" s="243" t="s">
        <v>157</v>
      </c>
      <c r="E448" s="249" t="s">
        <v>1</v>
      </c>
      <c r="F448" s="250" t="s">
        <v>663</v>
      </c>
      <c r="G448" s="248"/>
      <c r="H448" s="251">
        <v>0.24</v>
      </c>
      <c r="I448" s="252"/>
      <c r="J448" s="248"/>
      <c r="K448" s="248"/>
      <c r="L448" s="253"/>
      <c r="M448" s="254"/>
      <c r="N448" s="255"/>
      <c r="O448" s="255"/>
      <c r="P448" s="255"/>
      <c r="Q448" s="255"/>
      <c r="R448" s="255"/>
      <c r="S448" s="255"/>
      <c r="T448" s="25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7" t="s">
        <v>157</v>
      </c>
      <c r="AU448" s="257" t="s">
        <v>86</v>
      </c>
      <c r="AV448" s="13" t="s">
        <v>86</v>
      </c>
      <c r="AW448" s="13" t="s">
        <v>32</v>
      </c>
      <c r="AX448" s="13" t="s">
        <v>84</v>
      </c>
      <c r="AY448" s="257" t="s">
        <v>137</v>
      </c>
    </row>
    <row r="449" spans="1:65" s="2" customFormat="1" ht="19.8" customHeight="1">
      <c r="A449" s="37"/>
      <c r="B449" s="38"/>
      <c r="C449" s="230" t="s">
        <v>664</v>
      </c>
      <c r="D449" s="230" t="s">
        <v>139</v>
      </c>
      <c r="E449" s="231" t="s">
        <v>665</v>
      </c>
      <c r="F449" s="232" t="s">
        <v>666</v>
      </c>
      <c r="G449" s="233" t="s">
        <v>200</v>
      </c>
      <c r="H449" s="234">
        <v>12.62</v>
      </c>
      <c r="I449" s="235"/>
      <c r="J449" s="236">
        <f>ROUND(I449*H449,2)</f>
        <v>0</v>
      </c>
      <c r="K449" s="232" t="s">
        <v>143</v>
      </c>
      <c r="L449" s="43"/>
      <c r="M449" s="237" t="s">
        <v>1</v>
      </c>
      <c r="N449" s="238" t="s">
        <v>41</v>
      </c>
      <c r="O449" s="90"/>
      <c r="P449" s="239">
        <f>O449*H449</f>
        <v>0</v>
      </c>
      <c r="Q449" s="239">
        <v>0</v>
      </c>
      <c r="R449" s="239">
        <f>Q449*H449</f>
        <v>0</v>
      </c>
      <c r="S449" s="239">
        <v>0.055</v>
      </c>
      <c r="T449" s="240">
        <f>S449*H449</f>
        <v>0.6940999999999999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41" t="s">
        <v>144</v>
      </c>
      <c r="AT449" s="241" t="s">
        <v>139</v>
      </c>
      <c r="AU449" s="241" t="s">
        <v>86</v>
      </c>
      <c r="AY449" s="16" t="s">
        <v>137</v>
      </c>
      <c r="BE449" s="242">
        <f>IF(N449="základní",J449,0)</f>
        <v>0</v>
      </c>
      <c r="BF449" s="242">
        <f>IF(N449="snížená",J449,0)</f>
        <v>0</v>
      </c>
      <c r="BG449" s="242">
        <f>IF(N449="zákl. přenesená",J449,0)</f>
        <v>0</v>
      </c>
      <c r="BH449" s="242">
        <f>IF(N449="sníž. přenesená",J449,0)</f>
        <v>0</v>
      </c>
      <c r="BI449" s="242">
        <f>IF(N449="nulová",J449,0)</f>
        <v>0</v>
      </c>
      <c r="BJ449" s="16" t="s">
        <v>84</v>
      </c>
      <c r="BK449" s="242">
        <f>ROUND(I449*H449,2)</f>
        <v>0</v>
      </c>
      <c r="BL449" s="16" t="s">
        <v>144</v>
      </c>
      <c r="BM449" s="241" t="s">
        <v>667</v>
      </c>
    </row>
    <row r="450" spans="1:47" s="2" customFormat="1" ht="12">
      <c r="A450" s="37"/>
      <c r="B450" s="38"/>
      <c r="C450" s="39"/>
      <c r="D450" s="243" t="s">
        <v>146</v>
      </c>
      <c r="E450" s="39"/>
      <c r="F450" s="244" t="s">
        <v>668</v>
      </c>
      <c r="G450" s="39"/>
      <c r="H450" s="39"/>
      <c r="I450" s="139"/>
      <c r="J450" s="39"/>
      <c r="K450" s="39"/>
      <c r="L450" s="43"/>
      <c r="M450" s="245"/>
      <c r="N450" s="246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6" t="s">
        <v>146</v>
      </c>
      <c r="AU450" s="16" t="s">
        <v>86</v>
      </c>
    </row>
    <row r="451" spans="1:51" s="13" customFormat="1" ht="12">
      <c r="A451" s="13"/>
      <c r="B451" s="247"/>
      <c r="C451" s="248"/>
      <c r="D451" s="243" t="s">
        <v>157</v>
      </c>
      <c r="E451" s="249" t="s">
        <v>1</v>
      </c>
      <c r="F451" s="250" t="s">
        <v>669</v>
      </c>
      <c r="G451" s="248"/>
      <c r="H451" s="251">
        <v>12.62</v>
      </c>
      <c r="I451" s="252"/>
      <c r="J451" s="248"/>
      <c r="K451" s="248"/>
      <c r="L451" s="253"/>
      <c r="M451" s="254"/>
      <c r="N451" s="255"/>
      <c r="O451" s="255"/>
      <c r="P451" s="255"/>
      <c r="Q451" s="255"/>
      <c r="R451" s="255"/>
      <c r="S451" s="255"/>
      <c r="T451" s="25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7" t="s">
        <v>157</v>
      </c>
      <c r="AU451" s="257" t="s">
        <v>86</v>
      </c>
      <c r="AV451" s="13" t="s">
        <v>86</v>
      </c>
      <c r="AW451" s="13" t="s">
        <v>32</v>
      </c>
      <c r="AX451" s="13" t="s">
        <v>76</v>
      </c>
      <c r="AY451" s="257" t="s">
        <v>137</v>
      </c>
    </row>
    <row r="452" spans="1:51" s="14" customFormat="1" ht="12">
      <c r="A452" s="14"/>
      <c r="B452" s="258"/>
      <c r="C452" s="259"/>
      <c r="D452" s="243" t="s">
        <v>157</v>
      </c>
      <c r="E452" s="260" t="s">
        <v>1</v>
      </c>
      <c r="F452" s="261" t="s">
        <v>161</v>
      </c>
      <c r="G452" s="259"/>
      <c r="H452" s="262">
        <v>12.62</v>
      </c>
      <c r="I452" s="263"/>
      <c r="J452" s="259"/>
      <c r="K452" s="259"/>
      <c r="L452" s="264"/>
      <c r="M452" s="265"/>
      <c r="N452" s="266"/>
      <c r="O452" s="266"/>
      <c r="P452" s="266"/>
      <c r="Q452" s="266"/>
      <c r="R452" s="266"/>
      <c r="S452" s="266"/>
      <c r="T452" s="267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8" t="s">
        <v>157</v>
      </c>
      <c r="AU452" s="268" t="s">
        <v>86</v>
      </c>
      <c r="AV452" s="14" t="s">
        <v>144</v>
      </c>
      <c r="AW452" s="14" t="s">
        <v>32</v>
      </c>
      <c r="AX452" s="14" t="s">
        <v>84</v>
      </c>
      <c r="AY452" s="268" t="s">
        <v>137</v>
      </c>
    </row>
    <row r="453" spans="1:65" s="2" customFormat="1" ht="30" customHeight="1">
      <c r="A453" s="37"/>
      <c r="B453" s="38"/>
      <c r="C453" s="230" t="s">
        <v>670</v>
      </c>
      <c r="D453" s="230" t="s">
        <v>139</v>
      </c>
      <c r="E453" s="231" t="s">
        <v>671</v>
      </c>
      <c r="F453" s="232" t="s">
        <v>672</v>
      </c>
      <c r="G453" s="233" t="s">
        <v>155</v>
      </c>
      <c r="H453" s="234">
        <v>9.639</v>
      </c>
      <c r="I453" s="235"/>
      <c r="J453" s="236">
        <f>ROUND(I453*H453,2)</f>
        <v>0</v>
      </c>
      <c r="K453" s="232" t="s">
        <v>143</v>
      </c>
      <c r="L453" s="43"/>
      <c r="M453" s="237" t="s">
        <v>1</v>
      </c>
      <c r="N453" s="238" t="s">
        <v>41</v>
      </c>
      <c r="O453" s="90"/>
      <c r="P453" s="239">
        <f>O453*H453</f>
        <v>0</v>
      </c>
      <c r="Q453" s="239">
        <v>0</v>
      </c>
      <c r="R453" s="239">
        <f>Q453*H453</f>
        <v>0</v>
      </c>
      <c r="S453" s="239">
        <v>2.2</v>
      </c>
      <c r="T453" s="240">
        <f>S453*H453</f>
        <v>21.2058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41" t="s">
        <v>144</v>
      </c>
      <c r="AT453" s="241" t="s">
        <v>139</v>
      </c>
      <c r="AU453" s="241" t="s">
        <v>86</v>
      </c>
      <c r="AY453" s="16" t="s">
        <v>137</v>
      </c>
      <c r="BE453" s="242">
        <f>IF(N453="základní",J453,0)</f>
        <v>0</v>
      </c>
      <c r="BF453" s="242">
        <f>IF(N453="snížená",J453,0)</f>
        <v>0</v>
      </c>
      <c r="BG453" s="242">
        <f>IF(N453="zákl. přenesená",J453,0)</f>
        <v>0</v>
      </c>
      <c r="BH453" s="242">
        <f>IF(N453="sníž. přenesená",J453,0)</f>
        <v>0</v>
      </c>
      <c r="BI453" s="242">
        <f>IF(N453="nulová",J453,0)</f>
        <v>0</v>
      </c>
      <c r="BJ453" s="16" t="s">
        <v>84</v>
      </c>
      <c r="BK453" s="242">
        <f>ROUND(I453*H453,2)</f>
        <v>0</v>
      </c>
      <c r="BL453" s="16" t="s">
        <v>144</v>
      </c>
      <c r="BM453" s="241" t="s">
        <v>673</v>
      </c>
    </row>
    <row r="454" spans="1:47" s="2" customFormat="1" ht="12">
      <c r="A454" s="37"/>
      <c r="B454" s="38"/>
      <c r="C454" s="39"/>
      <c r="D454" s="243" t="s">
        <v>146</v>
      </c>
      <c r="E454" s="39"/>
      <c r="F454" s="244" t="s">
        <v>674</v>
      </c>
      <c r="G454" s="39"/>
      <c r="H454" s="39"/>
      <c r="I454" s="139"/>
      <c r="J454" s="39"/>
      <c r="K454" s="39"/>
      <c r="L454" s="43"/>
      <c r="M454" s="245"/>
      <c r="N454" s="246"/>
      <c r="O454" s="90"/>
      <c r="P454" s="90"/>
      <c r="Q454" s="90"/>
      <c r="R454" s="90"/>
      <c r="S454" s="90"/>
      <c r="T454" s="91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T454" s="16" t="s">
        <v>146</v>
      </c>
      <c r="AU454" s="16" t="s">
        <v>86</v>
      </c>
    </row>
    <row r="455" spans="1:51" s="13" customFormat="1" ht="12">
      <c r="A455" s="13"/>
      <c r="B455" s="247"/>
      <c r="C455" s="248"/>
      <c r="D455" s="243" t="s">
        <v>157</v>
      </c>
      <c r="E455" s="249" t="s">
        <v>1</v>
      </c>
      <c r="F455" s="250" t="s">
        <v>675</v>
      </c>
      <c r="G455" s="248"/>
      <c r="H455" s="251">
        <v>9.639</v>
      </c>
      <c r="I455" s="252"/>
      <c r="J455" s="248"/>
      <c r="K455" s="248"/>
      <c r="L455" s="253"/>
      <c r="M455" s="254"/>
      <c r="N455" s="255"/>
      <c r="O455" s="255"/>
      <c r="P455" s="255"/>
      <c r="Q455" s="255"/>
      <c r="R455" s="255"/>
      <c r="S455" s="255"/>
      <c r="T455" s="25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7" t="s">
        <v>157</v>
      </c>
      <c r="AU455" s="257" t="s">
        <v>86</v>
      </c>
      <c r="AV455" s="13" t="s">
        <v>86</v>
      </c>
      <c r="AW455" s="13" t="s">
        <v>32</v>
      </c>
      <c r="AX455" s="13" t="s">
        <v>84</v>
      </c>
      <c r="AY455" s="257" t="s">
        <v>137</v>
      </c>
    </row>
    <row r="456" spans="1:65" s="2" customFormat="1" ht="19.8" customHeight="1">
      <c r="A456" s="37"/>
      <c r="B456" s="38"/>
      <c r="C456" s="230" t="s">
        <v>676</v>
      </c>
      <c r="D456" s="230" t="s">
        <v>139</v>
      </c>
      <c r="E456" s="231" t="s">
        <v>677</v>
      </c>
      <c r="F456" s="232" t="s">
        <v>678</v>
      </c>
      <c r="G456" s="233" t="s">
        <v>200</v>
      </c>
      <c r="H456" s="234">
        <v>7.54</v>
      </c>
      <c r="I456" s="235"/>
      <c r="J456" s="236">
        <f>ROUND(I456*H456,2)</f>
        <v>0</v>
      </c>
      <c r="K456" s="232" t="s">
        <v>143</v>
      </c>
      <c r="L456" s="43"/>
      <c r="M456" s="237" t="s">
        <v>1</v>
      </c>
      <c r="N456" s="238" t="s">
        <v>41</v>
      </c>
      <c r="O456" s="90"/>
      <c r="P456" s="239">
        <f>O456*H456</f>
        <v>0</v>
      </c>
      <c r="Q456" s="239">
        <v>0</v>
      </c>
      <c r="R456" s="239">
        <f>Q456*H456</f>
        <v>0</v>
      </c>
      <c r="S456" s="239">
        <v>0.057</v>
      </c>
      <c r="T456" s="240">
        <f>S456*H456</f>
        <v>0.42978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41" t="s">
        <v>144</v>
      </c>
      <c r="AT456" s="241" t="s">
        <v>139</v>
      </c>
      <c r="AU456" s="241" t="s">
        <v>86</v>
      </c>
      <c r="AY456" s="16" t="s">
        <v>137</v>
      </c>
      <c r="BE456" s="242">
        <f>IF(N456="základní",J456,0)</f>
        <v>0</v>
      </c>
      <c r="BF456" s="242">
        <f>IF(N456="snížená",J456,0)</f>
        <v>0</v>
      </c>
      <c r="BG456" s="242">
        <f>IF(N456="zákl. přenesená",J456,0)</f>
        <v>0</v>
      </c>
      <c r="BH456" s="242">
        <f>IF(N456="sníž. přenesená",J456,0)</f>
        <v>0</v>
      </c>
      <c r="BI456" s="242">
        <f>IF(N456="nulová",J456,0)</f>
        <v>0</v>
      </c>
      <c r="BJ456" s="16" t="s">
        <v>84</v>
      </c>
      <c r="BK456" s="242">
        <f>ROUND(I456*H456,2)</f>
        <v>0</v>
      </c>
      <c r="BL456" s="16" t="s">
        <v>144</v>
      </c>
      <c r="BM456" s="241" t="s">
        <v>679</v>
      </c>
    </row>
    <row r="457" spans="1:47" s="2" customFormat="1" ht="12">
      <c r="A457" s="37"/>
      <c r="B457" s="38"/>
      <c r="C457" s="39"/>
      <c r="D457" s="243" t="s">
        <v>146</v>
      </c>
      <c r="E457" s="39"/>
      <c r="F457" s="244" t="s">
        <v>680</v>
      </c>
      <c r="G457" s="39"/>
      <c r="H457" s="39"/>
      <c r="I457" s="139"/>
      <c r="J457" s="39"/>
      <c r="K457" s="39"/>
      <c r="L457" s="43"/>
      <c r="M457" s="245"/>
      <c r="N457" s="246"/>
      <c r="O457" s="90"/>
      <c r="P457" s="90"/>
      <c r="Q457" s="90"/>
      <c r="R457" s="90"/>
      <c r="S457" s="90"/>
      <c r="T457" s="91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6" t="s">
        <v>146</v>
      </c>
      <c r="AU457" s="16" t="s">
        <v>86</v>
      </c>
    </row>
    <row r="458" spans="1:65" s="2" customFormat="1" ht="19.8" customHeight="1">
      <c r="A458" s="37"/>
      <c r="B458" s="38"/>
      <c r="C458" s="230" t="s">
        <v>681</v>
      </c>
      <c r="D458" s="230" t="s">
        <v>139</v>
      </c>
      <c r="E458" s="231" t="s">
        <v>682</v>
      </c>
      <c r="F458" s="232" t="s">
        <v>683</v>
      </c>
      <c r="G458" s="233" t="s">
        <v>200</v>
      </c>
      <c r="H458" s="234">
        <v>15</v>
      </c>
      <c r="I458" s="235"/>
      <c r="J458" s="236">
        <f>ROUND(I458*H458,2)</f>
        <v>0</v>
      </c>
      <c r="K458" s="232" t="s">
        <v>143</v>
      </c>
      <c r="L458" s="43"/>
      <c r="M458" s="237" t="s">
        <v>1</v>
      </c>
      <c r="N458" s="238" t="s">
        <v>41</v>
      </c>
      <c r="O458" s="90"/>
      <c r="P458" s="239">
        <f>O458*H458</f>
        <v>0</v>
      </c>
      <c r="Q458" s="239">
        <v>0</v>
      </c>
      <c r="R458" s="239">
        <f>Q458*H458</f>
        <v>0</v>
      </c>
      <c r="S458" s="239">
        <v>0.055</v>
      </c>
      <c r="T458" s="240">
        <f>S458*H458</f>
        <v>0.825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41" t="s">
        <v>144</v>
      </c>
      <c r="AT458" s="241" t="s">
        <v>139</v>
      </c>
      <c r="AU458" s="241" t="s">
        <v>86</v>
      </c>
      <c r="AY458" s="16" t="s">
        <v>137</v>
      </c>
      <c r="BE458" s="242">
        <f>IF(N458="základní",J458,0)</f>
        <v>0</v>
      </c>
      <c r="BF458" s="242">
        <f>IF(N458="snížená",J458,0)</f>
        <v>0</v>
      </c>
      <c r="BG458" s="242">
        <f>IF(N458="zákl. přenesená",J458,0)</f>
        <v>0</v>
      </c>
      <c r="BH458" s="242">
        <f>IF(N458="sníž. přenesená",J458,0)</f>
        <v>0</v>
      </c>
      <c r="BI458" s="242">
        <f>IF(N458="nulová",J458,0)</f>
        <v>0</v>
      </c>
      <c r="BJ458" s="16" t="s">
        <v>84</v>
      </c>
      <c r="BK458" s="242">
        <f>ROUND(I458*H458,2)</f>
        <v>0</v>
      </c>
      <c r="BL458" s="16" t="s">
        <v>144</v>
      </c>
      <c r="BM458" s="241" t="s">
        <v>684</v>
      </c>
    </row>
    <row r="459" spans="1:47" s="2" customFormat="1" ht="12">
      <c r="A459" s="37"/>
      <c r="B459" s="38"/>
      <c r="C459" s="39"/>
      <c r="D459" s="243" t="s">
        <v>146</v>
      </c>
      <c r="E459" s="39"/>
      <c r="F459" s="244" t="s">
        <v>685</v>
      </c>
      <c r="G459" s="39"/>
      <c r="H459" s="39"/>
      <c r="I459" s="139"/>
      <c r="J459" s="39"/>
      <c r="K459" s="39"/>
      <c r="L459" s="43"/>
      <c r="M459" s="245"/>
      <c r="N459" s="246"/>
      <c r="O459" s="90"/>
      <c r="P459" s="90"/>
      <c r="Q459" s="90"/>
      <c r="R459" s="90"/>
      <c r="S459" s="90"/>
      <c r="T459" s="91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T459" s="16" t="s">
        <v>146</v>
      </c>
      <c r="AU459" s="16" t="s">
        <v>86</v>
      </c>
    </row>
    <row r="460" spans="1:65" s="2" customFormat="1" ht="19.8" customHeight="1">
      <c r="A460" s="37"/>
      <c r="B460" s="38"/>
      <c r="C460" s="230" t="s">
        <v>686</v>
      </c>
      <c r="D460" s="230" t="s">
        <v>139</v>
      </c>
      <c r="E460" s="231" t="s">
        <v>687</v>
      </c>
      <c r="F460" s="232" t="s">
        <v>688</v>
      </c>
      <c r="G460" s="233" t="s">
        <v>200</v>
      </c>
      <c r="H460" s="234">
        <v>15.15</v>
      </c>
      <c r="I460" s="235"/>
      <c r="J460" s="236">
        <f>ROUND(I460*H460,2)</f>
        <v>0</v>
      </c>
      <c r="K460" s="232" t="s">
        <v>143</v>
      </c>
      <c r="L460" s="43"/>
      <c r="M460" s="237" t="s">
        <v>1</v>
      </c>
      <c r="N460" s="238" t="s">
        <v>41</v>
      </c>
      <c r="O460" s="90"/>
      <c r="P460" s="239">
        <f>O460*H460</f>
        <v>0</v>
      </c>
      <c r="Q460" s="239">
        <v>0</v>
      </c>
      <c r="R460" s="239">
        <f>Q460*H460</f>
        <v>0</v>
      </c>
      <c r="S460" s="239">
        <v>0.063</v>
      </c>
      <c r="T460" s="240">
        <f>S460*H460</f>
        <v>0.95445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41" t="s">
        <v>144</v>
      </c>
      <c r="AT460" s="241" t="s">
        <v>139</v>
      </c>
      <c r="AU460" s="241" t="s">
        <v>86</v>
      </c>
      <c r="AY460" s="16" t="s">
        <v>137</v>
      </c>
      <c r="BE460" s="242">
        <f>IF(N460="základní",J460,0)</f>
        <v>0</v>
      </c>
      <c r="BF460" s="242">
        <f>IF(N460="snížená",J460,0)</f>
        <v>0</v>
      </c>
      <c r="BG460" s="242">
        <f>IF(N460="zákl. přenesená",J460,0)</f>
        <v>0</v>
      </c>
      <c r="BH460" s="242">
        <f>IF(N460="sníž. přenesená",J460,0)</f>
        <v>0</v>
      </c>
      <c r="BI460" s="242">
        <f>IF(N460="nulová",J460,0)</f>
        <v>0</v>
      </c>
      <c r="BJ460" s="16" t="s">
        <v>84</v>
      </c>
      <c r="BK460" s="242">
        <f>ROUND(I460*H460,2)</f>
        <v>0</v>
      </c>
      <c r="BL460" s="16" t="s">
        <v>144</v>
      </c>
      <c r="BM460" s="241" t="s">
        <v>689</v>
      </c>
    </row>
    <row r="461" spans="1:47" s="2" customFormat="1" ht="12">
      <c r="A461" s="37"/>
      <c r="B461" s="38"/>
      <c r="C461" s="39"/>
      <c r="D461" s="243" t="s">
        <v>146</v>
      </c>
      <c r="E461" s="39"/>
      <c r="F461" s="244" t="s">
        <v>690</v>
      </c>
      <c r="G461" s="39"/>
      <c r="H461" s="39"/>
      <c r="I461" s="139"/>
      <c r="J461" s="39"/>
      <c r="K461" s="39"/>
      <c r="L461" s="43"/>
      <c r="M461" s="245"/>
      <c r="N461" s="246"/>
      <c r="O461" s="90"/>
      <c r="P461" s="90"/>
      <c r="Q461" s="90"/>
      <c r="R461" s="90"/>
      <c r="S461" s="90"/>
      <c r="T461" s="91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T461" s="16" t="s">
        <v>146</v>
      </c>
      <c r="AU461" s="16" t="s">
        <v>86</v>
      </c>
    </row>
    <row r="462" spans="1:51" s="13" customFormat="1" ht="12">
      <c r="A462" s="13"/>
      <c r="B462" s="247"/>
      <c r="C462" s="248"/>
      <c r="D462" s="243" t="s">
        <v>157</v>
      </c>
      <c r="E462" s="249" t="s">
        <v>1</v>
      </c>
      <c r="F462" s="250" t="s">
        <v>691</v>
      </c>
      <c r="G462" s="248"/>
      <c r="H462" s="251">
        <v>9.45</v>
      </c>
      <c r="I462" s="252"/>
      <c r="J462" s="248"/>
      <c r="K462" s="248"/>
      <c r="L462" s="253"/>
      <c r="M462" s="254"/>
      <c r="N462" s="255"/>
      <c r="O462" s="255"/>
      <c r="P462" s="255"/>
      <c r="Q462" s="255"/>
      <c r="R462" s="255"/>
      <c r="S462" s="255"/>
      <c r="T462" s="256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7" t="s">
        <v>157</v>
      </c>
      <c r="AU462" s="257" t="s">
        <v>86</v>
      </c>
      <c r="AV462" s="13" t="s">
        <v>86</v>
      </c>
      <c r="AW462" s="13" t="s">
        <v>32</v>
      </c>
      <c r="AX462" s="13" t="s">
        <v>76</v>
      </c>
      <c r="AY462" s="257" t="s">
        <v>137</v>
      </c>
    </row>
    <row r="463" spans="1:51" s="13" customFormat="1" ht="12">
      <c r="A463" s="13"/>
      <c r="B463" s="247"/>
      <c r="C463" s="248"/>
      <c r="D463" s="243" t="s">
        <v>157</v>
      </c>
      <c r="E463" s="249" t="s">
        <v>1</v>
      </c>
      <c r="F463" s="250" t="s">
        <v>692</v>
      </c>
      <c r="G463" s="248"/>
      <c r="H463" s="251">
        <v>5.7</v>
      </c>
      <c r="I463" s="252"/>
      <c r="J463" s="248"/>
      <c r="K463" s="248"/>
      <c r="L463" s="253"/>
      <c r="M463" s="254"/>
      <c r="N463" s="255"/>
      <c r="O463" s="255"/>
      <c r="P463" s="255"/>
      <c r="Q463" s="255"/>
      <c r="R463" s="255"/>
      <c r="S463" s="255"/>
      <c r="T463" s="25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7" t="s">
        <v>157</v>
      </c>
      <c r="AU463" s="257" t="s">
        <v>86</v>
      </c>
      <c r="AV463" s="13" t="s">
        <v>86</v>
      </c>
      <c r="AW463" s="13" t="s">
        <v>32</v>
      </c>
      <c r="AX463" s="13" t="s">
        <v>76</v>
      </c>
      <c r="AY463" s="257" t="s">
        <v>137</v>
      </c>
    </row>
    <row r="464" spans="1:51" s="14" customFormat="1" ht="12">
      <c r="A464" s="14"/>
      <c r="B464" s="258"/>
      <c r="C464" s="259"/>
      <c r="D464" s="243" t="s">
        <v>157</v>
      </c>
      <c r="E464" s="260" t="s">
        <v>1</v>
      </c>
      <c r="F464" s="261" t="s">
        <v>161</v>
      </c>
      <c r="G464" s="259"/>
      <c r="H464" s="262">
        <v>15.15</v>
      </c>
      <c r="I464" s="263"/>
      <c r="J464" s="259"/>
      <c r="K464" s="259"/>
      <c r="L464" s="264"/>
      <c r="M464" s="265"/>
      <c r="N464" s="266"/>
      <c r="O464" s="266"/>
      <c r="P464" s="266"/>
      <c r="Q464" s="266"/>
      <c r="R464" s="266"/>
      <c r="S464" s="266"/>
      <c r="T464" s="26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8" t="s">
        <v>157</v>
      </c>
      <c r="AU464" s="268" t="s">
        <v>86</v>
      </c>
      <c r="AV464" s="14" t="s">
        <v>144</v>
      </c>
      <c r="AW464" s="14" t="s">
        <v>32</v>
      </c>
      <c r="AX464" s="14" t="s">
        <v>84</v>
      </c>
      <c r="AY464" s="268" t="s">
        <v>137</v>
      </c>
    </row>
    <row r="465" spans="1:65" s="2" customFormat="1" ht="19.8" customHeight="1">
      <c r="A465" s="37"/>
      <c r="B465" s="38"/>
      <c r="C465" s="230" t="s">
        <v>693</v>
      </c>
      <c r="D465" s="230" t="s">
        <v>139</v>
      </c>
      <c r="E465" s="231" t="s">
        <v>694</v>
      </c>
      <c r="F465" s="232" t="s">
        <v>695</v>
      </c>
      <c r="G465" s="233" t="s">
        <v>200</v>
      </c>
      <c r="H465" s="234">
        <v>5.4</v>
      </c>
      <c r="I465" s="235"/>
      <c r="J465" s="236">
        <f>ROUND(I465*H465,2)</f>
        <v>0</v>
      </c>
      <c r="K465" s="232" t="s">
        <v>143</v>
      </c>
      <c r="L465" s="43"/>
      <c r="M465" s="237" t="s">
        <v>1</v>
      </c>
      <c r="N465" s="238" t="s">
        <v>41</v>
      </c>
      <c r="O465" s="90"/>
      <c r="P465" s="239">
        <f>O465*H465</f>
        <v>0</v>
      </c>
      <c r="Q465" s="239">
        <v>0</v>
      </c>
      <c r="R465" s="239">
        <f>Q465*H465</f>
        <v>0</v>
      </c>
      <c r="S465" s="239">
        <v>0.031</v>
      </c>
      <c r="T465" s="240">
        <f>S465*H465</f>
        <v>0.16740000000000002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41" t="s">
        <v>144</v>
      </c>
      <c r="AT465" s="241" t="s">
        <v>139</v>
      </c>
      <c r="AU465" s="241" t="s">
        <v>86</v>
      </c>
      <c r="AY465" s="16" t="s">
        <v>137</v>
      </c>
      <c r="BE465" s="242">
        <f>IF(N465="základní",J465,0)</f>
        <v>0</v>
      </c>
      <c r="BF465" s="242">
        <f>IF(N465="snížená",J465,0)</f>
        <v>0</v>
      </c>
      <c r="BG465" s="242">
        <f>IF(N465="zákl. přenesená",J465,0)</f>
        <v>0</v>
      </c>
      <c r="BH465" s="242">
        <f>IF(N465="sníž. přenesená",J465,0)</f>
        <v>0</v>
      </c>
      <c r="BI465" s="242">
        <f>IF(N465="nulová",J465,0)</f>
        <v>0</v>
      </c>
      <c r="BJ465" s="16" t="s">
        <v>84</v>
      </c>
      <c r="BK465" s="242">
        <f>ROUND(I465*H465,2)</f>
        <v>0</v>
      </c>
      <c r="BL465" s="16" t="s">
        <v>144</v>
      </c>
      <c r="BM465" s="241" t="s">
        <v>696</v>
      </c>
    </row>
    <row r="466" spans="1:47" s="2" customFormat="1" ht="12">
      <c r="A466" s="37"/>
      <c r="B466" s="38"/>
      <c r="C466" s="39"/>
      <c r="D466" s="243" t="s">
        <v>146</v>
      </c>
      <c r="E466" s="39"/>
      <c r="F466" s="244" t="s">
        <v>697</v>
      </c>
      <c r="G466" s="39"/>
      <c r="H466" s="39"/>
      <c r="I466" s="139"/>
      <c r="J466" s="39"/>
      <c r="K466" s="39"/>
      <c r="L466" s="43"/>
      <c r="M466" s="245"/>
      <c r="N466" s="246"/>
      <c r="O466" s="90"/>
      <c r="P466" s="90"/>
      <c r="Q466" s="90"/>
      <c r="R466" s="90"/>
      <c r="S466" s="90"/>
      <c r="T466" s="91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16" t="s">
        <v>146</v>
      </c>
      <c r="AU466" s="16" t="s">
        <v>86</v>
      </c>
    </row>
    <row r="467" spans="1:51" s="13" customFormat="1" ht="12">
      <c r="A467" s="13"/>
      <c r="B467" s="247"/>
      <c r="C467" s="248"/>
      <c r="D467" s="243" t="s">
        <v>157</v>
      </c>
      <c r="E467" s="249" t="s">
        <v>1</v>
      </c>
      <c r="F467" s="250" t="s">
        <v>698</v>
      </c>
      <c r="G467" s="248"/>
      <c r="H467" s="251">
        <v>5.4</v>
      </c>
      <c r="I467" s="252"/>
      <c r="J467" s="248"/>
      <c r="K467" s="248"/>
      <c r="L467" s="253"/>
      <c r="M467" s="254"/>
      <c r="N467" s="255"/>
      <c r="O467" s="255"/>
      <c r="P467" s="255"/>
      <c r="Q467" s="255"/>
      <c r="R467" s="255"/>
      <c r="S467" s="255"/>
      <c r="T467" s="25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7" t="s">
        <v>157</v>
      </c>
      <c r="AU467" s="257" t="s">
        <v>86</v>
      </c>
      <c r="AV467" s="13" t="s">
        <v>86</v>
      </c>
      <c r="AW467" s="13" t="s">
        <v>32</v>
      </c>
      <c r="AX467" s="13" t="s">
        <v>84</v>
      </c>
      <c r="AY467" s="257" t="s">
        <v>137</v>
      </c>
    </row>
    <row r="468" spans="1:65" s="2" customFormat="1" ht="14.4" customHeight="1">
      <c r="A468" s="37"/>
      <c r="B468" s="38"/>
      <c r="C468" s="230" t="s">
        <v>699</v>
      </c>
      <c r="D468" s="230" t="s">
        <v>139</v>
      </c>
      <c r="E468" s="231" t="s">
        <v>700</v>
      </c>
      <c r="F468" s="232" t="s">
        <v>701</v>
      </c>
      <c r="G468" s="233" t="s">
        <v>200</v>
      </c>
      <c r="H468" s="234">
        <v>28.8</v>
      </c>
      <c r="I468" s="235"/>
      <c r="J468" s="236">
        <f>ROUND(I468*H468,2)</f>
        <v>0</v>
      </c>
      <c r="K468" s="232" t="s">
        <v>1</v>
      </c>
      <c r="L468" s="43"/>
      <c r="M468" s="237" t="s">
        <v>1</v>
      </c>
      <c r="N468" s="238" t="s">
        <v>41</v>
      </c>
      <c r="O468" s="90"/>
      <c r="P468" s="239">
        <f>O468*H468</f>
        <v>0</v>
      </c>
      <c r="Q468" s="239">
        <v>0</v>
      </c>
      <c r="R468" s="239">
        <f>Q468*H468</f>
        <v>0</v>
      </c>
      <c r="S468" s="239">
        <v>0.006</v>
      </c>
      <c r="T468" s="240">
        <f>S468*H468</f>
        <v>0.1728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41" t="s">
        <v>144</v>
      </c>
      <c r="AT468" s="241" t="s">
        <v>139</v>
      </c>
      <c r="AU468" s="241" t="s">
        <v>86</v>
      </c>
      <c r="AY468" s="16" t="s">
        <v>137</v>
      </c>
      <c r="BE468" s="242">
        <f>IF(N468="základní",J468,0)</f>
        <v>0</v>
      </c>
      <c r="BF468" s="242">
        <f>IF(N468="snížená",J468,0)</f>
        <v>0</v>
      </c>
      <c r="BG468" s="242">
        <f>IF(N468="zákl. přenesená",J468,0)</f>
        <v>0</v>
      </c>
      <c r="BH468" s="242">
        <f>IF(N468="sníž. přenesená",J468,0)</f>
        <v>0</v>
      </c>
      <c r="BI468" s="242">
        <f>IF(N468="nulová",J468,0)</f>
        <v>0</v>
      </c>
      <c r="BJ468" s="16" t="s">
        <v>84</v>
      </c>
      <c r="BK468" s="242">
        <f>ROUND(I468*H468,2)</f>
        <v>0</v>
      </c>
      <c r="BL468" s="16" t="s">
        <v>144</v>
      </c>
      <c r="BM468" s="241" t="s">
        <v>702</v>
      </c>
    </row>
    <row r="469" spans="1:47" s="2" customFormat="1" ht="12">
      <c r="A469" s="37"/>
      <c r="B469" s="38"/>
      <c r="C469" s="39"/>
      <c r="D469" s="243" t="s">
        <v>146</v>
      </c>
      <c r="E469" s="39"/>
      <c r="F469" s="244" t="s">
        <v>703</v>
      </c>
      <c r="G469" s="39"/>
      <c r="H469" s="39"/>
      <c r="I469" s="139"/>
      <c r="J469" s="39"/>
      <c r="K469" s="39"/>
      <c r="L469" s="43"/>
      <c r="M469" s="245"/>
      <c r="N469" s="246"/>
      <c r="O469" s="90"/>
      <c r="P469" s="90"/>
      <c r="Q469" s="90"/>
      <c r="R469" s="90"/>
      <c r="S469" s="90"/>
      <c r="T469" s="91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16" t="s">
        <v>146</v>
      </c>
      <c r="AU469" s="16" t="s">
        <v>86</v>
      </c>
    </row>
    <row r="470" spans="1:51" s="13" customFormat="1" ht="12">
      <c r="A470" s="13"/>
      <c r="B470" s="247"/>
      <c r="C470" s="248"/>
      <c r="D470" s="243" t="s">
        <v>157</v>
      </c>
      <c r="E470" s="249" t="s">
        <v>1</v>
      </c>
      <c r="F470" s="250" t="s">
        <v>704</v>
      </c>
      <c r="G470" s="248"/>
      <c r="H470" s="251">
        <v>28.8</v>
      </c>
      <c r="I470" s="252"/>
      <c r="J470" s="248"/>
      <c r="K470" s="248"/>
      <c r="L470" s="253"/>
      <c r="M470" s="254"/>
      <c r="N470" s="255"/>
      <c r="O470" s="255"/>
      <c r="P470" s="255"/>
      <c r="Q470" s="255"/>
      <c r="R470" s="255"/>
      <c r="S470" s="255"/>
      <c r="T470" s="256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7" t="s">
        <v>157</v>
      </c>
      <c r="AU470" s="257" t="s">
        <v>86</v>
      </c>
      <c r="AV470" s="13" t="s">
        <v>86</v>
      </c>
      <c r="AW470" s="13" t="s">
        <v>32</v>
      </c>
      <c r="AX470" s="13" t="s">
        <v>84</v>
      </c>
      <c r="AY470" s="257" t="s">
        <v>137</v>
      </c>
    </row>
    <row r="471" spans="1:65" s="2" customFormat="1" ht="19.8" customHeight="1">
      <c r="A471" s="37"/>
      <c r="B471" s="38"/>
      <c r="C471" s="230" t="s">
        <v>705</v>
      </c>
      <c r="D471" s="230" t="s">
        <v>139</v>
      </c>
      <c r="E471" s="231" t="s">
        <v>706</v>
      </c>
      <c r="F471" s="232" t="s">
        <v>707</v>
      </c>
      <c r="G471" s="233" t="s">
        <v>200</v>
      </c>
      <c r="H471" s="234">
        <v>2</v>
      </c>
      <c r="I471" s="235"/>
      <c r="J471" s="236">
        <f>ROUND(I471*H471,2)</f>
        <v>0</v>
      </c>
      <c r="K471" s="232" t="s">
        <v>143</v>
      </c>
      <c r="L471" s="43"/>
      <c r="M471" s="237" t="s">
        <v>1</v>
      </c>
      <c r="N471" s="238" t="s">
        <v>41</v>
      </c>
      <c r="O471" s="90"/>
      <c r="P471" s="239">
        <f>O471*H471</f>
        <v>0</v>
      </c>
      <c r="Q471" s="239">
        <v>0</v>
      </c>
      <c r="R471" s="239">
        <f>Q471*H471</f>
        <v>0</v>
      </c>
      <c r="S471" s="239">
        <v>0.083</v>
      </c>
      <c r="T471" s="240">
        <f>S471*H471</f>
        <v>0.166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41" t="s">
        <v>144</v>
      </c>
      <c r="AT471" s="241" t="s">
        <v>139</v>
      </c>
      <c r="AU471" s="241" t="s">
        <v>86</v>
      </c>
      <c r="AY471" s="16" t="s">
        <v>137</v>
      </c>
      <c r="BE471" s="242">
        <f>IF(N471="základní",J471,0)</f>
        <v>0</v>
      </c>
      <c r="BF471" s="242">
        <f>IF(N471="snížená",J471,0)</f>
        <v>0</v>
      </c>
      <c r="BG471" s="242">
        <f>IF(N471="zákl. přenesená",J471,0)</f>
        <v>0</v>
      </c>
      <c r="BH471" s="242">
        <f>IF(N471="sníž. přenesená",J471,0)</f>
        <v>0</v>
      </c>
      <c r="BI471" s="242">
        <f>IF(N471="nulová",J471,0)</f>
        <v>0</v>
      </c>
      <c r="BJ471" s="16" t="s">
        <v>84</v>
      </c>
      <c r="BK471" s="242">
        <f>ROUND(I471*H471,2)</f>
        <v>0</v>
      </c>
      <c r="BL471" s="16" t="s">
        <v>144</v>
      </c>
      <c r="BM471" s="241" t="s">
        <v>708</v>
      </c>
    </row>
    <row r="472" spans="1:47" s="2" customFormat="1" ht="12">
      <c r="A472" s="37"/>
      <c r="B472" s="38"/>
      <c r="C472" s="39"/>
      <c r="D472" s="243" t="s">
        <v>146</v>
      </c>
      <c r="E472" s="39"/>
      <c r="F472" s="244" t="s">
        <v>709</v>
      </c>
      <c r="G472" s="39"/>
      <c r="H472" s="39"/>
      <c r="I472" s="139"/>
      <c r="J472" s="39"/>
      <c r="K472" s="39"/>
      <c r="L472" s="43"/>
      <c r="M472" s="245"/>
      <c r="N472" s="246"/>
      <c r="O472" s="90"/>
      <c r="P472" s="90"/>
      <c r="Q472" s="90"/>
      <c r="R472" s="90"/>
      <c r="S472" s="90"/>
      <c r="T472" s="91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16" t="s">
        <v>146</v>
      </c>
      <c r="AU472" s="16" t="s">
        <v>86</v>
      </c>
    </row>
    <row r="473" spans="1:65" s="2" customFormat="1" ht="19.8" customHeight="1">
      <c r="A473" s="37"/>
      <c r="B473" s="38"/>
      <c r="C473" s="230" t="s">
        <v>710</v>
      </c>
      <c r="D473" s="230" t="s">
        <v>139</v>
      </c>
      <c r="E473" s="231" t="s">
        <v>711</v>
      </c>
      <c r="F473" s="232" t="s">
        <v>712</v>
      </c>
      <c r="G473" s="233" t="s">
        <v>142</v>
      </c>
      <c r="H473" s="234">
        <v>2</v>
      </c>
      <c r="I473" s="235"/>
      <c r="J473" s="236">
        <f>ROUND(I473*H473,2)</f>
        <v>0</v>
      </c>
      <c r="K473" s="232" t="s">
        <v>143</v>
      </c>
      <c r="L473" s="43"/>
      <c r="M473" s="237" t="s">
        <v>1</v>
      </c>
      <c r="N473" s="238" t="s">
        <v>41</v>
      </c>
      <c r="O473" s="90"/>
      <c r="P473" s="239">
        <f>O473*H473</f>
        <v>0</v>
      </c>
      <c r="Q473" s="239">
        <v>0</v>
      </c>
      <c r="R473" s="239">
        <f>Q473*H473</f>
        <v>0</v>
      </c>
      <c r="S473" s="239">
        <v>0.054</v>
      </c>
      <c r="T473" s="240">
        <f>S473*H473</f>
        <v>0.108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241" t="s">
        <v>144</v>
      </c>
      <c r="AT473" s="241" t="s">
        <v>139</v>
      </c>
      <c r="AU473" s="241" t="s">
        <v>86</v>
      </c>
      <c r="AY473" s="16" t="s">
        <v>137</v>
      </c>
      <c r="BE473" s="242">
        <f>IF(N473="základní",J473,0)</f>
        <v>0</v>
      </c>
      <c r="BF473" s="242">
        <f>IF(N473="snížená",J473,0)</f>
        <v>0</v>
      </c>
      <c r="BG473" s="242">
        <f>IF(N473="zákl. přenesená",J473,0)</f>
        <v>0</v>
      </c>
      <c r="BH473" s="242">
        <f>IF(N473="sníž. přenesená",J473,0)</f>
        <v>0</v>
      </c>
      <c r="BI473" s="242">
        <f>IF(N473="nulová",J473,0)</f>
        <v>0</v>
      </c>
      <c r="BJ473" s="16" t="s">
        <v>84</v>
      </c>
      <c r="BK473" s="242">
        <f>ROUND(I473*H473,2)</f>
        <v>0</v>
      </c>
      <c r="BL473" s="16" t="s">
        <v>144</v>
      </c>
      <c r="BM473" s="241" t="s">
        <v>713</v>
      </c>
    </row>
    <row r="474" spans="1:47" s="2" customFormat="1" ht="12">
      <c r="A474" s="37"/>
      <c r="B474" s="38"/>
      <c r="C474" s="39"/>
      <c r="D474" s="243" t="s">
        <v>146</v>
      </c>
      <c r="E474" s="39"/>
      <c r="F474" s="244" t="s">
        <v>714</v>
      </c>
      <c r="G474" s="39"/>
      <c r="H474" s="39"/>
      <c r="I474" s="139"/>
      <c r="J474" s="39"/>
      <c r="K474" s="39"/>
      <c r="L474" s="43"/>
      <c r="M474" s="245"/>
      <c r="N474" s="246"/>
      <c r="O474" s="90"/>
      <c r="P474" s="90"/>
      <c r="Q474" s="90"/>
      <c r="R474" s="90"/>
      <c r="S474" s="90"/>
      <c r="T474" s="91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T474" s="16" t="s">
        <v>146</v>
      </c>
      <c r="AU474" s="16" t="s">
        <v>86</v>
      </c>
    </row>
    <row r="475" spans="1:65" s="2" customFormat="1" ht="19.8" customHeight="1">
      <c r="A475" s="37"/>
      <c r="B475" s="38"/>
      <c r="C475" s="230" t="s">
        <v>715</v>
      </c>
      <c r="D475" s="230" t="s">
        <v>139</v>
      </c>
      <c r="E475" s="231" t="s">
        <v>716</v>
      </c>
      <c r="F475" s="232" t="s">
        <v>717</v>
      </c>
      <c r="G475" s="233" t="s">
        <v>410</v>
      </c>
      <c r="H475" s="234">
        <v>750</v>
      </c>
      <c r="I475" s="235"/>
      <c r="J475" s="236">
        <f>ROUND(I475*H475,2)</f>
        <v>0</v>
      </c>
      <c r="K475" s="232" t="s">
        <v>143</v>
      </c>
      <c r="L475" s="43"/>
      <c r="M475" s="237" t="s">
        <v>1</v>
      </c>
      <c r="N475" s="238" t="s">
        <v>41</v>
      </c>
      <c r="O475" s="90"/>
      <c r="P475" s="239">
        <f>O475*H475</f>
        <v>0</v>
      </c>
      <c r="Q475" s="239">
        <v>0</v>
      </c>
      <c r="R475" s="239">
        <f>Q475*H475</f>
        <v>0</v>
      </c>
      <c r="S475" s="239">
        <v>0.002</v>
      </c>
      <c r="T475" s="240">
        <f>S475*H475</f>
        <v>1.5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241" t="s">
        <v>144</v>
      </c>
      <c r="AT475" s="241" t="s">
        <v>139</v>
      </c>
      <c r="AU475" s="241" t="s">
        <v>86</v>
      </c>
      <c r="AY475" s="16" t="s">
        <v>137</v>
      </c>
      <c r="BE475" s="242">
        <f>IF(N475="základní",J475,0)</f>
        <v>0</v>
      </c>
      <c r="BF475" s="242">
        <f>IF(N475="snížená",J475,0)</f>
        <v>0</v>
      </c>
      <c r="BG475" s="242">
        <f>IF(N475="zákl. přenesená",J475,0)</f>
        <v>0</v>
      </c>
      <c r="BH475" s="242">
        <f>IF(N475="sníž. přenesená",J475,0)</f>
        <v>0</v>
      </c>
      <c r="BI475" s="242">
        <f>IF(N475="nulová",J475,0)</f>
        <v>0</v>
      </c>
      <c r="BJ475" s="16" t="s">
        <v>84</v>
      </c>
      <c r="BK475" s="242">
        <f>ROUND(I475*H475,2)</f>
        <v>0</v>
      </c>
      <c r="BL475" s="16" t="s">
        <v>144</v>
      </c>
      <c r="BM475" s="241" t="s">
        <v>718</v>
      </c>
    </row>
    <row r="476" spans="1:47" s="2" customFormat="1" ht="12">
      <c r="A476" s="37"/>
      <c r="B476" s="38"/>
      <c r="C476" s="39"/>
      <c r="D476" s="243" t="s">
        <v>146</v>
      </c>
      <c r="E476" s="39"/>
      <c r="F476" s="244" t="s">
        <v>719</v>
      </c>
      <c r="G476" s="39"/>
      <c r="H476" s="39"/>
      <c r="I476" s="139"/>
      <c r="J476" s="39"/>
      <c r="K476" s="39"/>
      <c r="L476" s="43"/>
      <c r="M476" s="245"/>
      <c r="N476" s="246"/>
      <c r="O476" s="90"/>
      <c r="P476" s="90"/>
      <c r="Q476" s="90"/>
      <c r="R476" s="90"/>
      <c r="S476" s="90"/>
      <c r="T476" s="91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T476" s="16" t="s">
        <v>146</v>
      </c>
      <c r="AU476" s="16" t="s">
        <v>86</v>
      </c>
    </row>
    <row r="477" spans="1:65" s="2" customFormat="1" ht="30" customHeight="1">
      <c r="A477" s="37"/>
      <c r="B477" s="38"/>
      <c r="C477" s="230" t="s">
        <v>720</v>
      </c>
      <c r="D477" s="230" t="s">
        <v>139</v>
      </c>
      <c r="E477" s="231" t="s">
        <v>721</v>
      </c>
      <c r="F477" s="232" t="s">
        <v>722</v>
      </c>
      <c r="G477" s="233" t="s">
        <v>200</v>
      </c>
      <c r="H477" s="234">
        <v>793.839</v>
      </c>
      <c r="I477" s="235"/>
      <c r="J477" s="236">
        <f>ROUND(I477*H477,2)</f>
        <v>0</v>
      </c>
      <c r="K477" s="232" t="s">
        <v>143</v>
      </c>
      <c r="L477" s="43"/>
      <c r="M477" s="237" t="s">
        <v>1</v>
      </c>
      <c r="N477" s="238" t="s">
        <v>41</v>
      </c>
      <c r="O477" s="90"/>
      <c r="P477" s="239">
        <f>O477*H477</f>
        <v>0</v>
      </c>
      <c r="Q477" s="239">
        <v>0</v>
      </c>
      <c r="R477" s="239">
        <f>Q477*H477</f>
        <v>0</v>
      </c>
      <c r="S477" s="239">
        <v>0.005</v>
      </c>
      <c r="T477" s="240">
        <f>S477*H477</f>
        <v>3.9691950000000005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241" t="s">
        <v>144</v>
      </c>
      <c r="AT477" s="241" t="s">
        <v>139</v>
      </c>
      <c r="AU477" s="241" t="s">
        <v>86</v>
      </c>
      <c r="AY477" s="16" t="s">
        <v>137</v>
      </c>
      <c r="BE477" s="242">
        <f>IF(N477="základní",J477,0)</f>
        <v>0</v>
      </c>
      <c r="BF477" s="242">
        <f>IF(N477="snížená",J477,0)</f>
        <v>0</v>
      </c>
      <c r="BG477" s="242">
        <f>IF(N477="zákl. přenesená",J477,0)</f>
        <v>0</v>
      </c>
      <c r="BH477" s="242">
        <f>IF(N477="sníž. přenesená",J477,0)</f>
        <v>0</v>
      </c>
      <c r="BI477" s="242">
        <f>IF(N477="nulová",J477,0)</f>
        <v>0</v>
      </c>
      <c r="BJ477" s="16" t="s">
        <v>84</v>
      </c>
      <c r="BK477" s="242">
        <f>ROUND(I477*H477,2)</f>
        <v>0</v>
      </c>
      <c r="BL477" s="16" t="s">
        <v>144</v>
      </c>
      <c r="BM477" s="241" t="s">
        <v>723</v>
      </c>
    </row>
    <row r="478" spans="1:47" s="2" customFormat="1" ht="12">
      <c r="A478" s="37"/>
      <c r="B478" s="38"/>
      <c r="C478" s="39"/>
      <c r="D478" s="243" t="s">
        <v>146</v>
      </c>
      <c r="E478" s="39"/>
      <c r="F478" s="244" t="s">
        <v>724</v>
      </c>
      <c r="G478" s="39"/>
      <c r="H478" s="39"/>
      <c r="I478" s="139"/>
      <c r="J478" s="39"/>
      <c r="K478" s="39"/>
      <c r="L478" s="43"/>
      <c r="M478" s="245"/>
      <c r="N478" s="246"/>
      <c r="O478" s="90"/>
      <c r="P478" s="90"/>
      <c r="Q478" s="90"/>
      <c r="R478" s="90"/>
      <c r="S478" s="90"/>
      <c r="T478" s="91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16" t="s">
        <v>146</v>
      </c>
      <c r="AU478" s="16" t="s">
        <v>86</v>
      </c>
    </row>
    <row r="479" spans="1:51" s="13" customFormat="1" ht="12">
      <c r="A479" s="13"/>
      <c r="B479" s="247"/>
      <c r="C479" s="248"/>
      <c r="D479" s="243" t="s">
        <v>157</v>
      </c>
      <c r="E479" s="249" t="s">
        <v>1</v>
      </c>
      <c r="F479" s="250" t="s">
        <v>725</v>
      </c>
      <c r="G479" s="248"/>
      <c r="H479" s="251">
        <v>793.839</v>
      </c>
      <c r="I479" s="252"/>
      <c r="J479" s="248"/>
      <c r="K479" s="248"/>
      <c r="L479" s="253"/>
      <c r="M479" s="254"/>
      <c r="N479" s="255"/>
      <c r="O479" s="255"/>
      <c r="P479" s="255"/>
      <c r="Q479" s="255"/>
      <c r="R479" s="255"/>
      <c r="S479" s="255"/>
      <c r="T479" s="25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7" t="s">
        <v>157</v>
      </c>
      <c r="AU479" s="257" t="s">
        <v>86</v>
      </c>
      <c r="AV479" s="13" t="s">
        <v>86</v>
      </c>
      <c r="AW479" s="13" t="s">
        <v>32</v>
      </c>
      <c r="AX479" s="13" t="s">
        <v>84</v>
      </c>
      <c r="AY479" s="257" t="s">
        <v>137</v>
      </c>
    </row>
    <row r="480" spans="1:65" s="2" customFormat="1" ht="19.8" customHeight="1">
      <c r="A480" s="37"/>
      <c r="B480" s="38"/>
      <c r="C480" s="230" t="s">
        <v>726</v>
      </c>
      <c r="D480" s="230" t="s">
        <v>139</v>
      </c>
      <c r="E480" s="231" t="s">
        <v>727</v>
      </c>
      <c r="F480" s="232" t="s">
        <v>728</v>
      </c>
      <c r="G480" s="233" t="s">
        <v>200</v>
      </c>
      <c r="H480" s="234">
        <v>99.25</v>
      </c>
      <c r="I480" s="235"/>
      <c r="J480" s="236">
        <f>ROUND(I480*H480,2)</f>
        <v>0</v>
      </c>
      <c r="K480" s="232" t="s">
        <v>143</v>
      </c>
      <c r="L480" s="43"/>
      <c r="M480" s="237" t="s">
        <v>1</v>
      </c>
      <c r="N480" s="238" t="s">
        <v>41</v>
      </c>
      <c r="O480" s="90"/>
      <c r="P480" s="239">
        <f>O480*H480</f>
        <v>0</v>
      </c>
      <c r="Q480" s="239">
        <v>0</v>
      </c>
      <c r="R480" s="239">
        <f>Q480*H480</f>
        <v>0</v>
      </c>
      <c r="S480" s="239">
        <v>0.089</v>
      </c>
      <c r="T480" s="240">
        <f>S480*H480</f>
        <v>8.83325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241" t="s">
        <v>144</v>
      </c>
      <c r="AT480" s="241" t="s">
        <v>139</v>
      </c>
      <c r="AU480" s="241" t="s">
        <v>86</v>
      </c>
      <c r="AY480" s="16" t="s">
        <v>137</v>
      </c>
      <c r="BE480" s="242">
        <f>IF(N480="základní",J480,0)</f>
        <v>0</v>
      </c>
      <c r="BF480" s="242">
        <f>IF(N480="snížená",J480,0)</f>
        <v>0</v>
      </c>
      <c r="BG480" s="242">
        <f>IF(N480="zákl. přenesená",J480,0)</f>
        <v>0</v>
      </c>
      <c r="BH480" s="242">
        <f>IF(N480="sníž. přenesená",J480,0)</f>
        <v>0</v>
      </c>
      <c r="BI480" s="242">
        <f>IF(N480="nulová",J480,0)</f>
        <v>0</v>
      </c>
      <c r="BJ480" s="16" t="s">
        <v>84</v>
      </c>
      <c r="BK480" s="242">
        <f>ROUND(I480*H480,2)</f>
        <v>0</v>
      </c>
      <c r="BL480" s="16" t="s">
        <v>144</v>
      </c>
      <c r="BM480" s="241" t="s">
        <v>729</v>
      </c>
    </row>
    <row r="481" spans="1:47" s="2" customFormat="1" ht="12">
      <c r="A481" s="37"/>
      <c r="B481" s="38"/>
      <c r="C481" s="39"/>
      <c r="D481" s="243" t="s">
        <v>146</v>
      </c>
      <c r="E481" s="39"/>
      <c r="F481" s="244" t="s">
        <v>730</v>
      </c>
      <c r="G481" s="39"/>
      <c r="H481" s="39"/>
      <c r="I481" s="139"/>
      <c r="J481" s="39"/>
      <c r="K481" s="39"/>
      <c r="L481" s="43"/>
      <c r="M481" s="245"/>
      <c r="N481" s="246"/>
      <c r="O481" s="90"/>
      <c r="P481" s="90"/>
      <c r="Q481" s="90"/>
      <c r="R481" s="90"/>
      <c r="S481" s="90"/>
      <c r="T481" s="91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T481" s="16" t="s">
        <v>146</v>
      </c>
      <c r="AU481" s="16" t="s">
        <v>86</v>
      </c>
    </row>
    <row r="482" spans="1:51" s="13" customFormat="1" ht="12">
      <c r="A482" s="13"/>
      <c r="B482" s="247"/>
      <c r="C482" s="248"/>
      <c r="D482" s="243" t="s">
        <v>157</v>
      </c>
      <c r="E482" s="249" t="s">
        <v>1</v>
      </c>
      <c r="F482" s="250" t="s">
        <v>731</v>
      </c>
      <c r="G482" s="248"/>
      <c r="H482" s="251">
        <v>99.25</v>
      </c>
      <c r="I482" s="252"/>
      <c r="J482" s="248"/>
      <c r="K482" s="248"/>
      <c r="L482" s="253"/>
      <c r="M482" s="254"/>
      <c r="N482" s="255"/>
      <c r="O482" s="255"/>
      <c r="P482" s="255"/>
      <c r="Q482" s="255"/>
      <c r="R482" s="255"/>
      <c r="S482" s="255"/>
      <c r="T482" s="256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7" t="s">
        <v>157</v>
      </c>
      <c r="AU482" s="257" t="s">
        <v>86</v>
      </c>
      <c r="AV482" s="13" t="s">
        <v>86</v>
      </c>
      <c r="AW482" s="13" t="s">
        <v>32</v>
      </c>
      <c r="AX482" s="13" t="s">
        <v>84</v>
      </c>
      <c r="AY482" s="257" t="s">
        <v>137</v>
      </c>
    </row>
    <row r="483" spans="1:65" s="2" customFormat="1" ht="19.8" customHeight="1">
      <c r="A483" s="37"/>
      <c r="B483" s="38"/>
      <c r="C483" s="230" t="s">
        <v>732</v>
      </c>
      <c r="D483" s="230" t="s">
        <v>139</v>
      </c>
      <c r="E483" s="231" t="s">
        <v>733</v>
      </c>
      <c r="F483" s="232" t="s">
        <v>734</v>
      </c>
      <c r="G483" s="233" t="s">
        <v>200</v>
      </c>
      <c r="H483" s="234">
        <v>103.26</v>
      </c>
      <c r="I483" s="235"/>
      <c r="J483" s="236">
        <f>ROUND(I483*H483,2)</f>
        <v>0</v>
      </c>
      <c r="K483" s="232" t="s">
        <v>143</v>
      </c>
      <c r="L483" s="43"/>
      <c r="M483" s="237" t="s">
        <v>1</v>
      </c>
      <c r="N483" s="238" t="s">
        <v>41</v>
      </c>
      <c r="O483" s="90"/>
      <c r="P483" s="239">
        <f>O483*H483</f>
        <v>0</v>
      </c>
      <c r="Q483" s="239">
        <v>0</v>
      </c>
      <c r="R483" s="239">
        <f>Q483*H483</f>
        <v>0</v>
      </c>
      <c r="S483" s="239">
        <v>0</v>
      </c>
      <c r="T483" s="240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41" t="s">
        <v>144</v>
      </c>
      <c r="AT483" s="241" t="s">
        <v>139</v>
      </c>
      <c r="AU483" s="241" t="s">
        <v>86</v>
      </c>
      <c r="AY483" s="16" t="s">
        <v>137</v>
      </c>
      <c r="BE483" s="242">
        <f>IF(N483="základní",J483,0)</f>
        <v>0</v>
      </c>
      <c r="BF483" s="242">
        <f>IF(N483="snížená",J483,0)</f>
        <v>0</v>
      </c>
      <c r="BG483" s="242">
        <f>IF(N483="zákl. přenesená",J483,0)</f>
        <v>0</v>
      </c>
      <c r="BH483" s="242">
        <f>IF(N483="sníž. přenesená",J483,0)</f>
        <v>0</v>
      </c>
      <c r="BI483" s="242">
        <f>IF(N483="nulová",J483,0)</f>
        <v>0</v>
      </c>
      <c r="BJ483" s="16" t="s">
        <v>84</v>
      </c>
      <c r="BK483" s="242">
        <f>ROUND(I483*H483,2)</f>
        <v>0</v>
      </c>
      <c r="BL483" s="16" t="s">
        <v>144</v>
      </c>
      <c r="BM483" s="241" t="s">
        <v>735</v>
      </c>
    </row>
    <row r="484" spans="1:47" s="2" customFormat="1" ht="12">
      <c r="A484" s="37"/>
      <c r="B484" s="38"/>
      <c r="C484" s="39"/>
      <c r="D484" s="243" t="s">
        <v>146</v>
      </c>
      <c r="E484" s="39"/>
      <c r="F484" s="244" t="s">
        <v>734</v>
      </c>
      <c r="G484" s="39"/>
      <c r="H484" s="39"/>
      <c r="I484" s="139"/>
      <c r="J484" s="39"/>
      <c r="K484" s="39"/>
      <c r="L484" s="43"/>
      <c r="M484" s="245"/>
      <c r="N484" s="246"/>
      <c r="O484" s="90"/>
      <c r="P484" s="90"/>
      <c r="Q484" s="90"/>
      <c r="R484" s="90"/>
      <c r="S484" s="90"/>
      <c r="T484" s="91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16" t="s">
        <v>146</v>
      </c>
      <c r="AU484" s="16" t="s">
        <v>86</v>
      </c>
    </row>
    <row r="485" spans="1:51" s="13" customFormat="1" ht="12">
      <c r="A485" s="13"/>
      <c r="B485" s="247"/>
      <c r="C485" s="248"/>
      <c r="D485" s="243" t="s">
        <v>157</v>
      </c>
      <c r="E485" s="249" t="s">
        <v>1</v>
      </c>
      <c r="F485" s="250" t="s">
        <v>736</v>
      </c>
      <c r="G485" s="248"/>
      <c r="H485" s="251">
        <v>17.1</v>
      </c>
      <c r="I485" s="252"/>
      <c r="J485" s="248"/>
      <c r="K485" s="248"/>
      <c r="L485" s="253"/>
      <c r="M485" s="254"/>
      <c r="N485" s="255"/>
      <c r="O485" s="255"/>
      <c r="P485" s="255"/>
      <c r="Q485" s="255"/>
      <c r="R485" s="255"/>
      <c r="S485" s="255"/>
      <c r="T485" s="256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7" t="s">
        <v>157</v>
      </c>
      <c r="AU485" s="257" t="s">
        <v>86</v>
      </c>
      <c r="AV485" s="13" t="s">
        <v>86</v>
      </c>
      <c r="AW485" s="13" t="s">
        <v>32</v>
      </c>
      <c r="AX485" s="13" t="s">
        <v>76</v>
      </c>
      <c r="AY485" s="257" t="s">
        <v>137</v>
      </c>
    </row>
    <row r="486" spans="1:51" s="13" customFormat="1" ht="12">
      <c r="A486" s="13"/>
      <c r="B486" s="247"/>
      <c r="C486" s="248"/>
      <c r="D486" s="243" t="s">
        <v>157</v>
      </c>
      <c r="E486" s="249" t="s">
        <v>1</v>
      </c>
      <c r="F486" s="250" t="s">
        <v>737</v>
      </c>
      <c r="G486" s="248"/>
      <c r="H486" s="251">
        <v>33.6</v>
      </c>
      <c r="I486" s="252"/>
      <c r="J486" s="248"/>
      <c r="K486" s="248"/>
      <c r="L486" s="253"/>
      <c r="M486" s="254"/>
      <c r="N486" s="255"/>
      <c r="O486" s="255"/>
      <c r="P486" s="255"/>
      <c r="Q486" s="255"/>
      <c r="R486" s="255"/>
      <c r="S486" s="255"/>
      <c r="T486" s="256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7" t="s">
        <v>157</v>
      </c>
      <c r="AU486" s="257" t="s">
        <v>86</v>
      </c>
      <c r="AV486" s="13" t="s">
        <v>86</v>
      </c>
      <c r="AW486" s="13" t="s">
        <v>32</v>
      </c>
      <c r="AX486" s="13" t="s">
        <v>76</v>
      </c>
      <c r="AY486" s="257" t="s">
        <v>137</v>
      </c>
    </row>
    <row r="487" spans="1:51" s="13" customFormat="1" ht="12">
      <c r="A487" s="13"/>
      <c r="B487" s="247"/>
      <c r="C487" s="248"/>
      <c r="D487" s="243" t="s">
        <v>157</v>
      </c>
      <c r="E487" s="249" t="s">
        <v>1</v>
      </c>
      <c r="F487" s="250" t="s">
        <v>738</v>
      </c>
      <c r="G487" s="248"/>
      <c r="H487" s="251">
        <v>52.56</v>
      </c>
      <c r="I487" s="252"/>
      <c r="J487" s="248"/>
      <c r="K487" s="248"/>
      <c r="L487" s="253"/>
      <c r="M487" s="254"/>
      <c r="N487" s="255"/>
      <c r="O487" s="255"/>
      <c r="P487" s="255"/>
      <c r="Q487" s="255"/>
      <c r="R487" s="255"/>
      <c r="S487" s="255"/>
      <c r="T487" s="25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7" t="s">
        <v>157</v>
      </c>
      <c r="AU487" s="257" t="s">
        <v>86</v>
      </c>
      <c r="AV487" s="13" t="s">
        <v>86</v>
      </c>
      <c r="AW487" s="13" t="s">
        <v>32</v>
      </c>
      <c r="AX487" s="13" t="s">
        <v>76</v>
      </c>
      <c r="AY487" s="257" t="s">
        <v>137</v>
      </c>
    </row>
    <row r="488" spans="1:51" s="14" customFormat="1" ht="12">
      <c r="A488" s="14"/>
      <c r="B488" s="258"/>
      <c r="C488" s="259"/>
      <c r="D488" s="243" t="s">
        <v>157</v>
      </c>
      <c r="E488" s="260" t="s">
        <v>1</v>
      </c>
      <c r="F488" s="261" t="s">
        <v>161</v>
      </c>
      <c r="G488" s="259"/>
      <c r="H488" s="262">
        <v>103.26</v>
      </c>
      <c r="I488" s="263"/>
      <c r="J488" s="259"/>
      <c r="K488" s="259"/>
      <c r="L488" s="264"/>
      <c r="M488" s="265"/>
      <c r="N488" s="266"/>
      <c r="O488" s="266"/>
      <c r="P488" s="266"/>
      <c r="Q488" s="266"/>
      <c r="R488" s="266"/>
      <c r="S488" s="266"/>
      <c r="T488" s="26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8" t="s">
        <v>157</v>
      </c>
      <c r="AU488" s="268" t="s">
        <v>86</v>
      </c>
      <c r="AV488" s="14" t="s">
        <v>144</v>
      </c>
      <c r="AW488" s="14" t="s">
        <v>32</v>
      </c>
      <c r="AX488" s="14" t="s">
        <v>84</v>
      </c>
      <c r="AY488" s="268" t="s">
        <v>137</v>
      </c>
    </row>
    <row r="489" spans="1:63" s="12" customFormat="1" ht="22.8" customHeight="1">
      <c r="A489" s="12"/>
      <c r="B489" s="214"/>
      <c r="C489" s="215"/>
      <c r="D489" s="216" t="s">
        <v>75</v>
      </c>
      <c r="E489" s="228" t="s">
        <v>637</v>
      </c>
      <c r="F489" s="228" t="s">
        <v>739</v>
      </c>
      <c r="G489" s="215"/>
      <c r="H489" s="215"/>
      <c r="I489" s="218"/>
      <c r="J489" s="229">
        <f>BK489</f>
        <v>0</v>
      </c>
      <c r="K489" s="215"/>
      <c r="L489" s="220"/>
      <c r="M489" s="221"/>
      <c r="N489" s="222"/>
      <c r="O489" s="222"/>
      <c r="P489" s="223">
        <f>SUM(P490:P508)</f>
        <v>0</v>
      </c>
      <c r="Q489" s="222"/>
      <c r="R489" s="223">
        <f>SUM(R490:R508)</f>
        <v>0</v>
      </c>
      <c r="S489" s="222"/>
      <c r="T489" s="224">
        <f>SUM(T490:T508)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25" t="s">
        <v>84</v>
      </c>
      <c r="AT489" s="226" t="s">
        <v>75</v>
      </c>
      <c r="AU489" s="226" t="s">
        <v>84</v>
      </c>
      <c r="AY489" s="225" t="s">
        <v>137</v>
      </c>
      <c r="BK489" s="227">
        <f>SUM(BK490:BK508)</f>
        <v>0</v>
      </c>
    </row>
    <row r="490" spans="1:65" s="2" customFormat="1" ht="19.8" customHeight="1">
      <c r="A490" s="37"/>
      <c r="B490" s="38"/>
      <c r="C490" s="230" t="s">
        <v>740</v>
      </c>
      <c r="D490" s="230" t="s">
        <v>139</v>
      </c>
      <c r="E490" s="231" t="s">
        <v>741</v>
      </c>
      <c r="F490" s="232" t="s">
        <v>742</v>
      </c>
      <c r="G490" s="233" t="s">
        <v>182</v>
      </c>
      <c r="H490" s="234">
        <v>45.563</v>
      </c>
      <c r="I490" s="235"/>
      <c r="J490" s="236">
        <f>ROUND(I490*H490,2)</f>
        <v>0</v>
      </c>
      <c r="K490" s="232" t="s">
        <v>143</v>
      </c>
      <c r="L490" s="43"/>
      <c r="M490" s="237" t="s">
        <v>1</v>
      </c>
      <c r="N490" s="238" t="s">
        <v>41</v>
      </c>
      <c r="O490" s="90"/>
      <c r="P490" s="239">
        <f>O490*H490</f>
        <v>0</v>
      </c>
      <c r="Q490" s="239">
        <v>0</v>
      </c>
      <c r="R490" s="239">
        <f>Q490*H490</f>
        <v>0</v>
      </c>
      <c r="S490" s="239">
        <v>0</v>
      </c>
      <c r="T490" s="240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241" t="s">
        <v>144</v>
      </c>
      <c r="AT490" s="241" t="s">
        <v>139</v>
      </c>
      <c r="AU490" s="241" t="s">
        <v>86</v>
      </c>
      <c r="AY490" s="16" t="s">
        <v>137</v>
      </c>
      <c r="BE490" s="242">
        <f>IF(N490="základní",J490,0)</f>
        <v>0</v>
      </c>
      <c r="BF490" s="242">
        <f>IF(N490="snížená",J490,0)</f>
        <v>0</v>
      </c>
      <c r="BG490" s="242">
        <f>IF(N490="zákl. přenesená",J490,0)</f>
        <v>0</v>
      </c>
      <c r="BH490" s="242">
        <f>IF(N490="sníž. přenesená",J490,0)</f>
        <v>0</v>
      </c>
      <c r="BI490" s="242">
        <f>IF(N490="nulová",J490,0)</f>
        <v>0</v>
      </c>
      <c r="BJ490" s="16" t="s">
        <v>84</v>
      </c>
      <c r="BK490" s="242">
        <f>ROUND(I490*H490,2)</f>
        <v>0</v>
      </c>
      <c r="BL490" s="16" t="s">
        <v>144</v>
      </c>
      <c r="BM490" s="241" t="s">
        <v>743</v>
      </c>
    </row>
    <row r="491" spans="1:47" s="2" customFormat="1" ht="12">
      <c r="A491" s="37"/>
      <c r="B491" s="38"/>
      <c r="C491" s="39"/>
      <c r="D491" s="243" t="s">
        <v>146</v>
      </c>
      <c r="E491" s="39"/>
      <c r="F491" s="244" t="s">
        <v>742</v>
      </c>
      <c r="G491" s="39"/>
      <c r="H491" s="39"/>
      <c r="I491" s="139"/>
      <c r="J491" s="39"/>
      <c r="K491" s="39"/>
      <c r="L491" s="43"/>
      <c r="M491" s="245"/>
      <c r="N491" s="246"/>
      <c r="O491" s="90"/>
      <c r="P491" s="90"/>
      <c r="Q491" s="90"/>
      <c r="R491" s="90"/>
      <c r="S491" s="90"/>
      <c r="T491" s="91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T491" s="16" t="s">
        <v>146</v>
      </c>
      <c r="AU491" s="16" t="s">
        <v>86</v>
      </c>
    </row>
    <row r="492" spans="1:65" s="2" customFormat="1" ht="30" customHeight="1">
      <c r="A492" s="37"/>
      <c r="B492" s="38"/>
      <c r="C492" s="230" t="s">
        <v>744</v>
      </c>
      <c r="D492" s="230" t="s">
        <v>139</v>
      </c>
      <c r="E492" s="231" t="s">
        <v>745</v>
      </c>
      <c r="F492" s="232" t="s">
        <v>746</v>
      </c>
      <c r="G492" s="233" t="s">
        <v>182</v>
      </c>
      <c r="H492" s="234">
        <v>205.53</v>
      </c>
      <c r="I492" s="235"/>
      <c r="J492" s="236">
        <f>ROUND(I492*H492,2)</f>
        <v>0</v>
      </c>
      <c r="K492" s="232" t="s">
        <v>143</v>
      </c>
      <c r="L492" s="43"/>
      <c r="M492" s="237" t="s">
        <v>1</v>
      </c>
      <c r="N492" s="238" t="s">
        <v>41</v>
      </c>
      <c r="O492" s="90"/>
      <c r="P492" s="239">
        <f>O492*H492</f>
        <v>0</v>
      </c>
      <c r="Q492" s="239">
        <v>0</v>
      </c>
      <c r="R492" s="239">
        <f>Q492*H492</f>
        <v>0</v>
      </c>
      <c r="S492" s="239">
        <v>0</v>
      </c>
      <c r="T492" s="240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241" t="s">
        <v>144</v>
      </c>
      <c r="AT492" s="241" t="s">
        <v>139</v>
      </c>
      <c r="AU492" s="241" t="s">
        <v>86</v>
      </c>
      <c r="AY492" s="16" t="s">
        <v>137</v>
      </c>
      <c r="BE492" s="242">
        <f>IF(N492="základní",J492,0)</f>
        <v>0</v>
      </c>
      <c r="BF492" s="242">
        <f>IF(N492="snížená",J492,0)</f>
        <v>0</v>
      </c>
      <c r="BG492" s="242">
        <f>IF(N492="zákl. přenesená",J492,0)</f>
        <v>0</v>
      </c>
      <c r="BH492" s="242">
        <f>IF(N492="sníž. přenesená",J492,0)</f>
        <v>0</v>
      </c>
      <c r="BI492" s="242">
        <f>IF(N492="nulová",J492,0)</f>
        <v>0</v>
      </c>
      <c r="BJ492" s="16" t="s">
        <v>84</v>
      </c>
      <c r="BK492" s="242">
        <f>ROUND(I492*H492,2)</f>
        <v>0</v>
      </c>
      <c r="BL492" s="16" t="s">
        <v>144</v>
      </c>
      <c r="BM492" s="241" t="s">
        <v>747</v>
      </c>
    </row>
    <row r="493" spans="1:47" s="2" customFormat="1" ht="12">
      <c r="A493" s="37"/>
      <c r="B493" s="38"/>
      <c r="C493" s="39"/>
      <c r="D493" s="243" t="s">
        <v>146</v>
      </c>
      <c r="E493" s="39"/>
      <c r="F493" s="244" t="s">
        <v>746</v>
      </c>
      <c r="G493" s="39"/>
      <c r="H493" s="39"/>
      <c r="I493" s="139"/>
      <c r="J493" s="39"/>
      <c r="K493" s="39"/>
      <c r="L493" s="43"/>
      <c r="M493" s="245"/>
      <c r="N493" s="246"/>
      <c r="O493" s="90"/>
      <c r="P493" s="90"/>
      <c r="Q493" s="90"/>
      <c r="R493" s="90"/>
      <c r="S493" s="90"/>
      <c r="T493" s="91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T493" s="16" t="s">
        <v>146</v>
      </c>
      <c r="AU493" s="16" t="s">
        <v>86</v>
      </c>
    </row>
    <row r="494" spans="1:51" s="13" customFormat="1" ht="12">
      <c r="A494" s="13"/>
      <c r="B494" s="247"/>
      <c r="C494" s="248"/>
      <c r="D494" s="243" t="s">
        <v>157</v>
      </c>
      <c r="E494" s="248"/>
      <c r="F494" s="250" t="s">
        <v>748</v>
      </c>
      <c r="G494" s="248"/>
      <c r="H494" s="251">
        <v>205.53</v>
      </c>
      <c r="I494" s="252"/>
      <c r="J494" s="248"/>
      <c r="K494" s="248"/>
      <c r="L494" s="253"/>
      <c r="M494" s="254"/>
      <c r="N494" s="255"/>
      <c r="O494" s="255"/>
      <c r="P494" s="255"/>
      <c r="Q494" s="255"/>
      <c r="R494" s="255"/>
      <c r="S494" s="255"/>
      <c r="T494" s="256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7" t="s">
        <v>157</v>
      </c>
      <c r="AU494" s="257" t="s">
        <v>86</v>
      </c>
      <c r="AV494" s="13" t="s">
        <v>86</v>
      </c>
      <c r="AW494" s="13" t="s">
        <v>4</v>
      </c>
      <c r="AX494" s="13" t="s">
        <v>84</v>
      </c>
      <c r="AY494" s="257" t="s">
        <v>137</v>
      </c>
    </row>
    <row r="495" spans="1:65" s="2" customFormat="1" ht="19.8" customHeight="1">
      <c r="A495" s="37"/>
      <c r="B495" s="38"/>
      <c r="C495" s="230" t="s">
        <v>749</v>
      </c>
      <c r="D495" s="230" t="s">
        <v>139</v>
      </c>
      <c r="E495" s="231" t="s">
        <v>750</v>
      </c>
      <c r="F495" s="232" t="s">
        <v>751</v>
      </c>
      <c r="G495" s="233" t="s">
        <v>182</v>
      </c>
      <c r="H495" s="234">
        <v>40.106</v>
      </c>
      <c r="I495" s="235"/>
      <c r="J495" s="236">
        <f>ROUND(I495*H495,2)</f>
        <v>0</v>
      </c>
      <c r="K495" s="232" t="s">
        <v>143</v>
      </c>
      <c r="L495" s="43"/>
      <c r="M495" s="237" t="s">
        <v>1</v>
      </c>
      <c r="N495" s="238" t="s">
        <v>41</v>
      </c>
      <c r="O495" s="90"/>
      <c r="P495" s="239">
        <f>O495*H495</f>
        <v>0</v>
      </c>
      <c r="Q495" s="239">
        <v>0</v>
      </c>
      <c r="R495" s="239">
        <f>Q495*H495</f>
        <v>0</v>
      </c>
      <c r="S495" s="239">
        <v>0</v>
      </c>
      <c r="T495" s="240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41" t="s">
        <v>144</v>
      </c>
      <c r="AT495" s="241" t="s">
        <v>139</v>
      </c>
      <c r="AU495" s="241" t="s">
        <v>86</v>
      </c>
      <c r="AY495" s="16" t="s">
        <v>137</v>
      </c>
      <c r="BE495" s="242">
        <f>IF(N495="základní",J495,0)</f>
        <v>0</v>
      </c>
      <c r="BF495" s="242">
        <f>IF(N495="snížená",J495,0)</f>
        <v>0</v>
      </c>
      <c r="BG495" s="242">
        <f>IF(N495="zákl. přenesená",J495,0)</f>
        <v>0</v>
      </c>
      <c r="BH495" s="242">
        <f>IF(N495="sníž. přenesená",J495,0)</f>
        <v>0</v>
      </c>
      <c r="BI495" s="242">
        <f>IF(N495="nulová",J495,0)</f>
        <v>0</v>
      </c>
      <c r="BJ495" s="16" t="s">
        <v>84</v>
      </c>
      <c r="BK495" s="242">
        <f>ROUND(I495*H495,2)</f>
        <v>0</v>
      </c>
      <c r="BL495" s="16" t="s">
        <v>144</v>
      </c>
      <c r="BM495" s="241" t="s">
        <v>752</v>
      </c>
    </row>
    <row r="496" spans="1:47" s="2" customFormat="1" ht="12">
      <c r="A496" s="37"/>
      <c r="B496" s="38"/>
      <c r="C496" s="39"/>
      <c r="D496" s="243" t="s">
        <v>146</v>
      </c>
      <c r="E496" s="39"/>
      <c r="F496" s="244" t="s">
        <v>753</v>
      </c>
      <c r="G496" s="39"/>
      <c r="H496" s="39"/>
      <c r="I496" s="139"/>
      <c r="J496" s="39"/>
      <c r="K496" s="39"/>
      <c r="L496" s="43"/>
      <c r="M496" s="245"/>
      <c r="N496" s="246"/>
      <c r="O496" s="90"/>
      <c r="P496" s="90"/>
      <c r="Q496" s="90"/>
      <c r="R496" s="90"/>
      <c r="S496" s="90"/>
      <c r="T496" s="91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T496" s="16" t="s">
        <v>146</v>
      </c>
      <c r="AU496" s="16" t="s">
        <v>86</v>
      </c>
    </row>
    <row r="497" spans="1:65" s="2" customFormat="1" ht="19.8" customHeight="1">
      <c r="A497" s="37"/>
      <c r="B497" s="38"/>
      <c r="C497" s="230" t="s">
        <v>754</v>
      </c>
      <c r="D497" s="230" t="s">
        <v>139</v>
      </c>
      <c r="E497" s="231" t="s">
        <v>755</v>
      </c>
      <c r="F497" s="232" t="s">
        <v>756</v>
      </c>
      <c r="G497" s="233" t="s">
        <v>182</v>
      </c>
      <c r="H497" s="234">
        <v>732.014</v>
      </c>
      <c r="I497" s="235"/>
      <c r="J497" s="236">
        <f>ROUND(I497*H497,2)</f>
        <v>0</v>
      </c>
      <c r="K497" s="232" t="s">
        <v>143</v>
      </c>
      <c r="L497" s="43"/>
      <c r="M497" s="237" t="s">
        <v>1</v>
      </c>
      <c r="N497" s="238" t="s">
        <v>41</v>
      </c>
      <c r="O497" s="90"/>
      <c r="P497" s="239">
        <f>O497*H497</f>
        <v>0</v>
      </c>
      <c r="Q497" s="239">
        <v>0</v>
      </c>
      <c r="R497" s="239">
        <f>Q497*H497</f>
        <v>0</v>
      </c>
      <c r="S497" s="239">
        <v>0</v>
      </c>
      <c r="T497" s="240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241" t="s">
        <v>144</v>
      </c>
      <c r="AT497" s="241" t="s">
        <v>139</v>
      </c>
      <c r="AU497" s="241" t="s">
        <v>86</v>
      </c>
      <c r="AY497" s="16" t="s">
        <v>137</v>
      </c>
      <c r="BE497" s="242">
        <f>IF(N497="základní",J497,0)</f>
        <v>0</v>
      </c>
      <c r="BF497" s="242">
        <f>IF(N497="snížená",J497,0)</f>
        <v>0</v>
      </c>
      <c r="BG497" s="242">
        <f>IF(N497="zákl. přenesená",J497,0)</f>
        <v>0</v>
      </c>
      <c r="BH497" s="242">
        <f>IF(N497="sníž. přenesená",J497,0)</f>
        <v>0</v>
      </c>
      <c r="BI497" s="242">
        <f>IF(N497="nulová",J497,0)</f>
        <v>0</v>
      </c>
      <c r="BJ497" s="16" t="s">
        <v>84</v>
      </c>
      <c r="BK497" s="242">
        <f>ROUND(I497*H497,2)</f>
        <v>0</v>
      </c>
      <c r="BL497" s="16" t="s">
        <v>144</v>
      </c>
      <c r="BM497" s="241" t="s">
        <v>757</v>
      </c>
    </row>
    <row r="498" spans="1:47" s="2" customFormat="1" ht="12">
      <c r="A498" s="37"/>
      <c r="B498" s="38"/>
      <c r="C498" s="39"/>
      <c r="D498" s="243" t="s">
        <v>146</v>
      </c>
      <c r="E498" s="39"/>
      <c r="F498" s="244" t="s">
        <v>756</v>
      </c>
      <c r="G498" s="39"/>
      <c r="H498" s="39"/>
      <c r="I498" s="139"/>
      <c r="J498" s="39"/>
      <c r="K498" s="39"/>
      <c r="L498" s="43"/>
      <c r="M498" s="245"/>
      <c r="N498" s="246"/>
      <c r="O498" s="90"/>
      <c r="P498" s="90"/>
      <c r="Q498" s="90"/>
      <c r="R498" s="90"/>
      <c r="S498" s="90"/>
      <c r="T498" s="91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T498" s="16" t="s">
        <v>146</v>
      </c>
      <c r="AU498" s="16" t="s">
        <v>86</v>
      </c>
    </row>
    <row r="499" spans="1:51" s="13" customFormat="1" ht="12">
      <c r="A499" s="13"/>
      <c r="B499" s="247"/>
      <c r="C499" s="248"/>
      <c r="D499" s="243" t="s">
        <v>157</v>
      </c>
      <c r="E499" s="248"/>
      <c r="F499" s="250" t="s">
        <v>758</v>
      </c>
      <c r="G499" s="248"/>
      <c r="H499" s="251">
        <v>732.014</v>
      </c>
      <c r="I499" s="252"/>
      <c r="J499" s="248"/>
      <c r="K499" s="248"/>
      <c r="L499" s="253"/>
      <c r="M499" s="254"/>
      <c r="N499" s="255"/>
      <c r="O499" s="255"/>
      <c r="P499" s="255"/>
      <c r="Q499" s="255"/>
      <c r="R499" s="255"/>
      <c r="S499" s="255"/>
      <c r="T499" s="25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7" t="s">
        <v>157</v>
      </c>
      <c r="AU499" s="257" t="s">
        <v>86</v>
      </c>
      <c r="AV499" s="13" t="s">
        <v>86</v>
      </c>
      <c r="AW499" s="13" t="s">
        <v>4</v>
      </c>
      <c r="AX499" s="13" t="s">
        <v>84</v>
      </c>
      <c r="AY499" s="257" t="s">
        <v>137</v>
      </c>
    </row>
    <row r="500" spans="1:65" s="2" customFormat="1" ht="19.8" customHeight="1">
      <c r="A500" s="37"/>
      <c r="B500" s="38"/>
      <c r="C500" s="230" t="s">
        <v>759</v>
      </c>
      <c r="D500" s="230" t="s">
        <v>139</v>
      </c>
      <c r="E500" s="231" t="s">
        <v>760</v>
      </c>
      <c r="F500" s="232" t="s">
        <v>761</v>
      </c>
      <c r="G500" s="233" t="s">
        <v>182</v>
      </c>
      <c r="H500" s="234">
        <v>16.949</v>
      </c>
      <c r="I500" s="235"/>
      <c r="J500" s="236">
        <f>ROUND(I500*H500,2)</f>
        <v>0</v>
      </c>
      <c r="K500" s="232" t="s">
        <v>143</v>
      </c>
      <c r="L500" s="43"/>
      <c r="M500" s="237" t="s">
        <v>1</v>
      </c>
      <c r="N500" s="238" t="s">
        <v>41</v>
      </c>
      <c r="O500" s="90"/>
      <c r="P500" s="239">
        <f>O500*H500</f>
        <v>0</v>
      </c>
      <c r="Q500" s="239">
        <v>0</v>
      </c>
      <c r="R500" s="239">
        <f>Q500*H500</f>
        <v>0</v>
      </c>
      <c r="S500" s="239">
        <v>0</v>
      </c>
      <c r="T500" s="240">
        <f>S500*H500</f>
        <v>0</v>
      </c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R500" s="241" t="s">
        <v>144</v>
      </c>
      <c r="AT500" s="241" t="s">
        <v>139</v>
      </c>
      <c r="AU500" s="241" t="s">
        <v>86</v>
      </c>
      <c r="AY500" s="16" t="s">
        <v>137</v>
      </c>
      <c r="BE500" s="242">
        <f>IF(N500="základní",J500,0)</f>
        <v>0</v>
      </c>
      <c r="BF500" s="242">
        <f>IF(N500="snížená",J500,0)</f>
        <v>0</v>
      </c>
      <c r="BG500" s="242">
        <f>IF(N500="zákl. přenesená",J500,0)</f>
        <v>0</v>
      </c>
      <c r="BH500" s="242">
        <f>IF(N500="sníž. přenesená",J500,0)</f>
        <v>0</v>
      </c>
      <c r="BI500" s="242">
        <f>IF(N500="nulová",J500,0)</f>
        <v>0</v>
      </c>
      <c r="BJ500" s="16" t="s">
        <v>84</v>
      </c>
      <c r="BK500" s="242">
        <f>ROUND(I500*H500,2)</f>
        <v>0</v>
      </c>
      <c r="BL500" s="16" t="s">
        <v>144</v>
      </c>
      <c r="BM500" s="241" t="s">
        <v>762</v>
      </c>
    </row>
    <row r="501" spans="1:47" s="2" customFormat="1" ht="12">
      <c r="A501" s="37"/>
      <c r="B501" s="38"/>
      <c r="C501" s="39"/>
      <c r="D501" s="243" t="s">
        <v>146</v>
      </c>
      <c r="E501" s="39"/>
      <c r="F501" s="244" t="s">
        <v>761</v>
      </c>
      <c r="G501" s="39"/>
      <c r="H501" s="39"/>
      <c r="I501" s="139"/>
      <c r="J501" s="39"/>
      <c r="K501" s="39"/>
      <c r="L501" s="43"/>
      <c r="M501" s="245"/>
      <c r="N501" s="246"/>
      <c r="O501" s="90"/>
      <c r="P501" s="90"/>
      <c r="Q501" s="90"/>
      <c r="R501" s="90"/>
      <c r="S501" s="90"/>
      <c r="T501" s="91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T501" s="16" t="s">
        <v>146</v>
      </c>
      <c r="AU501" s="16" t="s">
        <v>86</v>
      </c>
    </row>
    <row r="502" spans="1:51" s="13" customFormat="1" ht="12">
      <c r="A502" s="13"/>
      <c r="B502" s="247"/>
      <c r="C502" s="248"/>
      <c r="D502" s="243" t="s">
        <v>157</v>
      </c>
      <c r="E502" s="249" t="s">
        <v>1</v>
      </c>
      <c r="F502" s="250" t="s">
        <v>763</v>
      </c>
      <c r="G502" s="248"/>
      <c r="H502" s="251">
        <v>21.186</v>
      </c>
      <c r="I502" s="252"/>
      <c r="J502" s="248"/>
      <c r="K502" s="248"/>
      <c r="L502" s="253"/>
      <c r="M502" s="254"/>
      <c r="N502" s="255"/>
      <c r="O502" s="255"/>
      <c r="P502" s="255"/>
      <c r="Q502" s="255"/>
      <c r="R502" s="255"/>
      <c r="S502" s="255"/>
      <c r="T502" s="256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7" t="s">
        <v>157</v>
      </c>
      <c r="AU502" s="257" t="s">
        <v>86</v>
      </c>
      <c r="AV502" s="13" t="s">
        <v>86</v>
      </c>
      <c r="AW502" s="13" t="s">
        <v>32</v>
      </c>
      <c r="AX502" s="13" t="s">
        <v>84</v>
      </c>
      <c r="AY502" s="257" t="s">
        <v>137</v>
      </c>
    </row>
    <row r="503" spans="1:51" s="13" customFormat="1" ht="12">
      <c r="A503" s="13"/>
      <c r="B503" s="247"/>
      <c r="C503" s="248"/>
      <c r="D503" s="243" t="s">
        <v>157</v>
      </c>
      <c r="E503" s="248"/>
      <c r="F503" s="250" t="s">
        <v>764</v>
      </c>
      <c r="G503" s="248"/>
      <c r="H503" s="251">
        <v>16.949</v>
      </c>
      <c r="I503" s="252"/>
      <c r="J503" s="248"/>
      <c r="K503" s="248"/>
      <c r="L503" s="253"/>
      <c r="M503" s="254"/>
      <c r="N503" s="255"/>
      <c r="O503" s="255"/>
      <c r="P503" s="255"/>
      <c r="Q503" s="255"/>
      <c r="R503" s="255"/>
      <c r="S503" s="255"/>
      <c r="T503" s="256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7" t="s">
        <v>157</v>
      </c>
      <c r="AU503" s="257" t="s">
        <v>86</v>
      </c>
      <c r="AV503" s="13" t="s">
        <v>86</v>
      </c>
      <c r="AW503" s="13" t="s">
        <v>4</v>
      </c>
      <c r="AX503" s="13" t="s">
        <v>84</v>
      </c>
      <c r="AY503" s="257" t="s">
        <v>137</v>
      </c>
    </row>
    <row r="504" spans="1:65" s="2" customFormat="1" ht="19.8" customHeight="1">
      <c r="A504" s="37"/>
      <c r="B504" s="38"/>
      <c r="C504" s="230" t="s">
        <v>765</v>
      </c>
      <c r="D504" s="230" t="s">
        <v>139</v>
      </c>
      <c r="E504" s="231" t="s">
        <v>766</v>
      </c>
      <c r="F504" s="232" t="s">
        <v>767</v>
      </c>
      <c r="G504" s="233" t="s">
        <v>182</v>
      </c>
      <c r="H504" s="234">
        <v>6</v>
      </c>
      <c r="I504" s="235"/>
      <c r="J504" s="236">
        <f>ROUND(I504*H504,2)</f>
        <v>0</v>
      </c>
      <c r="K504" s="232" t="s">
        <v>143</v>
      </c>
      <c r="L504" s="43"/>
      <c r="M504" s="237" t="s">
        <v>1</v>
      </c>
      <c r="N504" s="238" t="s">
        <v>41</v>
      </c>
      <c r="O504" s="90"/>
      <c r="P504" s="239">
        <f>O504*H504</f>
        <v>0</v>
      </c>
      <c r="Q504" s="239">
        <v>0</v>
      </c>
      <c r="R504" s="239">
        <f>Q504*H504</f>
        <v>0</v>
      </c>
      <c r="S504" s="239">
        <v>0</v>
      </c>
      <c r="T504" s="240">
        <f>S504*H504</f>
        <v>0</v>
      </c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R504" s="241" t="s">
        <v>144</v>
      </c>
      <c r="AT504" s="241" t="s">
        <v>139</v>
      </c>
      <c r="AU504" s="241" t="s">
        <v>86</v>
      </c>
      <c r="AY504" s="16" t="s">
        <v>137</v>
      </c>
      <c r="BE504" s="242">
        <f>IF(N504="základní",J504,0)</f>
        <v>0</v>
      </c>
      <c r="BF504" s="242">
        <f>IF(N504="snížená",J504,0)</f>
        <v>0</v>
      </c>
      <c r="BG504" s="242">
        <f>IF(N504="zákl. přenesená",J504,0)</f>
        <v>0</v>
      </c>
      <c r="BH504" s="242">
        <f>IF(N504="sníž. přenesená",J504,0)</f>
        <v>0</v>
      </c>
      <c r="BI504" s="242">
        <f>IF(N504="nulová",J504,0)</f>
        <v>0</v>
      </c>
      <c r="BJ504" s="16" t="s">
        <v>84</v>
      </c>
      <c r="BK504" s="242">
        <f>ROUND(I504*H504,2)</f>
        <v>0</v>
      </c>
      <c r="BL504" s="16" t="s">
        <v>144</v>
      </c>
      <c r="BM504" s="241" t="s">
        <v>768</v>
      </c>
    </row>
    <row r="505" spans="1:47" s="2" customFormat="1" ht="12">
      <c r="A505" s="37"/>
      <c r="B505" s="38"/>
      <c r="C505" s="39"/>
      <c r="D505" s="243" t="s">
        <v>146</v>
      </c>
      <c r="E505" s="39"/>
      <c r="F505" s="244" t="s">
        <v>767</v>
      </c>
      <c r="G505" s="39"/>
      <c r="H505" s="39"/>
      <c r="I505" s="139"/>
      <c r="J505" s="39"/>
      <c r="K505" s="39"/>
      <c r="L505" s="43"/>
      <c r="M505" s="245"/>
      <c r="N505" s="246"/>
      <c r="O505" s="90"/>
      <c r="P505" s="90"/>
      <c r="Q505" s="90"/>
      <c r="R505" s="90"/>
      <c r="S505" s="90"/>
      <c r="T505" s="91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T505" s="16" t="s">
        <v>146</v>
      </c>
      <c r="AU505" s="16" t="s">
        <v>86</v>
      </c>
    </row>
    <row r="506" spans="1:51" s="13" customFormat="1" ht="12">
      <c r="A506" s="13"/>
      <c r="B506" s="247"/>
      <c r="C506" s="248"/>
      <c r="D506" s="243" t="s">
        <v>157</v>
      </c>
      <c r="E506" s="248"/>
      <c r="F506" s="250" t="s">
        <v>769</v>
      </c>
      <c r="G506" s="248"/>
      <c r="H506" s="251">
        <v>6</v>
      </c>
      <c r="I506" s="252"/>
      <c r="J506" s="248"/>
      <c r="K506" s="248"/>
      <c r="L506" s="253"/>
      <c r="M506" s="254"/>
      <c r="N506" s="255"/>
      <c r="O506" s="255"/>
      <c r="P506" s="255"/>
      <c r="Q506" s="255"/>
      <c r="R506" s="255"/>
      <c r="S506" s="255"/>
      <c r="T506" s="256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7" t="s">
        <v>157</v>
      </c>
      <c r="AU506" s="257" t="s">
        <v>86</v>
      </c>
      <c r="AV506" s="13" t="s">
        <v>86</v>
      </c>
      <c r="AW506" s="13" t="s">
        <v>4</v>
      </c>
      <c r="AX506" s="13" t="s">
        <v>84</v>
      </c>
      <c r="AY506" s="257" t="s">
        <v>137</v>
      </c>
    </row>
    <row r="507" spans="1:65" s="2" customFormat="1" ht="14.4" customHeight="1">
      <c r="A507" s="37"/>
      <c r="B507" s="38"/>
      <c r="C507" s="230" t="s">
        <v>770</v>
      </c>
      <c r="D507" s="230" t="s">
        <v>139</v>
      </c>
      <c r="E507" s="231" t="s">
        <v>771</v>
      </c>
      <c r="F507" s="232" t="s">
        <v>772</v>
      </c>
      <c r="G507" s="233" t="s">
        <v>182</v>
      </c>
      <c r="H507" s="234">
        <v>169.334</v>
      </c>
      <c r="I507" s="235"/>
      <c r="J507" s="236">
        <f>ROUND(I507*H507,2)</f>
        <v>0</v>
      </c>
      <c r="K507" s="232" t="s">
        <v>143</v>
      </c>
      <c r="L507" s="43"/>
      <c r="M507" s="237" t="s">
        <v>1</v>
      </c>
      <c r="N507" s="238" t="s">
        <v>41</v>
      </c>
      <c r="O507" s="90"/>
      <c r="P507" s="239">
        <f>O507*H507</f>
        <v>0</v>
      </c>
      <c r="Q507" s="239">
        <v>0</v>
      </c>
      <c r="R507" s="239">
        <f>Q507*H507</f>
        <v>0</v>
      </c>
      <c r="S507" s="239">
        <v>0</v>
      </c>
      <c r="T507" s="240">
        <f>S507*H507</f>
        <v>0</v>
      </c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R507" s="241" t="s">
        <v>144</v>
      </c>
      <c r="AT507" s="241" t="s">
        <v>139</v>
      </c>
      <c r="AU507" s="241" t="s">
        <v>86</v>
      </c>
      <c r="AY507" s="16" t="s">
        <v>137</v>
      </c>
      <c r="BE507" s="242">
        <f>IF(N507="základní",J507,0)</f>
        <v>0</v>
      </c>
      <c r="BF507" s="242">
        <f>IF(N507="snížená",J507,0)</f>
        <v>0</v>
      </c>
      <c r="BG507" s="242">
        <f>IF(N507="zákl. přenesená",J507,0)</f>
        <v>0</v>
      </c>
      <c r="BH507" s="242">
        <f>IF(N507="sníž. přenesená",J507,0)</f>
        <v>0</v>
      </c>
      <c r="BI507" s="242">
        <f>IF(N507="nulová",J507,0)</f>
        <v>0</v>
      </c>
      <c r="BJ507" s="16" t="s">
        <v>84</v>
      </c>
      <c r="BK507" s="242">
        <f>ROUND(I507*H507,2)</f>
        <v>0</v>
      </c>
      <c r="BL507" s="16" t="s">
        <v>144</v>
      </c>
      <c r="BM507" s="241" t="s">
        <v>773</v>
      </c>
    </row>
    <row r="508" spans="1:47" s="2" customFormat="1" ht="12">
      <c r="A508" s="37"/>
      <c r="B508" s="38"/>
      <c r="C508" s="39"/>
      <c r="D508" s="243" t="s">
        <v>146</v>
      </c>
      <c r="E508" s="39"/>
      <c r="F508" s="244" t="s">
        <v>772</v>
      </c>
      <c r="G508" s="39"/>
      <c r="H508" s="39"/>
      <c r="I508" s="139"/>
      <c r="J508" s="39"/>
      <c r="K508" s="39"/>
      <c r="L508" s="43"/>
      <c r="M508" s="245"/>
      <c r="N508" s="246"/>
      <c r="O508" s="90"/>
      <c r="P508" s="90"/>
      <c r="Q508" s="90"/>
      <c r="R508" s="90"/>
      <c r="S508" s="90"/>
      <c r="T508" s="91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T508" s="16" t="s">
        <v>146</v>
      </c>
      <c r="AU508" s="16" t="s">
        <v>86</v>
      </c>
    </row>
    <row r="509" spans="1:63" s="12" customFormat="1" ht="25.9" customHeight="1">
      <c r="A509" s="12"/>
      <c r="B509" s="214"/>
      <c r="C509" s="215"/>
      <c r="D509" s="216" t="s">
        <v>75</v>
      </c>
      <c r="E509" s="217" t="s">
        <v>774</v>
      </c>
      <c r="F509" s="217" t="s">
        <v>775</v>
      </c>
      <c r="G509" s="215"/>
      <c r="H509" s="215"/>
      <c r="I509" s="218"/>
      <c r="J509" s="219">
        <f>BK509</f>
        <v>0</v>
      </c>
      <c r="K509" s="215"/>
      <c r="L509" s="220"/>
      <c r="M509" s="221"/>
      <c r="N509" s="222"/>
      <c r="O509" s="222"/>
      <c r="P509" s="223">
        <f>P510+P521+P561+P597+P619+P622+P634+P670+P710+P713+P716+P732+P756+P770+P789+P794</f>
        <v>0</v>
      </c>
      <c r="Q509" s="222"/>
      <c r="R509" s="223">
        <f>R510+R521+R561+R597+R619+R622+R634+R670+R710+R713+R716+R732+R756+R770+R789+R794</f>
        <v>10.022677321</v>
      </c>
      <c r="S509" s="222"/>
      <c r="T509" s="224">
        <f>T510+T521+T561+T597+T619+T622+T634+T670+T710+T713+T716+T732+T756+T770+T789+T794</f>
        <v>1.441258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25" t="s">
        <v>86</v>
      </c>
      <c r="AT509" s="226" t="s">
        <v>75</v>
      </c>
      <c r="AU509" s="226" t="s">
        <v>76</v>
      </c>
      <c r="AY509" s="225" t="s">
        <v>137</v>
      </c>
      <c r="BK509" s="227">
        <f>BK510+BK521+BK561+BK597+BK619+BK622+BK634+BK670+BK710+BK713+BK716+BK732+BK756+BK770+BK789+BK794</f>
        <v>0</v>
      </c>
    </row>
    <row r="510" spans="1:63" s="12" customFormat="1" ht="22.8" customHeight="1">
      <c r="A510" s="12"/>
      <c r="B510" s="214"/>
      <c r="C510" s="215"/>
      <c r="D510" s="216" t="s">
        <v>75</v>
      </c>
      <c r="E510" s="228" t="s">
        <v>776</v>
      </c>
      <c r="F510" s="228" t="s">
        <v>777</v>
      </c>
      <c r="G510" s="215"/>
      <c r="H510" s="215"/>
      <c r="I510" s="218"/>
      <c r="J510" s="229">
        <f>BK510</f>
        <v>0</v>
      </c>
      <c r="K510" s="215"/>
      <c r="L510" s="220"/>
      <c r="M510" s="221"/>
      <c r="N510" s="222"/>
      <c r="O510" s="222"/>
      <c r="P510" s="223">
        <f>SUM(P511:P520)</f>
        <v>0</v>
      </c>
      <c r="Q510" s="222"/>
      <c r="R510" s="223">
        <f>SUM(R511:R520)</f>
        <v>0.1933013</v>
      </c>
      <c r="S510" s="222"/>
      <c r="T510" s="224">
        <f>SUM(T511:T520)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25" t="s">
        <v>86</v>
      </c>
      <c r="AT510" s="226" t="s">
        <v>75</v>
      </c>
      <c r="AU510" s="226" t="s">
        <v>84</v>
      </c>
      <c r="AY510" s="225" t="s">
        <v>137</v>
      </c>
      <c r="BK510" s="227">
        <f>SUM(BK511:BK520)</f>
        <v>0</v>
      </c>
    </row>
    <row r="511" spans="1:65" s="2" customFormat="1" ht="19.8" customHeight="1">
      <c r="A511" s="37"/>
      <c r="B511" s="38"/>
      <c r="C511" s="230" t="s">
        <v>778</v>
      </c>
      <c r="D511" s="230" t="s">
        <v>139</v>
      </c>
      <c r="E511" s="231" t="s">
        <v>779</v>
      </c>
      <c r="F511" s="232" t="s">
        <v>780</v>
      </c>
      <c r="G511" s="233" t="s">
        <v>200</v>
      </c>
      <c r="H511" s="234">
        <v>122.8</v>
      </c>
      <c r="I511" s="235"/>
      <c r="J511" s="236">
        <f>ROUND(I511*H511,2)</f>
        <v>0</v>
      </c>
      <c r="K511" s="232" t="s">
        <v>143</v>
      </c>
      <c r="L511" s="43"/>
      <c r="M511" s="237" t="s">
        <v>1</v>
      </c>
      <c r="N511" s="238" t="s">
        <v>41</v>
      </c>
      <c r="O511" s="90"/>
      <c r="P511" s="239">
        <f>O511*H511</f>
        <v>0</v>
      </c>
      <c r="Q511" s="239">
        <v>0.001</v>
      </c>
      <c r="R511" s="239">
        <f>Q511*H511</f>
        <v>0.1228</v>
      </c>
      <c r="S511" s="239">
        <v>0</v>
      </c>
      <c r="T511" s="240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241" t="s">
        <v>224</v>
      </c>
      <c r="AT511" s="241" t="s">
        <v>139</v>
      </c>
      <c r="AU511" s="241" t="s">
        <v>86</v>
      </c>
      <c r="AY511" s="16" t="s">
        <v>137</v>
      </c>
      <c r="BE511" s="242">
        <f>IF(N511="základní",J511,0)</f>
        <v>0</v>
      </c>
      <c r="BF511" s="242">
        <f>IF(N511="snížená",J511,0)</f>
        <v>0</v>
      </c>
      <c r="BG511" s="242">
        <f>IF(N511="zákl. přenesená",J511,0)</f>
        <v>0</v>
      </c>
      <c r="BH511" s="242">
        <f>IF(N511="sníž. přenesená",J511,0)</f>
        <v>0</v>
      </c>
      <c r="BI511" s="242">
        <f>IF(N511="nulová",J511,0)</f>
        <v>0</v>
      </c>
      <c r="BJ511" s="16" t="s">
        <v>84</v>
      </c>
      <c r="BK511" s="242">
        <f>ROUND(I511*H511,2)</f>
        <v>0</v>
      </c>
      <c r="BL511" s="16" t="s">
        <v>224</v>
      </c>
      <c r="BM511" s="241" t="s">
        <v>781</v>
      </c>
    </row>
    <row r="512" spans="1:47" s="2" customFormat="1" ht="12">
      <c r="A512" s="37"/>
      <c r="B512" s="38"/>
      <c r="C512" s="39"/>
      <c r="D512" s="243" t="s">
        <v>146</v>
      </c>
      <c r="E512" s="39"/>
      <c r="F512" s="244" t="s">
        <v>782</v>
      </c>
      <c r="G512" s="39"/>
      <c r="H512" s="39"/>
      <c r="I512" s="139"/>
      <c r="J512" s="39"/>
      <c r="K512" s="39"/>
      <c r="L512" s="43"/>
      <c r="M512" s="245"/>
      <c r="N512" s="246"/>
      <c r="O512" s="90"/>
      <c r="P512" s="90"/>
      <c r="Q512" s="90"/>
      <c r="R512" s="90"/>
      <c r="S512" s="90"/>
      <c r="T512" s="91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T512" s="16" t="s">
        <v>146</v>
      </c>
      <c r="AU512" s="16" t="s">
        <v>86</v>
      </c>
    </row>
    <row r="513" spans="1:65" s="2" customFormat="1" ht="19.8" customHeight="1">
      <c r="A513" s="37"/>
      <c r="B513" s="38"/>
      <c r="C513" s="230" t="s">
        <v>783</v>
      </c>
      <c r="D513" s="230" t="s">
        <v>139</v>
      </c>
      <c r="E513" s="231" t="s">
        <v>784</v>
      </c>
      <c r="F513" s="232" t="s">
        <v>785</v>
      </c>
      <c r="G513" s="233" t="s">
        <v>200</v>
      </c>
      <c r="H513" s="234">
        <v>50.67</v>
      </c>
      <c r="I513" s="235"/>
      <c r="J513" s="236">
        <f>ROUND(I513*H513,2)</f>
        <v>0</v>
      </c>
      <c r="K513" s="232" t="s">
        <v>143</v>
      </c>
      <c r="L513" s="43"/>
      <c r="M513" s="237" t="s">
        <v>1</v>
      </c>
      <c r="N513" s="238" t="s">
        <v>41</v>
      </c>
      <c r="O513" s="90"/>
      <c r="P513" s="239">
        <f>O513*H513</f>
        <v>0</v>
      </c>
      <c r="Q513" s="239">
        <v>0.00079</v>
      </c>
      <c r="R513" s="239">
        <f>Q513*H513</f>
        <v>0.040029300000000004</v>
      </c>
      <c r="S513" s="239">
        <v>0</v>
      </c>
      <c r="T513" s="240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41" t="s">
        <v>224</v>
      </c>
      <c r="AT513" s="241" t="s">
        <v>139</v>
      </c>
      <c r="AU513" s="241" t="s">
        <v>86</v>
      </c>
      <c r="AY513" s="16" t="s">
        <v>137</v>
      </c>
      <c r="BE513" s="242">
        <f>IF(N513="základní",J513,0)</f>
        <v>0</v>
      </c>
      <c r="BF513" s="242">
        <f>IF(N513="snížená",J513,0)</f>
        <v>0</v>
      </c>
      <c r="BG513" s="242">
        <f>IF(N513="zákl. přenesená",J513,0)</f>
        <v>0</v>
      </c>
      <c r="BH513" s="242">
        <f>IF(N513="sníž. přenesená",J513,0)</f>
        <v>0</v>
      </c>
      <c r="BI513" s="242">
        <f>IF(N513="nulová",J513,0)</f>
        <v>0</v>
      </c>
      <c r="BJ513" s="16" t="s">
        <v>84</v>
      </c>
      <c r="BK513" s="242">
        <f>ROUND(I513*H513,2)</f>
        <v>0</v>
      </c>
      <c r="BL513" s="16" t="s">
        <v>224</v>
      </c>
      <c r="BM513" s="241" t="s">
        <v>786</v>
      </c>
    </row>
    <row r="514" spans="1:47" s="2" customFormat="1" ht="12">
      <c r="A514" s="37"/>
      <c r="B514" s="38"/>
      <c r="C514" s="39"/>
      <c r="D514" s="243" t="s">
        <v>146</v>
      </c>
      <c r="E514" s="39"/>
      <c r="F514" s="244" t="s">
        <v>787</v>
      </c>
      <c r="G514" s="39"/>
      <c r="H514" s="39"/>
      <c r="I514" s="139"/>
      <c r="J514" s="39"/>
      <c r="K514" s="39"/>
      <c r="L514" s="43"/>
      <c r="M514" s="245"/>
      <c r="N514" s="246"/>
      <c r="O514" s="90"/>
      <c r="P514" s="90"/>
      <c r="Q514" s="90"/>
      <c r="R514" s="90"/>
      <c r="S514" s="90"/>
      <c r="T514" s="91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T514" s="16" t="s">
        <v>146</v>
      </c>
      <c r="AU514" s="16" t="s">
        <v>86</v>
      </c>
    </row>
    <row r="515" spans="1:51" s="13" customFormat="1" ht="12">
      <c r="A515" s="13"/>
      <c r="B515" s="247"/>
      <c r="C515" s="248"/>
      <c r="D515" s="243" t="s">
        <v>157</v>
      </c>
      <c r="E515" s="249" t="s">
        <v>1</v>
      </c>
      <c r="F515" s="250" t="s">
        <v>788</v>
      </c>
      <c r="G515" s="248"/>
      <c r="H515" s="251">
        <v>50.67</v>
      </c>
      <c r="I515" s="252"/>
      <c r="J515" s="248"/>
      <c r="K515" s="248"/>
      <c r="L515" s="253"/>
      <c r="M515" s="254"/>
      <c r="N515" s="255"/>
      <c r="O515" s="255"/>
      <c r="P515" s="255"/>
      <c r="Q515" s="255"/>
      <c r="R515" s="255"/>
      <c r="S515" s="255"/>
      <c r="T515" s="256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7" t="s">
        <v>157</v>
      </c>
      <c r="AU515" s="257" t="s">
        <v>86</v>
      </c>
      <c r="AV515" s="13" t="s">
        <v>86</v>
      </c>
      <c r="AW515" s="13" t="s">
        <v>32</v>
      </c>
      <c r="AX515" s="13" t="s">
        <v>84</v>
      </c>
      <c r="AY515" s="257" t="s">
        <v>137</v>
      </c>
    </row>
    <row r="516" spans="1:65" s="2" customFormat="1" ht="19.8" customHeight="1">
      <c r="A516" s="37"/>
      <c r="B516" s="38"/>
      <c r="C516" s="230" t="s">
        <v>789</v>
      </c>
      <c r="D516" s="230" t="s">
        <v>139</v>
      </c>
      <c r="E516" s="231" t="s">
        <v>790</v>
      </c>
      <c r="F516" s="232" t="s">
        <v>791</v>
      </c>
      <c r="G516" s="233" t="s">
        <v>410</v>
      </c>
      <c r="H516" s="234">
        <v>117.2</v>
      </c>
      <c r="I516" s="235"/>
      <c r="J516" s="236">
        <f>ROUND(I516*H516,2)</f>
        <v>0</v>
      </c>
      <c r="K516" s="232" t="s">
        <v>143</v>
      </c>
      <c r="L516" s="43"/>
      <c r="M516" s="237" t="s">
        <v>1</v>
      </c>
      <c r="N516" s="238" t="s">
        <v>41</v>
      </c>
      <c r="O516" s="90"/>
      <c r="P516" s="239">
        <f>O516*H516</f>
        <v>0</v>
      </c>
      <c r="Q516" s="239">
        <v>0.00026</v>
      </c>
      <c r="R516" s="239">
        <f>Q516*H516</f>
        <v>0.030472</v>
      </c>
      <c r="S516" s="239">
        <v>0</v>
      </c>
      <c r="T516" s="240">
        <f>S516*H516</f>
        <v>0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R516" s="241" t="s">
        <v>224</v>
      </c>
      <c r="AT516" s="241" t="s">
        <v>139</v>
      </c>
      <c r="AU516" s="241" t="s">
        <v>86</v>
      </c>
      <c r="AY516" s="16" t="s">
        <v>137</v>
      </c>
      <c r="BE516" s="242">
        <f>IF(N516="základní",J516,0)</f>
        <v>0</v>
      </c>
      <c r="BF516" s="242">
        <f>IF(N516="snížená",J516,0)</f>
        <v>0</v>
      </c>
      <c r="BG516" s="242">
        <f>IF(N516="zákl. přenesená",J516,0)</f>
        <v>0</v>
      </c>
      <c r="BH516" s="242">
        <f>IF(N516="sníž. přenesená",J516,0)</f>
        <v>0</v>
      </c>
      <c r="BI516" s="242">
        <f>IF(N516="nulová",J516,0)</f>
        <v>0</v>
      </c>
      <c r="BJ516" s="16" t="s">
        <v>84</v>
      </c>
      <c r="BK516" s="242">
        <f>ROUND(I516*H516,2)</f>
        <v>0</v>
      </c>
      <c r="BL516" s="16" t="s">
        <v>224</v>
      </c>
      <c r="BM516" s="241" t="s">
        <v>792</v>
      </c>
    </row>
    <row r="517" spans="1:47" s="2" customFormat="1" ht="12">
      <c r="A517" s="37"/>
      <c r="B517" s="38"/>
      <c r="C517" s="39"/>
      <c r="D517" s="243" t="s">
        <v>146</v>
      </c>
      <c r="E517" s="39"/>
      <c r="F517" s="244" t="s">
        <v>793</v>
      </c>
      <c r="G517" s="39"/>
      <c r="H517" s="39"/>
      <c r="I517" s="139"/>
      <c r="J517" s="39"/>
      <c r="K517" s="39"/>
      <c r="L517" s="43"/>
      <c r="M517" s="245"/>
      <c r="N517" s="246"/>
      <c r="O517" s="90"/>
      <c r="P517" s="90"/>
      <c r="Q517" s="90"/>
      <c r="R517" s="90"/>
      <c r="S517" s="90"/>
      <c r="T517" s="91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T517" s="16" t="s">
        <v>146</v>
      </c>
      <c r="AU517" s="16" t="s">
        <v>86</v>
      </c>
    </row>
    <row r="518" spans="1:51" s="13" customFormat="1" ht="12">
      <c r="A518" s="13"/>
      <c r="B518" s="247"/>
      <c r="C518" s="248"/>
      <c r="D518" s="243" t="s">
        <v>157</v>
      </c>
      <c r="E518" s="249" t="s">
        <v>1</v>
      </c>
      <c r="F518" s="250" t="s">
        <v>794</v>
      </c>
      <c r="G518" s="248"/>
      <c r="H518" s="251">
        <v>117.2</v>
      </c>
      <c r="I518" s="252"/>
      <c r="J518" s="248"/>
      <c r="K518" s="248"/>
      <c r="L518" s="253"/>
      <c r="M518" s="254"/>
      <c r="N518" s="255"/>
      <c r="O518" s="255"/>
      <c r="P518" s="255"/>
      <c r="Q518" s="255"/>
      <c r="R518" s="255"/>
      <c r="S518" s="255"/>
      <c r="T518" s="256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7" t="s">
        <v>157</v>
      </c>
      <c r="AU518" s="257" t="s">
        <v>86</v>
      </c>
      <c r="AV518" s="13" t="s">
        <v>86</v>
      </c>
      <c r="AW518" s="13" t="s">
        <v>32</v>
      </c>
      <c r="AX518" s="13" t="s">
        <v>84</v>
      </c>
      <c r="AY518" s="257" t="s">
        <v>137</v>
      </c>
    </row>
    <row r="519" spans="1:65" s="2" customFormat="1" ht="19.8" customHeight="1">
      <c r="A519" s="37"/>
      <c r="B519" s="38"/>
      <c r="C519" s="230" t="s">
        <v>795</v>
      </c>
      <c r="D519" s="230" t="s">
        <v>139</v>
      </c>
      <c r="E519" s="231" t="s">
        <v>796</v>
      </c>
      <c r="F519" s="232" t="s">
        <v>797</v>
      </c>
      <c r="G519" s="233" t="s">
        <v>182</v>
      </c>
      <c r="H519" s="234">
        <v>0.193</v>
      </c>
      <c r="I519" s="235"/>
      <c r="J519" s="236">
        <f>ROUND(I519*H519,2)</f>
        <v>0</v>
      </c>
      <c r="K519" s="232" t="s">
        <v>143</v>
      </c>
      <c r="L519" s="43"/>
      <c r="M519" s="237" t="s">
        <v>1</v>
      </c>
      <c r="N519" s="238" t="s">
        <v>41</v>
      </c>
      <c r="O519" s="90"/>
      <c r="P519" s="239">
        <f>O519*H519</f>
        <v>0</v>
      </c>
      <c r="Q519" s="239">
        <v>0</v>
      </c>
      <c r="R519" s="239">
        <f>Q519*H519</f>
        <v>0</v>
      </c>
      <c r="S519" s="239">
        <v>0</v>
      </c>
      <c r="T519" s="240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41" t="s">
        <v>224</v>
      </c>
      <c r="AT519" s="241" t="s">
        <v>139</v>
      </c>
      <c r="AU519" s="241" t="s">
        <v>86</v>
      </c>
      <c r="AY519" s="16" t="s">
        <v>137</v>
      </c>
      <c r="BE519" s="242">
        <f>IF(N519="základní",J519,0)</f>
        <v>0</v>
      </c>
      <c r="BF519" s="242">
        <f>IF(N519="snížená",J519,0)</f>
        <v>0</v>
      </c>
      <c r="BG519" s="242">
        <f>IF(N519="zákl. přenesená",J519,0)</f>
        <v>0</v>
      </c>
      <c r="BH519" s="242">
        <f>IF(N519="sníž. přenesená",J519,0)</f>
        <v>0</v>
      </c>
      <c r="BI519" s="242">
        <f>IF(N519="nulová",J519,0)</f>
        <v>0</v>
      </c>
      <c r="BJ519" s="16" t="s">
        <v>84</v>
      </c>
      <c r="BK519" s="242">
        <f>ROUND(I519*H519,2)</f>
        <v>0</v>
      </c>
      <c r="BL519" s="16" t="s">
        <v>224</v>
      </c>
      <c r="BM519" s="241" t="s">
        <v>798</v>
      </c>
    </row>
    <row r="520" spans="1:47" s="2" customFormat="1" ht="12">
      <c r="A520" s="37"/>
      <c r="B520" s="38"/>
      <c r="C520" s="39"/>
      <c r="D520" s="243" t="s">
        <v>146</v>
      </c>
      <c r="E520" s="39"/>
      <c r="F520" s="244" t="s">
        <v>797</v>
      </c>
      <c r="G520" s="39"/>
      <c r="H520" s="39"/>
      <c r="I520" s="139"/>
      <c r="J520" s="39"/>
      <c r="K520" s="39"/>
      <c r="L520" s="43"/>
      <c r="M520" s="245"/>
      <c r="N520" s="246"/>
      <c r="O520" s="90"/>
      <c r="P520" s="90"/>
      <c r="Q520" s="90"/>
      <c r="R520" s="90"/>
      <c r="S520" s="90"/>
      <c r="T520" s="91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T520" s="16" t="s">
        <v>146</v>
      </c>
      <c r="AU520" s="16" t="s">
        <v>86</v>
      </c>
    </row>
    <row r="521" spans="1:63" s="12" customFormat="1" ht="22.8" customHeight="1">
      <c r="A521" s="12"/>
      <c r="B521" s="214"/>
      <c r="C521" s="215"/>
      <c r="D521" s="216" t="s">
        <v>75</v>
      </c>
      <c r="E521" s="228" t="s">
        <v>799</v>
      </c>
      <c r="F521" s="228" t="s">
        <v>800</v>
      </c>
      <c r="G521" s="215"/>
      <c r="H521" s="215"/>
      <c r="I521" s="218"/>
      <c r="J521" s="229">
        <f>BK521</f>
        <v>0</v>
      </c>
      <c r="K521" s="215"/>
      <c r="L521" s="220"/>
      <c r="M521" s="221"/>
      <c r="N521" s="222"/>
      <c r="O521" s="222"/>
      <c r="P521" s="223">
        <f>SUM(P522:P560)</f>
        <v>0</v>
      </c>
      <c r="Q521" s="222"/>
      <c r="R521" s="223">
        <f>SUM(R522:R560)</f>
        <v>0.20187</v>
      </c>
      <c r="S521" s="222"/>
      <c r="T521" s="224">
        <f>SUM(T522:T560)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25" t="s">
        <v>86</v>
      </c>
      <c r="AT521" s="226" t="s">
        <v>75</v>
      </c>
      <c r="AU521" s="226" t="s">
        <v>84</v>
      </c>
      <c r="AY521" s="225" t="s">
        <v>137</v>
      </c>
      <c r="BK521" s="227">
        <f>SUM(BK522:BK560)</f>
        <v>0</v>
      </c>
    </row>
    <row r="522" spans="1:65" s="2" customFormat="1" ht="30" customHeight="1">
      <c r="A522" s="37"/>
      <c r="B522" s="38"/>
      <c r="C522" s="230" t="s">
        <v>801</v>
      </c>
      <c r="D522" s="230" t="s">
        <v>139</v>
      </c>
      <c r="E522" s="231" t="s">
        <v>802</v>
      </c>
      <c r="F522" s="232" t="s">
        <v>803</v>
      </c>
      <c r="G522" s="233" t="s">
        <v>200</v>
      </c>
      <c r="H522" s="234">
        <v>863.02</v>
      </c>
      <c r="I522" s="235"/>
      <c r="J522" s="236">
        <f>ROUND(I522*H522,2)</f>
        <v>0</v>
      </c>
      <c r="K522" s="232" t="s">
        <v>143</v>
      </c>
      <c r="L522" s="43"/>
      <c r="M522" s="237" t="s">
        <v>1</v>
      </c>
      <c r="N522" s="238" t="s">
        <v>41</v>
      </c>
      <c r="O522" s="90"/>
      <c r="P522" s="239">
        <f>O522*H522</f>
        <v>0</v>
      </c>
      <c r="Q522" s="239">
        <v>0</v>
      </c>
      <c r="R522" s="239">
        <f>Q522*H522</f>
        <v>0</v>
      </c>
      <c r="S522" s="239">
        <v>0</v>
      </c>
      <c r="T522" s="240">
        <f>S522*H522</f>
        <v>0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241" t="s">
        <v>224</v>
      </c>
      <c r="AT522" s="241" t="s">
        <v>139</v>
      </c>
      <c r="AU522" s="241" t="s">
        <v>86</v>
      </c>
      <c r="AY522" s="16" t="s">
        <v>137</v>
      </c>
      <c r="BE522" s="242">
        <f>IF(N522="základní",J522,0)</f>
        <v>0</v>
      </c>
      <c r="BF522" s="242">
        <f>IF(N522="snížená",J522,0)</f>
        <v>0</v>
      </c>
      <c r="BG522" s="242">
        <f>IF(N522="zákl. přenesená",J522,0)</f>
        <v>0</v>
      </c>
      <c r="BH522" s="242">
        <f>IF(N522="sníž. přenesená",J522,0)</f>
        <v>0</v>
      </c>
      <c r="BI522" s="242">
        <f>IF(N522="nulová",J522,0)</f>
        <v>0</v>
      </c>
      <c r="BJ522" s="16" t="s">
        <v>84</v>
      </c>
      <c r="BK522" s="242">
        <f>ROUND(I522*H522,2)</f>
        <v>0</v>
      </c>
      <c r="BL522" s="16" t="s">
        <v>224</v>
      </c>
      <c r="BM522" s="241" t="s">
        <v>804</v>
      </c>
    </row>
    <row r="523" spans="1:47" s="2" customFormat="1" ht="12">
      <c r="A523" s="37"/>
      <c r="B523" s="38"/>
      <c r="C523" s="39"/>
      <c r="D523" s="243" t="s">
        <v>146</v>
      </c>
      <c r="E523" s="39"/>
      <c r="F523" s="244" t="s">
        <v>805</v>
      </c>
      <c r="G523" s="39"/>
      <c r="H523" s="39"/>
      <c r="I523" s="139"/>
      <c r="J523" s="39"/>
      <c r="K523" s="39"/>
      <c r="L523" s="43"/>
      <c r="M523" s="245"/>
      <c r="N523" s="246"/>
      <c r="O523" s="90"/>
      <c r="P523" s="90"/>
      <c r="Q523" s="90"/>
      <c r="R523" s="90"/>
      <c r="S523" s="90"/>
      <c r="T523" s="91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T523" s="16" t="s">
        <v>146</v>
      </c>
      <c r="AU523" s="16" t="s">
        <v>86</v>
      </c>
    </row>
    <row r="524" spans="1:51" s="13" customFormat="1" ht="12">
      <c r="A524" s="13"/>
      <c r="B524" s="247"/>
      <c r="C524" s="248"/>
      <c r="D524" s="243" t="s">
        <v>157</v>
      </c>
      <c r="E524" s="249" t="s">
        <v>1</v>
      </c>
      <c r="F524" s="250" t="s">
        <v>806</v>
      </c>
      <c r="G524" s="248"/>
      <c r="H524" s="251">
        <v>863.02</v>
      </c>
      <c r="I524" s="252"/>
      <c r="J524" s="248"/>
      <c r="K524" s="248"/>
      <c r="L524" s="253"/>
      <c r="M524" s="254"/>
      <c r="N524" s="255"/>
      <c r="O524" s="255"/>
      <c r="P524" s="255"/>
      <c r="Q524" s="255"/>
      <c r="R524" s="255"/>
      <c r="S524" s="255"/>
      <c r="T524" s="25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7" t="s">
        <v>157</v>
      </c>
      <c r="AU524" s="257" t="s">
        <v>86</v>
      </c>
      <c r="AV524" s="13" t="s">
        <v>86</v>
      </c>
      <c r="AW524" s="13" t="s">
        <v>32</v>
      </c>
      <c r="AX524" s="13" t="s">
        <v>84</v>
      </c>
      <c r="AY524" s="257" t="s">
        <v>137</v>
      </c>
    </row>
    <row r="525" spans="1:65" s="2" customFormat="1" ht="19.8" customHeight="1">
      <c r="A525" s="37"/>
      <c r="B525" s="38"/>
      <c r="C525" s="269" t="s">
        <v>807</v>
      </c>
      <c r="D525" s="269" t="s">
        <v>191</v>
      </c>
      <c r="E525" s="270" t="s">
        <v>808</v>
      </c>
      <c r="F525" s="271" t="s">
        <v>809</v>
      </c>
      <c r="G525" s="272" t="s">
        <v>200</v>
      </c>
      <c r="H525" s="273">
        <v>863.02</v>
      </c>
      <c r="I525" s="274"/>
      <c r="J525" s="275">
        <f>ROUND(I525*H525,2)</f>
        <v>0</v>
      </c>
      <c r="K525" s="271" t="s">
        <v>1</v>
      </c>
      <c r="L525" s="276"/>
      <c r="M525" s="277" t="s">
        <v>1</v>
      </c>
      <c r="N525" s="278" t="s">
        <v>41</v>
      </c>
      <c r="O525" s="90"/>
      <c r="P525" s="239">
        <f>O525*H525</f>
        <v>0</v>
      </c>
      <c r="Q525" s="239">
        <v>0</v>
      </c>
      <c r="R525" s="239">
        <f>Q525*H525</f>
        <v>0</v>
      </c>
      <c r="S525" s="239">
        <v>0</v>
      </c>
      <c r="T525" s="240">
        <f>S525*H525</f>
        <v>0</v>
      </c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R525" s="241" t="s">
        <v>279</v>
      </c>
      <c r="AT525" s="241" t="s">
        <v>191</v>
      </c>
      <c r="AU525" s="241" t="s">
        <v>86</v>
      </c>
      <c r="AY525" s="16" t="s">
        <v>137</v>
      </c>
      <c r="BE525" s="242">
        <f>IF(N525="základní",J525,0)</f>
        <v>0</v>
      </c>
      <c r="BF525" s="242">
        <f>IF(N525="snížená",J525,0)</f>
        <v>0</v>
      </c>
      <c r="BG525" s="242">
        <f>IF(N525="zákl. přenesená",J525,0)</f>
        <v>0</v>
      </c>
      <c r="BH525" s="242">
        <f>IF(N525="sníž. přenesená",J525,0)</f>
        <v>0</v>
      </c>
      <c r="BI525" s="242">
        <f>IF(N525="nulová",J525,0)</f>
        <v>0</v>
      </c>
      <c r="BJ525" s="16" t="s">
        <v>84</v>
      </c>
      <c r="BK525" s="242">
        <f>ROUND(I525*H525,2)</f>
        <v>0</v>
      </c>
      <c r="BL525" s="16" t="s">
        <v>224</v>
      </c>
      <c r="BM525" s="241" t="s">
        <v>810</v>
      </c>
    </row>
    <row r="526" spans="1:47" s="2" customFormat="1" ht="12">
      <c r="A526" s="37"/>
      <c r="B526" s="38"/>
      <c r="C526" s="39"/>
      <c r="D526" s="243" t="s">
        <v>146</v>
      </c>
      <c r="E526" s="39"/>
      <c r="F526" s="244" t="s">
        <v>811</v>
      </c>
      <c r="G526" s="39"/>
      <c r="H526" s="39"/>
      <c r="I526" s="139"/>
      <c r="J526" s="39"/>
      <c r="K526" s="39"/>
      <c r="L526" s="43"/>
      <c r="M526" s="245"/>
      <c r="N526" s="246"/>
      <c r="O526" s="90"/>
      <c r="P526" s="90"/>
      <c r="Q526" s="90"/>
      <c r="R526" s="90"/>
      <c r="S526" s="90"/>
      <c r="T526" s="91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T526" s="16" t="s">
        <v>146</v>
      </c>
      <c r="AU526" s="16" t="s">
        <v>86</v>
      </c>
    </row>
    <row r="527" spans="1:51" s="13" customFormat="1" ht="12">
      <c r="A527" s="13"/>
      <c r="B527" s="247"/>
      <c r="C527" s="248"/>
      <c r="D527" s="243" t="s">
        <v>157</v>
      </c>
      <c r="E527" s="249" t="s">
        <v>1</v>
      </c>
      <c r="F527" s="250" t="s">
        <v>812</v>
      </c>
      <c r="G527" s="248"/>
      <c r="H527" s="251">
        <v>863.02</v>
      </c>
      <c r="I527" s="252"/>
      <c r="J527" s="248"/>
      <c r="K527" s="248"/>
      <c r="L527" s="253"/>
      <c r="M527" s="254"/>
      <c r="N527" s="255"/>
      <c r="O527" s="255"/>
      <c r="P527" s="255"/>
      <c r="Q527" s="255"/>
      <c r="R527" s="255"/>
      <c r="S527" s="255"/>
      <c r="T527" s="256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7" t="s">
        <v>157</v>
      </c>
      <c r="AU527" s="257" t="s">
        <v>86</v>
      </c>
      <c r="AV527" s="13" t="s">
        <v>86</v>
      </c>
      <c r="AW527" s="13" t="s">
        <v>32</v>
      </c>
      <c r="AX527" s="13" t="s">
        <v>84</v>
      </c>
      <c r="AY527" s="257" t="s">
        <v>137</v>
      </c>
    </row>
    <row r="528" spans="1:65" s="2" customFormat="1" ht="30" customHeight="1">
      <c r="A528" s="37"/>
      <c r="B528" s="38"/>
      <c r="C528" s="230" t="s">
        <v>813</v>
      </c>
      <c r="D528" s="230" t="s">
        <v>139</v>
      </c>
      <c r="E528" s="231" t="s">
        <v>814</v>
      </c>
      <c r="F528" s="232" t="s">
        <v>815</v>
      </c>
      <c r="G528" s="233" t="s">
        <v>410</v>
      </c>
      <c r="H528" s="234">
        <v>475.3</v>
      </c>
      <c r="I528" s="235"/>
      <c r="J528" s="236">
        <f>ROUND(I528*H528,2)</f>
        <v>0</v>
      </c>
      <c r="K528" s="232" t="s">
        <v>143</v>
      </c>
      <c r="L528" s="43"/>
      <c r="M528" s="237" t="s">
        <v>1</v>
      </c>
      <c r="N528" s="238" t="s">
        <v>41</v>
      </c>
      <c r="O528" s="90"/>
      <c r="P528" s="239">
        <f>O528*H528</f>
        <v>0</v>
      </c>
      <c r="Q528" s="239">
        <v>0</v>
      </c>
      <c r="R528" s="239">
        <f>Q528*H528</f>
        <v>0</v>
      </c>
      <c r="S528" s="239">
        <v>0</v>
      </c>
      <c r="T528" s="240">
        <f>S528*H528</f>
        <v>0</v>
      </c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R528" s="241" t="s">
        <v>224</v>
      </c>
      <c r="AT528" s="241" t="s">
        <v>139</v>
      </c>
      <c r="AU528" s="241" t="s">
        <v>86</v>
      </c>
      <c r="AY528" s="16" t="s">
        <v>137</v>
      </c>
      <c r="BE528" s="242">
        <f>IF(N528="základní",J528,0)</f>
        <v>0</v>
      </c>
      <c r="BF528" s="242">
        <f>IF(N528="snížená",J528,0)</f>
        <v>0</v>
      </c>
      <c r="BG528" s="242">
        <f>IF(N528="zákl. přenesená",J528,0)</f>
        <v>0</v>
      </c>
      <c r="BH528" s="242">
        <f>IF(N528="sníž. přenesená",J528,0)</f>
        <v>0</v>
      </c>
      <c r="BI528" s="242">
        <f>IF(N528="nulová",J528,0)</f>
        <v>0</v>
      </c>
      <c r="BJ528" s="16" t="s">
        <v>84</v>
      </c>
      <c r="BK528" s="242">
        <f>ROUND(I528*H528,2)</f>
        <v>0</v>
      </c>
      <c r="BL528" s="16" t="s">
        <v>224</v>
      </c>
      <c r="BM528" s="241" t="s">
        <v>816</v>
      </c>
    </row>
    <row r="529" spans="1:47" s="2" customFormat="1" ht="12">
      <c r="A529" s="37"/>
      <c r="B529" s="38"/>
      <c r="C529" s="39"/>
      <c r="D529" s="243" t="s">
        <v>146</v>
      </c>
      <c r="E529" s="39"/>
      <c r="F529" s="244" t="s">
        <v>817</v>
      </c>
      <c r="G529" s="39"/>
      <c r="H529" s="39"/>
      <c r="I529" s="139"/>
      <c r="J529" s="39"/>
      <c r="K529" s="39"/>
      <c r="L529" s="43"/>
      <c r="M529" s="245"/>
      <c r="N529" s="246"/>
      <c r="O529" s="90"/>
      <c r="P529" s="90"/>
      <c r="Q529" s="90"/>
      <c r="R529" s="90"/>
      <c r="S529" s="90"/>
      <c r="T529" s="91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T529" s="16" t="s">
        <v>146</v>
      </c>
      <c r="AU529" s="16" t="s">
        <v>86</v>
      </c>
    </row>
    <row r="530" spans="1:51" s="13" customFormat="1" ht="12">
      <c r="A530" s="13"/>
      <c r="B530" s="247"/>
      <c r="C530" s="248"/>
      <c r="D530" s="243" t="s">
        <v>157</v>
      </c>
      <c r="E530" s="249" t="s">
        <v>1</v>
      </c>
      <c r="F530" s="250" t="s">
        <v>818</v>
      </c>
      <c r="G530" s="248"/>
      <c r="H530" s="251">
        <v>13.3</v>
      </c>
      <c r="I530" s="252"/>
      <c r="J530" s="248"/>
      <c r="K530" s="248"/>
      <c r="L530" s="253"/>
      <c r="M530" s="254"/>
      <c r="N530" s="255"/>
      <c r="O530" s="255"/>
      <c r="P530" s="255"/>
      <c r="Q530" s="255"/>
      <c r="R530" s="255"/>
      <c r="S530" s="255"/>
      <c r="T530" s="256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7" t="s">
        <v>157</v>
      </c>
      <c r="AU530" s="257" t="s">
        <v>86</v>
      </c>
      <c r="AV530" s="13" t="s">
        <v>86</v>
      </c>
      <c r="AW530" s="13" t="s">
        <v>32</v>
      </c>
      <c r="AX530" s="13" t="s">
        <v>76</v>
      </c>
      <c r="AY530" s="257" t="s">
        <v>137</v>
      </c>
    </row>
    <row r="531" spans="1:51" s="13" customFormat="1" ht="12">
      <c r="A531" s="13"/>
      <c r="B531" s="247"/>
      <c r="C531" s="248"/>
      <c r="D531" s="243" t="s">
        <v>157</v>
      </c>
      <c r="E531" s="249" t="s">
        <v>1</v>
      </c>
      <c r="F531" s="250" t="s">
        <v>819</v>
      </c>
      <c r="G531" s="248"/>
      <c r="H531" s="251">
        <v>462</v>
      </c>
      <c r="I531" s="252"/>
      <c r="J531" s="248"/>
      <c r="K531" s="248"/>
      <c r="L531" s="253"/>
      <c r="M531" s="254"/>
      <c r="N531" s="255"/>
      <c r="O531" s="255"/>
      <c r="P531" s="255"/>
      <c r="Q531" s="255"/>
      <c r="R531" s="255"/>
      <c r="S531" s="255"/>
      <c r="T531" s="256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7" t="s">
        <v>157</v>
      </c>
      <c r="AU531" s="257" t="s">
        <v>86</v>
      </c>
      <c r="AV531" s="13" t="s">
        <v>86</v>
      </c>
      <c r="AW531" s="13" t="s">
        <v>32</v>
      </c>
      <c r="AX531" s="13" t="s">
        <v>76</v>
      </c>
      <c r="AY531" s="257" t="s">
        <v>137</v>
      </c>
    </row>
    <row r="532" spans="1:51" s="14" customFormat="1" ht="12">
      <c r="A532" s="14"/>
      <c r="B532" s="258"/>
      <c r="C532" s="259"/>
      <c r="D532" s="243" t="s">
        <v>157</v>
      </c>
      <c r="E532" s="260" t="s">
        <v>1</v>
      </c>
      <c r="F532" s="261" t="s">
        <v>161</v>
      </c>
      <c r="G532" s="259"/>
      <c r="H532" s="262">
        <v>475.3</v>
      </c>
      <c r="I532" s="263"/>
      <c r="J532" s="259"/>
      <c r="K532" s="259"/>
      <c r="L532" s="264"/>
      <c r="M532" s="265"/>
      <c r="N532" s="266"/>
      <c r="O532" s="266"/>
      <c r="P532" s="266"/>
      <c r="Q532" s="266"/>
      <c r="R532" s="266"/>
      <c r="S532" s="266"/>
      <c r="T532" s="267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68" t="s">
        <v>157</v>
      </c>
      <c r="AU532" s="268" t="s">
        <v>86</v>
      </c>
      <c r="AV532" s="14" t="s">
        <v>144</v>
      </c>
      <c r="AW532" s="14" t="s">
        <v>32</v>
      </c>
      <c r="AX532" s="14" t="s">
        <v>84</v>
      </c>
      <c r="AY532" s="268" t="s">
        <v>137</v>
      </c>
    </row>
    <row r="533" spans="1:65" s="2" customFormat="1" ht="30" customHeight="1">
      <c r="A533" s="37"/>
      <c r="B533" s="38"/>
      <c r="C533" s="230" t="s">
        <v>820</v>
      </c>
      <c r="D533" s="230" t="s">
        <v>139</v>
      </c>
      <c r="E533" s="231" t="s">
        <v>821</v>
      </c>
      <c r="F533" s="232" t="s">
        <v>822</v>
      </c>
      <c r="G533" s="233" t="s">
        <v>200</v>
      </c>
      <c r="H533" s="234">
        <v>39</v>
      </c>
      <c r="I533" s="235"/>
      <c r="J533" s="236">
        <f>ROUND(I533*H533,2)</f>
        <v>0</v>
      </c>
      <c r="K533" s="232" t="s">
        <v>143</v>
      </c>
      <c r="L533" s="43"/>
      <c r="M533" s="237" t="s">
        <v>1</v>
      </c>
      <c r="N533" s="238" t="s">
        <v>41</v>
      </c>
      <c r="O533" s="90"/>
      <c r="P533" s="239">
        <f>O533*H533</f>
        <v>0</v>
      </c>
      <c r="Q533" s="239">
        <v>0</v>
      </c>
      <c r="R533" s="239">
        <f>Q533*H533</f>
        <v>0</v>
      </c>
      <c r="S533" s="239">
        <v>0</v>
      </c>
      <c r="T533" s="240">
        <f>S533*H533</f>
        <v>0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241" t="s">
        <v>224</v>
      </c>
      <c r="AT533" s="241" t="s">
        <v>139</v>
      </c>
      <c r="AU533" s="241" t="s">
        <v>86</v>
      </c>
      <c r="AY533" s="16" t="s">
        <v>137</v>
      </c>
      <c r="BE533" s="242">
        <f>IF(N533="základní",J533,0)</f>
        <v>0</v>
      </c>
      <c r="BF533" s="242">
        <f>IF(N533="snížená",J533,0)</f>
        <v>0</v>
      </c>
      <c r="BG533" s="242">
        <f>IF(N533="zákl. přenesená",J533,0)</f>
        <v>0</v>
      </c>
      <c r="BH533" s="242">
        <f>IF(N533="sníž. přenesená",J533,0)</f>
        <v>0</v>
      </c>
      <c r="BI533" s="242">
        <f>IF(N533="nulová",J533,0)</f>
        <v>0</v>
      </c>
      <c r="BJ533" s="16" t="s">
        <v>84</v>
      </c>
      <c r="BK533" s="242">
        <f>ROUND(I533*H533,2)</f>
        <v>0</v>
      </c>
      <c r="BL533" s="16" t="s">
        <v>224</v>
      </c>
      <c r="BM533" s="241" t="s">
        <v>823</v>
      </c>
    </row>
    <row r="534" spans="1:47" s="2" customFormat="1" ht="12">
      <c r="A534" s="37"/>
      <c r="B534" s="38"/>
      <c r="C534" s="39"/>
      <c r="D534" s="243" t="s">
        <v>146</v>
      </c>
      <c r="E534" s="39"/>
      <c r="F534" s="244" t="s">
        <v>824</v>
      </c>
      <c r="G534" s="39"/>
      <c r="H534" s="39"/>
      <c r="I534" s="139"/>
      <c r="J534" s="39"/>
      <c r="K534" s="39"/>
      <c r="L534" s="43"/>
      <c r="M534" s="245"/>
      <c r="N534" s="246"/>
      <c r="O534" s="90"/>
      <c r="P534" s="90"/>
      <c r="Q534" s="90"/>
      <c r="R534" s="90"/>
      <c r="S534" s="90"/>
      <c r="T534" s="91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T534" s="16" t="s">
        <v>146</v>
      </c>
      <c r="AU534" s="16" t="s">
        <v>86</v>
      </c>
    </row>
    <row r="535" spans="1:51" s="13" customFormat="1" ht="12">
      <c r="A535" s="13"/>
      <c r="B535" s="247"/>
      <c r="C535" s="248"/>
      <c r="D535" s="243" t="s">
        <v>157</v>
      </c>
      <c r="E535" s="249" t="s">
        <v>1</v>
      </c>
      <c r="F535" s="250" t="s">
        <v>825</v>
      </c>
      <c r="G535" s="248"/>
      <c r="H535" s="251">
        <v>39</v>
      </c>
      <c r="I535" s="252"/>
      <c r="J535" s="248"/>
      <c r="K535" s="248"/>
      <c r="L535" s="253"/>
      <c r="M535" s="254"/>
      <c r="N535" s="255"/>
      <c r="O535" s="255"/>
      <c r="P535" s="255"/>
      <c r="Q535" s="255"/>
      <c r="R535" s="255"/>
      <c r="S535" s="255"/>
      <c r="T535" s="256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7" t="s">
        <v>157</v>
      </c>
      <c r="AU535" s="257" t="s">
        <v>86</v>
      </c>
      <c r="AV535" s="13" t="s">
        <v>86</v>
      </c>
      <c r="AW535" s="13" t="s">
        <v>32</v>
      </c>
      <c r="AX535" s="13" t="s">
        <v>76</v>
      </c>
      <c r="AY535" s="257" t="s">
        <v>137</v>
      </c>
    </row>
    <row r="536" spans="1:51" s="14" customFormat="1" ht="12">
      <c r="A536" s="14"/>
      <c r="B536" s="258"/>
      <c r="C536" s="259"/>
      <c r="D536" s="243" t="s">
        <v>157</v>
      </c>
      <c r="E536" s="260" t="s">
        <v>1</v>
      </c>
      <c r="F536" s="261" t="s">
        <v>161</v>
      </c>
      <c r="G536" s="259"/>
      <c r="H536" s="262">
        <v>39</v>
      </c>
      <c r="I536" s="263"/>
      <c r="J536" s="259"/>
      <c r="K536" s="259"/>
      <c r="L536" s="264"/>
      <c r="M536" s="265"/>
      <c r="N536" s="266"/>
      <c r="O536" s="266"/>
      <c r="P536" s="266"/>
      <c r="Q536" s="266"/>
      <c r="R536" s="266"/>
      <c r="S536" s="266"/>
      <c r="T536" s="26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8" t="s">
        <v>157</v>
      </c>
      <c r="AU536" s="268" t="s">
        <v>86</v>
      </c>
      <c r="AV536" s="14" t="s">
        <v>144</v>
      </c>
      <c r="AW536" s="14" t="s">
        <v>32</v>
      </c>
      <c r="AX536" s="14" t="s">
        <v>84</v>
      </c>
      <c r="AY536" s="268" t="s">
        <v>137</v>
      </c>
    </row>
    <row r="537" spans="1:65" s="2" customFormat="1" ht="14.4" customHeight="1">
      <c r="A537" s="37"/>
      <c r="B537" s="38"/>
      <c r="C537" s="269" t="s">
        <v>826</v>
      </c>
      <c r="D537" s="269" t="s">
        <v>191</v>
      </c>
      <c r="E537" s="270" t="s">
        <v>827</v>
      </c>
      <c r="F537" s="271" t="s">
        <v>828</v>
      </c>
      <c r="G537" s="272" t="s">
        <v>205</v>
      </c>
      <c r="H537" s="273">
        <v>3</v>
      </c>
      <c r="I537" s="274"/>
      <c r="J537" s="275">
        <f>ROUND(I537*H537,2)</f>
        <v>0</v>
      </c>
      <c r="K537" s="271" t="s">
        <v>143</v>
      </c>
      <c r="L537" s="276"/>
      <c r="M537" s="277" t="s">
        <v>1</v>
      </c>
      <c r="N537" s="278" t="s">
        <v>41</v>
      </c>
      <c r="O537" s="90"/>
      <c r="P537" s="239">
        <f>O537*H537</f>
        <v>0</v>
      </c>
      <c r="Q537" s="239">
        <v>0.001</v>
      </c>
      <c r="R537" s="239">
        <f>Q537*H537</f>
        <v>0.003</v>
      </c>
      <c r="S537" s="239">
        <v>0</v>
      </c>
      <c r="T537" s="240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241" t="s">
        <v>279</v>
      </c>
      <c r="AT537" s="241" t="s">
        <v>191</v>
      </c>
      <c r="AU537" s="241" t="s">
        <v>86</v>
      </c>
      <c r="AY537" s="16" t="s">
        <v>137</v>
      </c>
      <c r="BE537" s="242">
        <f>IF(N537="základní",J537,0)</f>
        <v>0</v>
      </c>
      <c r="BF537" s="242">
        <f>IF(N537="snížená",J537,0)</f>
        <v>0</v>
      </c>
      <c r="BG537" s="242">
        <f>IF(N537="zákl. přenesená",J537,0)</f>
        <v>0</v>
      </c>
      <c r="BH537" s="242">
        <f>IF(N537="sníž. přenesená",J537,0)</f>
        <v>0</v>
      </c>
      <c r="BI537" s="242">
        <f>IF(N537="nulová",J537,0)</f>
        <v>0</v>
      </c>
      <c r="BJ537" s="16" t="s">
        <v>84</v>
      </c>
      <c r="BK537" s="242">
        <f>ROUND(I537*H537,2)</f>
        <v>0</v>
      </c>
      <c r="BL537" s="16" t="s">
        <v>224</v>
      </c>
      <c r="BM537" s="241" t="s">
        <v>829</v>
      </c>
    </row>
    <row r="538" spans="1:47" s="2" customFormat="1" ht="12">
      <c r="A538" s="37"/>
      <c r="B538" s="38"/>
      <c r="C538" s="39"/>
      <c r="D538" s="243" t="s">
        <v>146</v>
      </c>
      <c r="E538" s="39"/>
      <c r="F538" s="244" t="s">
        <v>828</v>
      </c>
      <c r="G538" s="39"/>
      <c r="H538" s="39"/>
      <c r="I538" s="139"/>
      <c r="J538" s="39"/>
      <c r="K538" s="39"/>
      <c r="L538" s="43"/>
      <c r="M538" s="245"/>
      <c r="N538" s="246"/>
      <c r="O538" s="90"/>
      <c r="P538" s="90"/>
      <c r="Q538" s="90"/>
      <c r="R538" s="90"/>
      <c r="S538" s="90"/>
      <c r="T538" s="91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T538" s="16" t="s">
        <v>146</v>
      </c>
      <c r="AU538" s="16" t="s">
        <v>86</v>
      </c>
    </row>
    <row r="539" spans="1:51" s="13" customFormat="1" ht="12">
      <c r="A539" s="13"/>
      <c r="B539" s="247"/>
      <c r="C539" s="248"/>
      <c r="D539" s="243" t="s">
        <v>157</v>
      </c>
      <c r="E539" s="249" t="s">
        <v>1</v>
      </c>
      <c r="F539" s="250" t="s">
        <v>152</v>
      </c>
      <c r="G539" s="248"/>
      <c r="H539" s="251">
        <v>3</v>
      </c>
      <c r="I539" s="252"/>
      <c r="J539" s="248"/>
      <c r="K539" s="248"/>
      <c r="L539" s="253"/>
      <c r="M539" s="254"/>
      <c r="N539" s="255"/>
      <c r="O539" s="255"/>
      <c r="P539" s="255"/>
      <c r="Q539" s="255"/>
      <c r="R539" s="255"/>
      <c r="S539" s="255"/>
      <c r="T539" s="256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7" t="s">
        <v>157</v>
      </c>
      <c r="AU539" s="257" t="s">
        <v>86</v>
      </c>
      <c r="AV539" s="13" t="s">
        <v>86</v>
      </c>
      <c r="AW539" s="13" t="s">
        <v>32</v>
      </c>
      <c r="AX539" s="13" t="s">
        <v>84</v>
      </c>
      <c r="AY539" s="257" t="s">
        <v>137</v>
      </c>
    </row>
    <row r="540" spans="1:65" s="2" customFormat="1" ht="14.4" customHeight="1">
      <c r="A540" s="37"/>
      <c r="B540" s="38"/>
      <c r="C540" s="269" t="s">
        <v>830</v>
      </c>
      <c r="D540" s="269" t="s">
        <v>191</v>
      </c>
      <c r="E540" s="270" t="s">
        <v>831</v>
      </c>
      <c r="F540" s="271" t="s">
        <v>832</v>
      </c>
      <c r="G540" s="272" t="s">
        <v>833</v>
      </c>
      <c r="H540" s="273">
        <v>3</v>
      </c>
      <c r="I540" s="274"/>
      <c r="J540" s="275">
        <f>ROUND(I540*H540,2)</f>
        <v>0</v>
      </c>
      <c r="K540" s="271" t="s">
        <v>143</v>
      </c>
      <c r="L540" s="276"/>
      <c r="M540" s="277" t="s">
        <v>1</v>
      </c>
      <c r="N540" s="278" t="s">
        <v>41</v>
      </c>
      <c r="O540" s="90"/>
      <c r="P540" s="239">
        <f>O540*H540</f>
        <v>0</v>
      </c>
      <c r="Q540" s="239">
        <v>0.001</v>
      </c>
      <c r="R540" s="239">
        <f>Q540*H540</f>
        <v>0.003</v>
      </c>
      <c r="S540" s="239">
        <v>0</v>
      </c>
      <c r="T540" s="240">
        <f>S540*H540</f>
        <v>0</v>
      </c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R540" s="241" t="s">
        <v>279</v>
      </c>
      <c r="AT540" s="241" t="s">
        <v>191</v>
      </c>
      <c r="AU540" s="241" t="s">
        <v>86</v>
      </c>
      <c r="AY540" s="16" t="s">
        <v>137</v>
      </c>
      <c r="BE540" s="242">
        <f>IF(N540="základní",J540,0)</f>
        <v>0</v>
      </c>
      <c r="BF540" s="242">
        <f>IF(N540="snížená",J540,0)</f>
        <v>0</v>
      </c>
      <c r="BG540" s="242">
        <f>IF(N540="zákl. přenesená",J540,0)</f>
        <v>0</v>
      </c>
      <c r="BH540" s="242">
        <f>IF(N540="sníž. přenesená",J540,0)</f>
        <v>0</v>
      </c>
      <c r="BI540" s="242">
        <f>IF(N540="nulová",J540,0)</f>
        <v>0</v>
      </c>
      <c r="BJ540" s="16" t="s">
        <v>84</v>
      </c>
      <c r="BK540" s="242">
        <f>ROUND(I540*H540,2)</f>
        <v>0</v>
      </c>
      <c r="BL540" s="16" t="s">
        <v>224</v>
      </c>
      <c r="BM540" s="241" t="s">
        <v>834</v>
      </c>
    </row>
    <row r="541" spans="1:47" s="2" customFormat="1" ht="12">
      <c r="A541" s="37"/>
      <c r="B541" s="38"/>
      <c r="C541" s="39"/>
      <c r="D541" s="243" t="s">
        <v>146</v>
      </c>
      <c r="E541" s="39"/>
      <c r="F541" s="244" t="s">
        <v>832</v>
      </c>
      <c r="G541" s="39"/>
      <c r="H541" s="39"/>
      <c r="I541" s="139"/>
      <c r="J541" s="39"/>
      <c r="K541" s="39"/>
      <c r="L541" s="43"/>
      <c r="M541" s="245"/>
      <c r="N541" s="246"/>
      <c r="O541" s="90"/>
      <c r="P541" s="90"/>
      <c r="Q541" s="90"/>
      <c r="R541" s="90"/>
      <c r="S541" s="90"/>
      <c r="T541" s="91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T541" s="16" t="s">
        <v>146</v>
      </c>
      <c r="AU541" s="16" t="s">
        <v>86</v>
      </c>
    </row>
    <row r="542" spans="1:65" s="2" customFormat="1" ht="14.4" customHeight="1">
      <c r="A542" s="37"/>
      <c r="B542" s="38"/>
      <c r="C542" s="269" t="s">
        <v>835</v>
      </c>
      <c r="D542" s="269" t="s">
        <v>191</v>
      </c>
      <c r="E542" s="270" t="s">
        <v>836</v>
      </c>
      <c r="F542" s="271" t="s">
        <v>837</v>
      </c>
      <c r="G542" s="272" t="s">
        <v>205</v>
      </c>
      <c r="H542" s="273">
        <v>1</v>
      </c>
      <c r="I542" s="274"/>
      <c r="J542" s="275">
        <f>ROUND(I542*H542,2)</f>
        <v>0</v>
      </c>
      <c r="K542" s="271" t="s">
        <v>143</v>
      </c>
      <c r="L542" s="276"/>
      <c r="M542" s="277" t="s">
        <v>1</v>
      </c>
      <c r="N542" s="278" t="s">
        <v>41</v>
      </c>
      <c r="O542" s="90"/>
      <c r="P542" s="239">
        <f>O542*H542</f>
        <v>0</v>
      </c>
      <c r="Q542" s="239">
        <v>0.00133</v>
      </c>
      <c r="R542" s="239">
        <f>Q542*H542</f>
        <v>0.00133</v>
      </c>
      <c r="S542" s="239">
        <v>0</v>
      </c>
      <c r="T542" s="240">
        <f>S542*H542</f>
        <v>0</v>
      </c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R542" s="241" t="s">
        <v>279</v>
      </c>
      <c r="AT542" s="241" t="s">
        <v>191</v>
      </c>
      <c r="AU542" s="241" t="s">
        <v>86</v>
      </c>
      <c r="AY542" s="16" t="s">
        <v>137</v>
      </c>
      <c r="BE542" s="242">
        <f>IF(N542="základní",J542,0)</f>
        <v>0</v>
      </c>
      <c r="BF542" s="242">
        <f>IF(N542="snížená",J542,0)</f>
        <v>0</v>
      </c>
      <c r="BG542" s="242">
        <f>IF(N542="zákl. přenesená",J542,0)</f>
        <v>0</v>
      </c>
      <c r="BH542" s="242">
        <f>IF(N542="sníž. přenesená",J542,0)</f>
        <v>0</v>
      </c>
      <c r="BI542" s="242">
        <f>IF(N542="nulová",J542,0)</f>
        <v>0</v>
      </c>
      <c r="BJ542" s="16" t="s">
        <v>84</v>
      </c>
      <c r="BK542" s="242">
        <f>ROUND(I542*H542,2)</f>
        <v>0</v>
      </c>
      <c r="BL542" s="16" t="s">
        <v>224</v>
      </c>
      <c r="BM542" s="241" t="s">
        <v>838</v>
      </c>
    </row>
    <row r="543" spans="1:47" s="2" customFormat="1" ht="12">
      <c r="A543" s="37"/>
      <c r="B543" s="38"/>
      <c r="C543" s="39"/>
      <c r="D543" s="243" t="s">
        <v>146</v>
      </c>
      <c r="E543" s="39"/>
      <c r="F543" s="244" t="s">
        <v>837</v>
      </c>
      <c r="G543" s="39"/>
      <c r="H543" s="39"/>
      <c r="I543" s="139"/>
      <c r="J543" s="39"/>
      <c r="K543" s="39"/>
      <c r="L543" s="43"/>
      <c r="M543" s="245"/>
      <c r="N543" s="246"/>
      <c r="O543" s="90"/>
      <c r="P543" s="90"/>
      <c r="Q543" s="90"/>
      <c r="R543" s="90"/>
      <c r="S543" s="90"/>
      <c r="T543" s="91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T543" s="16" t="s">
        <v>146</v>
      </c>
      <c r="AU543" s="16" t="s">
        <v>86</v>
      </c>
    </row>
    <row r="544" spans="1:65" s="2" customFormat="1" ht="30" customHeight="1">
      <c r="A544" s="37"/>
      <c r="B544" s="38"/>
      <c r="C544" s="230" t="s">
        <v>839</v>
      </c>
      <c r="D544" s="230" t="s">
        <v>139</v>
      </c>
      <c r="E544" s="231" t="s">
        <v>840</v>
      </c>
      <c r="F544" s="232" t="s">
        <v>841</v>
      </c>
      <c r="G544" s="233" t="s">
        <v>410</v>
      </c>
      <c r="H544" s="234">
        <v>123</v>
      </c>
      <c r="I544" s="235"/>
      <c r="J544" s="236">
        <f>ROUND(I544*H544,2)</f>
        <v>0</v>
      </c>
      <c r="K544" s="232" t="s">
        <v>143</v>
      </c>
      <c r="L544" s="43"/>
      <c r="M544" s="237" t="s">
        <v>1</v>
      </c>
      <c r="N544" s="238" t="s">
        <v>41</v>
      </c>
      <c r="O544" s="90"/>
      <c r="P544" s="239">
        <f>O544*H544</f>
        <v>0</v>
      </c>
      <c r="Q544" s="239">
        <v>0.0006</v>
      </c>
      <c r="R544" s="239">
        <f>Q544*H544</f>
        <v>0.07379999999999999</v>
      </c>
      <c r="S544" s="239">
        <v>0</v>
      </c>
      <c r="T544" s="240">
        <f>S544*H544</f>
        <v>0</v>
      </c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R544" s="241" t="s">
        <v>224</v>
      </c>
      <c r="AT544" s="241" t="s">
        <v>139</v>
      </c>
      <c r="AU544" s="241" t="s">
        <v>86</v>
      </c>
      <c r="AY544" s="16" t="s">
        <v>137</v>
      </c>
      <c r="BE544" s="242">
        <f>IF(N544="základní",J544,0)</f>
        <v>0</v>
      </c>
      <c r="BF544" s="242">
        <f>IF(N544="snížená",J544,0)</f>
        <v>0</v>
      </c>
      <c r="BG544" s="242">
        <f>IF(N544="zákl. přenesená",J544,0)</f>
        <v>0</v>
      </c>
      <c r="BH544" s="242">
        <f>IF(N544="sníž. přenesená",J544,0)</f>
        <v>0</v>
      </c>
      <c r="BI544" s="242">
        <f>IF(N544="nulová",J544,0)</f>
        <v>0</v>
      </c>
      <c r="BJ544" s="16" t="s">
        <v>84</v>
      </c>
      <c r="BK544" s="242">
        <f>ROUND(I544*H544,2)</f>
        <v>0</v>
      </c>
      <c r="BL544" s="16" t="s">
        <v>224</v>
      </c>
      <c r="BM544" s="241" t="s">
        <v>842</v>
      </c>
    </row>
    <row r="545" spans="1:47" s="2" customFormat="1" ht="12">
      <c r="A545" s="37"/>
      <c r="B545" s="38"/>
      <c r="C545" s="39"/>
      <c r="D545" s="243" t="s">
        <v>146</v>
      </c>
      <c r="E545" s="39"/>
      <c r="F545" s="244" t="s">
        <v>843</v>
      </c>
      <c r="G545" s="39"/>
      <c r="H545" s="39"/>
      <c r="I545" s="139"/>
      <c r="J545" s="39"/>
      <c r="K545" s="39"/>
      <c r="L545" s="43"/>
      <c r="M545" s="245"/>
      <c r="N545" s="246"/>
      <c r="O545" s="90"/>
      <c r="P545" s="90"/>
      <c r="Q545" s="90"/>
      <c r="R545" s="90"/>
      <c r="S545" s="90"/>
      <c r="T545" s="91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T545" s="16" t="s">
        <v>146</v>
      </c>
      <c r="AU545" s="16" t="s">
        <v>86</v>
      </c>
    </row>
    <row r="546" spans="1:51" s="13" customFormat="1" ht="12">
      <c r="A546" s="13"/>
      <c r="B546" s="247"/>
      <c r="C546" s="248"/>
      <c r="D546" s="243" t="s">
        <v>157</v>
      </c>
      <c r="E546" s="249" t="s">
        <v>1</v>
      </c>
      <c r="F546" s="250" t="s">
        <v>844</v>
      </c>
      <c r="G546" s="248"/>
      <c r="H546" s="251">
        <v>123</v>
      </c>
      <c r="I546" s="252"/>
      <c r="J546" s="248"/>
      <c r="K546" s="248"/>
      <c r="L546" s="253"/>
      <c r="M546" s="254"/>
      <c r="N546" s="255"/>
      <c r="O546" s="255"/>
      <c r="P546" s="255"/>
      <c r="Q546" s="255"/>
      <c r="R546" s="255"/>
      <c r="S546" s="255"/>
      <c r="T546" s="256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7" t="s">
        <v>157</v>
      </c>
      <c r="AU546" s="257" t="s">
        <v>86</v>
      </c>
      <c r="AV546" s="13" t="s">
        <v>86</v>
      </c>
      <c r="AW546" s="13" t="s">
        <v>32</v>
      </c>
      <c r="AX546" s="13" t="s">
        <v>84</v>
      </c>
      <c r="AY546" s="257" t="s">
        <v>137</v>
      </c>
    </row>
    <row r="547" spans="1:65" s="2" customFormat="1" ht="30" customHeight="1">
      <c r="A547" s="37"/>
      <c r="B547" s="38"/>
      <c r="C547" s="230" t="s">
        <v>845</v>
      </c>
      <c r="D547" s="230" t="s">
        <v>139</v>
      </c>
      <c r="E547" s="231" t="s">
        <v>846</v>
      </c>
      <c r="F547" s="232" t="s">
        <v>847</v>
      </c>
      <c r="G547" s="233" t="s">
        <v>410</v>
      </c>
      <c r="H547" s="234">
        <v>124.4</v>
      </c>
      <c r="I547" s="235"/>
      <c r="J547" s="236">
        <f>ROUND(I547*H547,2)</f>
        <v>0</v>
      </c>
      <c r="K547" s="232" t="s">
        <v>143</v>
      </c>
      <c r="L547" s="43"/>
      <c r="M547" s="237" t="s">
        <v>1</v>
      </c>
      <c r="N547" s="238" t="s">
        <v>41</v>
      </c>
      <c r="O547" s="90"/>
      <c r="P547" s="239">
        <f>O547*H547</f>
        <v>0</v>
      </c>
      <c r="Q547" s="239">
        <v>0.0006</v>
      </c>
      <c r="R547" s="239">
        <f>Q547*H547</f>
        <v>0.07464</v>
      </c>
      <c r="S547" s="239">
        <v>0</v>
      </c>
      <c r="T547" s="240">
        <f>S547*H547</f>
        <v>0</v>
      </c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R547" s="241" t="s">
        <v>224</v>
      </c>
      <c r="AT547" s="241" t="s">
        <v>139</v>
      </c>
      <c r="AU547" s="241" t="s">
        <v>86</v>
      </c>
      <c r="AY547" s="16" t="s">
        <v>137</v>
      </c>
      <c r="BE547" s="242">
        <f>IF(N547="základní",J547,0)</f>
        <v>0</v>
      </c>
      <c r="BF547" s="242">
        <f>IF(N547="snížená",J547,0)</f>
        <v>0</v>
      </c>
      <c r="BG547" s="242">
        <f>IF(N547="zákl. přenesená",J547,0)</f>
        <v>0</v>
      </c>
      <c r="BH547" s="242">
        <f>IF(N547="sníž. přenesená",J547,0)</f>
        <v>0</v>
      </c>
      <c r="BI547" s="242">
        <f>IF(N547="nulová",J547,0)</f>
        <v>0</v>
      </c>
      <c r="BJ547" s="16" t="s">
        <v>84</v>
      </c>
      <c r="BK547" s="242">
        <f>ROUND(I547*H547,2)</f>
        <v>0</v>
      </c>
      <c r="BL547" s="16" t="s">
        <v>224</v>
      </c>
      <c r="BM547" s="241" t="s">
        <v>848</v>
      </c>
    </row>
    <row r="548" spans="1:47" s="2" customFormat="1" ht="12">
      <c r="A548" s="37"/>
      <c r="B548" s="38"/>
      <c r="C548" s="39"/>
      <c r="D548" s="243" t="s">
        <v>146</v>
      </c>
      <c r="E548" s="39"/>
      <c r="F548" s="244" t="s">
        <v>849</v>
      </c>
      <c r="G548" s="39"/>
      <c r="H548" s="39"/>
      <c r="I548" s="139"/>
      <c r="J548" s="39"/>
      <c r="K548" s="39"/>
      <c r="L548" s="43"/>
      <c r="M548" s="245"/>
      <c r="N548" s="246"/>
      <c r="O548" s="90"/>
      <c r="P548" s="90"/>
      <c r="Q548" s="90"/>
      <c r="R548" s="90"/>
      <c r="S548" s="90"/>
      <c r="T548" s="91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T548" s="16" t="s">
        <v>146</v>
      </c>
      <c r="AU548" s="16" t="s">
        <v>86</v>
      </c>
    </row>
    <row r="549" spans="1:65" s="2" customFormat="1" ht="19.8" customHeight="1">
      <c r="A549" s="37"/>
      <c r="B549" s="38"/>
      <c r="C549" s="230" t="s">
        <v>850</v>
      </c>
      <c r="D549" s="230" t="s">
        <v>139</v>
      </c>
      <c r="E549" s="231" t="s">
        <v>851</v>
      </c>
      <c r="F549" s="232" t="s">
        <v>852</v>
      </c>
      <c r="G549" s="233" t="s">
        <v>200</v>
      </c>
      <c r="H549" s="234">
        <v>955.22</v>
      </c>
      <c r="I549" s="235"/>
      <c r="J549" s="236">
        <f>ROUND(I549*H549,2)</f>
        <v>0</v>
      </c>
      <c r="K549" s="232" t="s">
        <v>143</v>
      </c>
      <c r="L549" s="43"/>
      <c r="M549" s="237" t="s">
        <v>1</v>
      </c>
      <c r="N549" s="238" t="s">
        <v>41</v>
      </c>
      <c r="O549" s="90"/>
      <c r="P549" s="239">
        <f>O549*H549</f>
        <v>0</v>
      </c>
      <c r="Q549" s="239">
        <v>0</v>
      </c>
      <c r="R549" s="239">
        <f>Q549*H549</f>
        <v>0</v>
      </c>
      <c r="S549" s="239">
        <v>0</v>
      </c>
      <c r="T549" s="240">
        <f>S549*H549</f>
        <v>0</v>
      </c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R549" s="241" t="s">
        <v>224</v>
      </c>
      <c r="AT549" s="241" t="s">
        <v>139</v>
      </c>
      <c r="AU549" s="241" t="s">
        <v>86</v>
      </c>
      <c r="AY549" s="16" t="s">
        <v>137</v>
      </c>
      <c r="BE549" s="242">
        <f>IF(N549="základní",J549,0)</f>
        <v>0</v>
      </c>
      <c r="BF549" s="242">
        <f>IF(N549="snížená",J549,0)</f>
        <v>0</v>
      </c>
      <c r="BG549" s="242">
        <f>IF(N549="zákl. přenesená",J549,0)</f>
        <v>0</v>
      </c>
      <c r="BH549" s="242">
        <f>IF(N549="sníž. přenesená",J549,0)</f>
        <v>0</v>
      </c>
      <c r="BI549" s="242">
        <f>IF(N549="nulová",J549,0)</f>
        <v>0</v>
      </c>
      <c r="BJ549" s="16" t="s">
        <v>84</v>
      </c>
      <c r="BK549" s="242">
        <f>ROUND(I549*H549,2)</f>
        <v>0</v>
      </c>
      <c r="BL549" s="16" t="s">
        <v>224</v>
      </c>
      <c r="BM549" s="241" t="s">
        <v>853</v>
      </c>
    </row>
    <row r="550" spans="1:47" s="2" customFormat="1" ht="12">
      <c r="A550" s="37"/>
      <c r="B550" s="38"/>
      <c r="C550" s="39"/>
      <c r="D550" s="243" t="s">
        <v>146</v>
      </c>
      <c r="E550" s="39"/>
      <c r="F550" s="244" t="s">
        <v>854</v>
      </c>
      <c r="G550" s="39"/>
      <c r="H550" s="39"/>
      <c r="I550" s="139"/>
      <c r="J550" s="39"/>
      <c r="K550" s="39"/>
      <c r="L550" s="43"/>
      <c r="M550" s="245"/>
      <c r="N550" s="246"/>
      <c r="O550" s="90"/>
      <c r="P550" s="90"/>
      <c r="Q550" s="90"/>
      <c r="R550" s="90"/>
      <c r="S550" s="90"/>
      <c r="T550" s="91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T550" s="16" t="s">
        <v>146</v>
      </c>
      <c r="AU550" s="16" t="s">
        <v>86</v>
      </c>
    </row>
    <row r="551" spans="1:51" s="13" customFormat="1" ht="12">
      <c r="A551" s="13"/>
      <c r="B551" s="247"/>
      <c r="C551" s="248"/>
      <c r="D551" s="243" t="s">
        <v>157</v>
      </c>
      <c r="E551" s="249" t="s">
        <v>1</v>
      </c>
      <c r="F551" s="250" t="s">
        <v>855</v>
      </c>
      <c r="G551" s="248"/>
      <c r="H551" s="251">
        <v>955.22</v>
      </c>
      <c r="I551" s="252"/>
      <c r="J551" s="248"/>
      <c r="K551" s="248"/>
      <c r="L551" s="253"/>
      <c r="M551" s="254"/>
      <c r="N551" s="255"/>
      <c r="O551" s="255"/>
      <c r="P551" s="255"/>
      <c r="Q551" s="255"/>
      <c r="R551" s="255"/>
      <c r="S551" s="255"/>
      <c r="T551" s="256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7" t="s">
        <v>157</v>
      </c>
      <c r="AU551" s="257" t="s">
        <v>86</v>
      </c>
      <c r="AV551" s="13" t="s">
        <v>86</v>
      </c>
      <c r="AW551" s="13" t="s">
        <v>32</v>
      </c>
      <c r="AX551" s="13" t="s">
        <v>84</v>
      </c>
      <c r="AY551" s="257" t="s">
        <v>137</v>
      </c>
    </row>
    <row r="552" spans="1:65" s="2" customFormat="1" ht="14.4" customHeight="1">
      <c r="A552" s="37"/>
      <c r="B552" s="38"/>
      <c r="C552" s="269" t="s">
        <v>856</v>
      </c>
      <c r="D552" s="269" t="s">
        <v>191</v>
      </c>
      <c r="E552" s="270" t="s">
        <v>857</v>
      </c>
      <c r="F552" s="271" t="s">
        <v>858</v>
      </c>
      <c r="G552" s="272" t="s">
        <v>200</v>
      </c>
      <c r="H552" s="273">
        <v>974.324</v>
      </c>
      <c r="I552" s="274"/>
      <c r="J552" s="275">
        <f>ROUND(I552*H552,2)</f>
        <v>0</v>
      </c>
      <c r="K552" s="271" t="s">
        <v>1</v>
      </c>
      <c r="L552" s="276"/>
      <c r="M552" s="277" t="s">
        <v>1</v>
      </c>
      <c r="N552" s="278" t="s">
        <v>41</v>
      </c>
      <c r="O552" s="90"/>
      <c r="P552" s="239">
        <f>O552*H552</f>
        <v>0</v>
      </c>
      <c r="Q552" s="239">
        <v>0</v>
      </c>
      <c r="R552" s="239">
        <f>Q552*H552</f>
        <v>0</v>
      </c>
      <c r="S552" s="239">
        <v>0</v>
      </c>
      <c r="T552" s="240">
        <f>S552*H552</f>
        <v>0</v>
      </c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R552" s="241" t="s">
        <v>279</v>
      </c>
      <c r="AT552" s="241" t="s">
        <v>191</v>
      </c>
      <c r="AU552" s="241" t="s">
        <v>86</v>
      </c>
      <c r="AY552" s="16" t="s">
        <v>137</v>
      </c>
      <c r="BE552" s="242">
        <f>IF(N552="základní",J552,0)</f>
        <v>0</v>
      </c>
      <c r="BF552" s="242">
        <f>IF(N552="snížená",J552,0)</f>
        <v>0</v>
      </c>
      <c r="BG552" s="242">
        <f>IF(N552="zákl. přenesená",J552,0)</f>
        <v>0</v>
      </c>
      <c r="BH552" s="242">
        <f>IF(N552="sníž. přenesená",J552,0)</f>
        <v>0</v>
      </c>
      <c r="BI552" s="242">
        <f>IF(N552="nulová",J552,0)</f>
        <v>0</v>
      </c>
      <c r="BJ552" s="16" t="s">
        <v>84</v>
      </c>
      <c r="BK552" s="242">
        <f>ROUND(I552*H552,2)</f>
        <v>0</v>
      </c>
      <c r="BL552" s="16" t="s">
        <v>224</v>
      </c>
      <c r="BM552" s="241" t="s">
        <v>859</v>
      </c>
    </row>
    <row r="553" spans="1:47" s="2" customFormat="1" ht="12">
      <c r="A553" s="37"/>
      <c r="B553" s="38"/>
      <c r="C553" s="39"/>
      <c r="D553" s="243" t="s">
        <v>146</v>
      </c>
      <c r="E553" s="39"/>
      <c r="F553" s="244" t="s">
        <v>860</v>
      </c>
      <c r="G553" s="39"/>
      <c r="H553" s="39"/>
      <c r="I553" s="139"/>
      <c r="J553" s="39"/>
      <c r="K553" s="39"/>
      <c r="L553" s="43"/>
      <c r="M553" s="245"/>
      <c r="N553" s="246"/>
      <c r="O553" s="90"/>
      <c r="P553" s="90"/>
      <c r="Q553" s="90"/>
      <c r="R553" s="90"/>
      <c r="S553" s="90"/>
      <c r="T553" s="91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T553" s="16" t="s">
        <v>146</v>
      </c>
      <c r="AU553" s="16" t="s">
        <v>86</v>
      </c>
    </row>
    <row r="554" spans="1:51" s="13" customFormat="1" ht="12">
      <c r="A554" s="13"/>
      <c r="B554" s="247"/>
      <c r="C554" s="248"/>
      <c r="D554" s="243" t="s">
        <v>157</v>
      </c>
      <c r="E554" s="249" t="s">
        <v>1</v>
      </c>
      <c r="F554" s="250" t="s">
        <v>861</v>
      </c>
      <c r="G554" s="248"/>
      <c r="H554" s="251">
        <v>955.22</v>
      </c>
      <c r="I554" s="252"/>
      <c r="J554" s="248"/>
      <c r="K554" s="248"/>
      <c r="L554" s="253"/>
      <c r="M554" s="254"/>
      <c r="N554" s="255"/>
      <c r="O554" s="255"/>
      <c r="P554" s="255"/>
      <c r="Q554" s="255"/>
      <c r="R554" s="255"/>
      <c r="S554" s="255"/>
      <c r="T554" s="256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57" t="s">
        <v>157</v>
      </c>
      <c r="AU554" s="257" t="s">
        <v>86</v>
      </c>
      <c r="AV554" s="13" t="s">
        <v>86</v>
      </c>
      <c r="AW554" s="13" t="s">
        <v>32</v>
      </c>
      <c r="AX554" s="13" t="s">
        <v>84</v>
      </c>
      <c r="AY554" s="257" t="s">
        <v>137</v>
      </c>
    </row>
    <row r="555" spans="1:51" s="13" customFormat="1" ht="12">
      <c r="A555" s="13"/>
      <c r="B555" s="247"/>
      <c r="C555" s="248"/>
      <c r="D555" s="243" t="s">
        <v>157</v>
      </c>
      <c r="E555" s="248"/>
      <c r="F555" s="250" t="s">
        <v>862</v>
      </c>
      <c r="G555" s="248"/>
      <c r="H555" s="251">
        <v>974.324</v>
      </c>
      <c r="I555" s="252"/>
      <c r="J555" s="248"/>
      <c r="K555" s="248"/>
      <c r="L555" s="253"/>
      <c r="M555" s="254"/>
      <c r="N555" s="255"/>
      <c r="O555" s="255"/>
      <c r="P555" s="255"/>
      <c r="Q555" s="255"/>
      <c r="R555" s="255"/>
      <c r="S555" s="255"/>
      <c r="T555" s="256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7" t="s">
        <v>157</v>
      </c>
      <c r="AU555" s="257" t="s">
        <v>86</v>
      </c>
      <c r="AV555" s="13" t="s">
        <v>86</v>
      </c>
      <c r="AW555" s="13" t="s">
        <v>4</v>
      </c>
      <c r="AX555" s="13" t="s">
        <v>84</v>
      </c>
      <c r="AY555" s="257" t="s">
        <v>137</v>
      </c>
    </row>
    <row r="556" spans="1:65" s="2" customFormat="1" ht="19.8" customHeight="1">
      <c r="A556" s="37"/>
      <c r="B556" s="38"/>
      <c r="C556" s="230" t="s">
        <v>863</v>
      </c>
      <c r="D556" s="230" t="s">
        <v>139</v>
      </c>
      <c r="E556" s="231" t="s">
        <v>864</v>
      </c>
      <c r="F556" s="232" t="s">
        <v>865</v>
      </c>
      <c r="G556" s="233" t="s">
        <v>200</v>
      </c>
      <c r="H556" s="234">
        <v>92.2</v>
      </c>
      <c r="I556" s="235"/>
      <c r="J556" s="236">
        <f>ROUND(I556*H556,2)</f>
        <v>0</v>
      </c>
      <c r="K556" s="232" t="s">
        <v>143</v>
      </c>
      <c r="L556" s="43"/>
      <c r="M556" s="237" t="s">
        <v>1</v>
      </c>
      <c r="N556" s="238" t="s">
        <v>41</v>
      </c>
      <c r="O556" s="90"/>
      <c r="P556" s="239">
        <f>O556*H556</f>
        <v>0</v>
      </c>
      <c r="Q556" s="239">
        <v>0.0005</v>
      </c>
      <c r="R556" s="239">
        <f>Q556*H556</f>
        <v>0.0461</v>
      </c>
      <c r="S556" s="239">
        <v>0</v>
      </c>
      <c r="T556" s="240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241" t="s">
        <v>224</v>
      </c>
      <c r="AT556" s="241" t="s">
        <v>139</v>
      </c>
      <c r="AU556" s="241" t="s">
        <v>86</v>
      </c>
      <c r="AY556" s="16" t="s">
        <v>137</v>
      </c>
      <c r="BE556" s="242">
        <f>IF(N556="základní",J556,0)</f>
        <v>0</v>
      </c>
      <c r="BF556" s="242">
        <f>IF(N556="snížená",J556,0)</f>
        <v>0</v>
      </c>
      <c r="BG556" s="242">
        <f>IF(N556="zákl. přenesená",J556,0)</f>
        <v>0</v>
      </c>
      <c r="BH556" s="242">
        <f>IF(N556="sníž. přenesená",J556,0)</f>
        <v>0</v>
      </c>
      <c r="BI556" s="242">
        <f>IF(N556="nulová",J556,0)</f>
        <v>0</v>
      </c>
      <c r="BJ556" s="16" t="s">
        <v>84</v>
      </c>
      <c r="BK556" s="242">
        <f>ROUND(I556*H556,2)</f>
        <v>0</v>
      </c>
      <c r="BL556" s="16" t="s">
        <v>224</v>
      </c>
      <c r="BM556" s="241" t="s">
        <v>866</v>
      </c>
    </row>
    <row r="557" spans="1:47" s="2" customFormat="1" ht="12">
      <c r="A557" s="37"/>
      <c r="B557" s="38"/>
      <c r="C557" s="39"/>
      <c r="D557" s="243" t="s">
        <v>146</v>
      </c>
      <c r="E557" s="39"/>
      <c r="F557" s="244" t="s">
        <v>867</v>
      </c>
      <c r="G557" s="39"/>
      <c r="H557" s="39"/>
      <c r="I557" s="139"/>
      <c r="J557" s="39"/>
      <c r="K557" s="39"/>
      <c r="L557" s="43"/>
      <c r="M557" s="245"/>
      <c r="N557" s="246"/>
      <c r="O557" s="90"/>
      <c r="P557" s="90"/>
      <c r="Q557" s="90"/>
      <c r="R557" s="90"/>
      <c r="S557" s="90"/>
      <c r="T557" s="91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T557" s="16" t="s">
        <v>146</v>
      </c>
      <c r="AU557" s="16" t="s">
        <v>86</v>
      </c>
    </row>
    <row r="558" spans="1:51" s="13" customFormat="1" ht="12">
      <c r="A558" s="13"/>
      <c r="B558" s="247"/>
      <c r="C558" s="248"/>
      <c r="D558" s="243" t="s">
        <v>157</v>
      </c>
      <c r="E558" s="249" t="s">
        <v>1</v>
      </c>
      <c r="F558" s="250" t="s">
        <v>868</v>
      </c>
      <c r="G558" s="248"/>
      <c r="H558" s="251">
        <v>92.2</v>
      </c>
      <c r="I558" s="252"/>
      <c r="J558" s="248"/>
      <c r="K558" s="248"/>
      <c r="L558" s="253"/>
      <c r="M558" s="254"/>
      <c r="N558" s="255"/>
      <c r="O558" s="255"/>
      <c r="P558" s="255"/>
      <c r="Q558" s="255"/>
      <c r="R558" s="255"/>
      <c r="S558" s="255"/>
      <c r="T558" s="256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7" t="s">
        <v>157</v>
      </c>
      <c r="AU558" s="257" t="s">
        <v>86</v>
      </c>
      <c r="AV558" s="13" t="s">
        <v>86</v>
      </c>
      <c r="AW558" s="13" t="s">
        <v>32</v>
      </c>
      <c r="AX558" s="13" t="s">
        <v>84</v>
      </c>
      <c r="AY558" s="257" t="s">
        <v>137</v>
      </c>
    </row>
    <row r="559" spans="1:65" s="2" customFormat="1" ht="19.8" customHeight="1">
      <c r="A559" s="37"/>
      <c r="B559" s="38"/>
      <c r="C559" s="230" t="s">
        <v>869</v>
      </c>
      <c r="D559" s="230" t="s">
        <v>139</v>
      </c>
      <c r="E559" s="231" t="s">
        <v>870</v>
      </c>
      <c r="F559" s="232" t="s">
        <v>871</v>
      </c>
      <c r="G559" s="233" t="s">
        <v>182</v>
      </c>
      <c r="H559" s="234">
        <v>0.202</v>
      </c>
      <c r="I559" s="235"/>
      <c r="J559" s="236">
        <f>ROUND(I559*H559,2)</f>
        <v>0</v>
      </c>
      <c r="K559" s="232" t="s">
        <v>143</v>
      </c>
      <c r="L559" s="43"/>
      <c r="M559" s="237" t="s">
        <v>1</v>
      </c>
      <c r="N559" s="238" t="s">
        <v>41</v>
      </c>
      <c r="O559" s="90"/>
      <c r="P559" s="239">
        <f>O559*H559</f>
        <v>0</v>
      </c>
      <c r="Q559" s="239">
        <v>0</v>
      </c>
      <c r="R559" s="239">
        <f>Q559*H559</f>
        <v>0</v>
      </c>
      <c r="S559" s="239">
        <v>0</v>
      </c>
      <c r="T559" s="240">
        <f>S559*H559</f>
        <v>0</v>
      </c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R559" s="241" t="s">
        <v>224</v>
      </c>
      <c r="AT559" s="241" t="s">
        <v>139</v>
      </c>
      <c r="AU559" s="241" t="s">
        <v>86</v>
      </c>
      <c r="AY559" s="16" t="s">
        <v>137</v>
      </c>
      <c r="BE559" s="242">
        <f>IF(N559="základní",J559,0)</f>
        <v>0</v>
      </c>
      <c r="BF559" s="242">
        <f>IF(N559="snížená",J559,0)</f>
        <v>0</v>
      </c>
      <c r="BG559" s="242">
        <f>IF(N559="zákl. přenesená",J559,0)</f>
        <v>0</v>
      </c>
      <c r="BH559" s="242">
        <f>IF(N559="sníž. přenesená",J559,0)</f>
        <v>0</v>
      </c>
      <c r="BI559" s="242">
        <f>IF(N559="nulová",J559,0)</f>
        <v>0</v>
      </c>
      <c r="BJ559" s="16" t="s">
        <v>84</v>
      </c>
      <c r="BK559" s="242">
        <f>ROUND(I559*H559,2)</f>
        <v>0</v>
      </c>
      <c r="BL559" s="16" t="s">
        <v>224</v>
      </c>
      <c r="BM559" s="241" t="s">
        <v>872</v>
      </c>
    </row>
    <row r="560" spans="1:47" s="2" customFormat="1" ht="12">
      <c r="A560" s="37"/>
      <c r="B560" s="38"/>
      <c r="C560" s="39"/>
      <c r="D560" s="243" t="s">
        <v>146</v>
      </c>
      <c r="E560" s="39"/>
      <c r="F560" s="244" t="s">
        <v>871</v>
      </c>
      <c r="G560" s="39"/>
      <c r="H560" s="39"/>
      <c r="I560" s="139"/>
      <c r="J560" s="39"/>
      <c r="K560" s="39"/>
      <c r="L560" s="43"/>
      <c r="M560" s="245"/>
      <c r="N560" s="246"/>
      <c r="O560" s="90"/>
      <c r="P560" s="90"/>
      <c r="Q560" s="90"/>
      <c r="R560" s="90"/>
      <c r="S560" s="90"/>
      <c r="T560" s="91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T560" s="16" t="s">
        <v>146</v>
      </c>
      <c r="AU560" s="16" t="s">
        <v>86</v>
      </c>
    </row>
    <row r="561" spans="1:63" s="12" customFormat="1" ht="22.8" customHeight="1">
      <c r="A561" s="12"/>
      <c r="B561" s="214"/>
      <c r="C561" s="215"/>
      <c r="D561" s="216" t="s">
        <v>75</v>
      </c>
      <c r="E561" s="228" t="s">
        <v>873</v>
      </c>
      <c r="F561" s="228" t="s">
        <v>874</v>
      </c>
      <c r="G561" s="215"/>
      <c r="H561" s="215"/>
      <c r="I561" s="218"/>
      <c r="J561" s="229">
        <f>BK561</f>
        <v>0</v>
      </c>
      <c r="K561" s="215"/>
      <c r="L561" s="220"/>
      <c r="M561" s="221"/>
      <c r="N561" s="222"/>
      <c r="O561" s="222"/>
      <c r="P561" s="223">
        <f>SUM(P562:P596)</f>
        <v>0</v>
      </c>
      <c r="Q561" s="222"/>
      <c r="R561" s="223">
        <f>SUM(R562:R596)</f>
        <v>7.2633920000000005</v>
      </c>
      <c r="S561" s="222"/>
      <c r="T561" s="224">
        <f>SUM(T562:T596)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25" t="s">
        <v>86</v>
      </c>
      <c r="AT561" s="226" t="s">
        <v>75</v>
      </c>
      <c r="AU561" s="226" t="s">
        <v>84</v>
      </c>
      <c r="AY561" s="225" t="s">
        <v>137</v>
      </c>
      <c r="BK561" s="227">
        <f>SUM(BK562:BK596)</f>
        <v>0</v>
      </c>
    </row>
    <row r="562" spans="1:65" s="2" customFormat="1" ht="19.8" customHeight="1">
      <c r="A562" s="37"/>
      <c r="B562" s="38"/>
      <c r="C562" s="230" t="s">
        <v>875</v>
      </c>
      <c r="D562" s="230" t="s">
        <v>139</v>
      </c>
      <c r="E562" s="231" t="s">
        <v>876</v>
      </c>
      <c r="F562" s="232" t="s">
        <v>877</v>
      </c>
      <c r="G562" s="233" t="s">
        <v>200</v>
      </c>
      <c r="H562" s="234">
        <v>73.2</v>
      </c>
      <c r="I562" s="235"/>
      <c r="J562" s="236">
        <f>ROUND(I562*H562,2)</f>
        <v>0</v>
      </c>
      <c r="K562" s="232" t="s">
        <v>143</v>
      </c>
      <c r="L562" s="43"/>
      <c r="M562" s="237" t="s">
        <v>1</v>
      </c>
      <c r="N562" s="238" t="s">
        <v>41</v>
      </c>
      <c r="O562" s="90"/>
      <c r="P562" s="239">
        <f>O562*H562</f>
        <v>0</v>
      </c>
      <c r="Q562" s="239">
        <v>0.006</v>
      </c>
      <c r="R562" s="239">
        <f>Q562*H562</f>
        <v>0.43920000000000003</v>
      </c>
      <c r="S562" s="239">
        <v>0</v>
      </c>
      <c r="T562" s="240">
        <f>S562*H562</f>
        <v>0</v>
      </c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R562" s="241" t="s">
        <v>224</v>
      </c>
      <c r="AT562" s="241" t="s">
        <v>139</v>
      </c>
      <c r="AU562" s="241" t="s">
        <v>86</v>
      </c>
      <c r="AY562" s="16" t="s">
        <v>137</v>
      </c>
      <c r="BE562" s="242">
        <f>IF(N562="základní",J562,0)</f>
        <v>0</v>
      </c>
      <c r="BF562" s="242">
        <f>IF(N562="snížená",J562,0)</f>
        <v>0</v>
      </c>
      <c r="BG562" s="242">
        <f>IF(N562="zákl. přenesená",J562,0)</f>
        <v>0</v>
      </c>
      <c r="BH562" s="242">
        <f>IF(N562="sníž. přenesená",J562,0)</f>
        <v>0</v>
      </c>
      <c r="BI562" s="242">
        <f>IF(N562="nulová",J562,0)</f>
        <v>0</v>
      </c>
      <c r="BJ562" s="16" t="s">
        <v>84</v>
      </c>
      <c r="BK562" s="242">
        <f>ROUND(I562*H562,2)</f>
        <v>0</v>
      </c>
      <c r="BL562" s="16" t="s">
        <v>224</v>
      </c>
      <c r="BM562" s="241" t="s">
        <v>878</v>
      </c>
    </row>
    <row r="563" spans="1:47" s="2" customFormat="1" ht="12">
      <c r="A563" s="37"/>
      <c r="B563" s="38"/>
      <c r="C563" s="39"/>
      <c r="D563" s="243" t="s">
        <v>146</v>
      </c>
      <c r="E563" s="39"/>
      <c r="F563" s="244" t="s">
        <v>879</v>
      </c>
      <c r="G563" s="39"/>
      <c r="H563" s="39"/>
      <c r="I563" s="139"/>
      <c r="J563" s="39"/>
      <c r="K563" s="39"/>
      <c r="L563" s="43"/>
      <c r="M563" s="245"/>
      <c r="N563" s="246"/>
      <c r="O563" s="90"/>
      <c r="P563" s="90"/>
      <c r="Q563" s="90"/>
      <c r="R563" s="90"/>
      <c r="S563" s="90"/>
      <c r="T563" s="91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T563" s="16" t="s">
        <v>146</v>
      </c>
      <c r="AU563" s="16" t="s">
        <v>86</v>
      </c>
    </row>
    <row r="564" spans="1:51" s="13" customFormat="1" ht="12">
      <c r="A564" s="13"/>
      <c r="B564" s="247"/>
      <c r="C564" s="248"/>
      <c r="D564" s="243" t="s">
        <v>157</v>
      </c>
      <c r="E564" s="249" t="s">
        <v>1</v>
      </c>
      <c r="F564" s="250" t="s">
        <v>880</v>
      </c>
      <c r="G564" s="248"/>
      <c r="H564" s="251">
        <v>73.2</v>
      </c>
      <c r="I564" s="252"/>
      <c r="J564" s="248"/>
      <c r="K564" s="248"/>
      <c r="L564" s="253"/>
      <c r="M564" s="254"/>
      <c r="N564" s="255"/>
      <c r="O564" s="255"/>
      <c r="P564" s="255"/>
      <c r="Q564" s="255"/>
      <c r="R564" s="255"/>
      <c r="S564" s="255"/>
      <c r="T564" s="25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7" t="s">
        <v>157</v>
      </c>
      <c r="AU564" s="257" t="s">
        <v>86</v>
      </c>
      <c r="AV564" s="13" t="s">
        <v>86</v>
      </c>
      <c r="AW564" s="13" t="s">
        <v>32</v>
      </c>
      <c r="AX564" s="13" t="s">
        <v>84</v>
      </c>
      <c r="AY564" s="257" t="s">
        <v>137</v>
      </c>
    </row>
    <row r="565" spans="1:65" s="2" customFormat="1" ht="19.8" customHeight="1">
      <c r="A565" s="37"/>
      <c r="B565" s="38"/>
      <c r="C565" s="269" t="s">
        <v>881</v>
      </c>
      <c r="D565" s="269" t="s">
        <v>191</v>
      </c>
      <c r="E565" s="270" t="s">
        <v>882</v>
      </c>
      <c r="F565" s="271" t="s">
        <v>883</v>
      </c>
      <c r="G565" s="272" t="s">
        <v>200</v>
      </c>
      <c r="H565" s="273">
        <v>74.664</v>
      </c>
      <c r="I565" s="274"/>
      <c r="J565" s="275">
        <f>ROUND(I565*H565,2)</f>
        <v>0</v>
      </c>
      <c r="K565" s="271" t="s">
        <v>143</v>
      </c>
      <c r="L565" s="276"/>
      <c r="M565" s="277" t="s">
        <v>1</v>
      </c>
      <c r="N565" s="278" t="s">
        <v>41</v>
      </c>
      <c r="O565" s="90"/>
      <c r="P565" s="239">
        <f>O565*H565</f>
        <v>0</v>
      </c>
      <c r="Q565" s="239">
        <v>0.002</v>
      </c>
      <c r="R565" s="239">
        <f>Q565*H565</f>
        <v>0.14932800000000002</v>
      </c>
      <c r="S565" s="239">
        <v>0</v>
      </c>
      <c r="T565" s="240">
        <f>S565*H565</f>
        <v>0</v>
      </c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R565" s="241" t="s">
        <v>279</v>
      </c>
      <c r="AT565" s="241" t="s">
        <v>191</v>
      </c>
      <c r="AU565" s="241" t="s">
        <v>86</v>
      </c>
      <c r="AY565" s="16" t="s">
        <v>137</v>
      </c>
      <c r="BE565" s="242">
        <f>IF(N565="základní",J565,0)</f>
        <v>0</v>
      </c>
      <c r="BF565" s="242">
        <f>IF(N565="snížená",J565,0)</f>
        <v>0</v>
      </c>
      <c r="BG565" s="242">
        <f>IF(N565="zákl. přenesená",J565,0)</f>
        <v>0</v>
      </c>
      <c r="BH565" s="242">
        <f>IF(N565="sníž. přenesená",J565,0)</f>
        <v>0</v>
      </c>
      <c r="BI565" s="242">
        <f>IF(N565="nulová",J565,0)</f>
        <v>0</v>
      </c>
      <c r="BJ565" s="16" t="s">
        <v>84</v>
      </c>
      <c r="BK565" s="242">
        <f>ROUND(I565*H565,2)</f>
        <v>0</v>
      </c>
      <c r="BL565" s="16" t="s">
        <v>224</v>
      </c>
      <c r="BM565" s="241" t="s">
        <v>884</v>
      </c>
    </row>
    <row r="566" spans="1:47" s="2" customFormat="1" ht="12">
      <c r="A566" s="37"/>
      <c r="B566" s="38"/>
      <c r="C566" s="39"/>
      <c r="D566" s="243" t="s">
        <v>146</v>
      </c>
      <c r="E566" s="39"/>
      <c r="F566" s="244" t="s">
        <v>885</v>
      </c>
      <c r="G566" s="39"/>
      <c r="H566" s="39"/>
      <c r="I566" s="139"/>
      <c r="J566" s="39"/>
      <c r="K566" s="39"/>
      <c r="L566" s="43"/>
      <c r="M566" s="245"/>
      <c r="N566" s="246"/>
      <c r="O566" s="90"/>
      <c r="P566" s="90"/>
      <c r="Q566" s="90"/>
      <c r="R566" s="90"/>
      <c r="S566" s="90"/>
      <c r="T566" s="91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T566" s="16" t="s">
        <v>146</v>
      </c>
      <c r="AU566" s="16" t="s">
        <v>86</v>
      </c>
    </row>
    <row r="567" spans="1:47" s="2" customFormat="1" ht="12">
      <c r="A567" s="37"/>
      <c r="B567" s="38"/>
      <c r="C567" s="39"/>
      <c r="D567" s="243" t="s">
        <v>392</v>
      </c>
      <c r="E567" s="39"/>
      <c r="F567" s="279" t="s">
        <v>886</v>
      </c>
      <c r="G567" s="39"/>
      <c r="H567" s="39"/>
      <c r="I567" s="139"/>
      <c r="J567" s="39"/>
      <c r="K567" s="39"/>
      <c r="L567" s="43"/>
      <c r="M567" s="245"/>
      <c r="N567" s="246"/>
      <c r="O567" s="90"/>
      <c r="P567" s="90"/>
      <c r="Q567" s="90"/>
      <c r="R567" s="90"/>
      <c r="S567" s="90"/>
      <c r="T567" s="91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T567" s="16" t="s">
        <v>392</v>
      </c>
      <c r="AU567" s="16" t="s">
        <v>86</v>
      </c>
    </row>
    <row r="568" spans="1:51" s="13" customFormat="1" ht="12">
      <c r="A568" s="13"/>
      <c r="B568" s="247"/>
      <c r="C568" s="248"/>
      <c r="D568" s="243" t="s">
        <v>157</v>
      </c>
      <c r="E568" s="248"/>
      <c r="F568" s="250" t="s">
        <v>887</v>
      </c>
      <c r="G568" s="248"/>
      <c r="H568" s="251">
        <v>74.664</v>
      </c>
      <c r="I568" s="252"/>
      <c r="J568" s="248"/>
      <c r="K568" s="248"/>
      <c r="L568" s="253"/>
      <c r="M568" s="254"/>
      <c r="N568" s="255"/>
      <c r="O568" s="255"/>
      <c r="P568" s="255"/>
      <c r="Q568" s="255"/>
      <c r="R568" s="255"/>
      <c r="S568" s="255"/>
      <c r="T568" s="256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7" t="s">
        <v>157</v>
      </c>
      <c r="AU568" s="257" t="s">
        <v>86</v>
      </c>
      <c r="AV568" s="13" t="s">
        <v>86</v>
      </c>
      <c r="AW568" s="13" t="s">
        <v>4</v>
      </c>
      <c r="AX568" s="13" t="s">
        <v>84</v>
      </c>
      <c r="AY568" s="257" t="s">
        <v>137</v>
      </c>
    </row>
    <row r="569" spans="1:65" s="2" customFormat="1" ht="30" customHeight="1">
      <c r="A569" s="37"/>
      <c r="B569" s="38"/>
      <c r="C569" s="230" t="s">
        <v>888</v>
      </c>
      <c r="D569" s="230" t="s">
        <v>139</v>
      </c>
      <c r="E569" s="231" t="s">
        <v>889</v>
      </c>
      <c r="F569" s="232" t="s">
        <v>890</v>
      </c>
      <c r="G569" s="233" t="s">
        <v>200</v>
      </c>
      <c r="H569" s="234">
        <v>43.4</v>
      </c>
      <c r="I569" s="235"/>
      <c r="J569" s="236">
        <f>ROUND(I569*H569,2)</f>
        <v>0</v>
      </c>
      <c r="K569" s="232" t="s">
        <v>143</v>
      </c>
      <c r="L569" s="43"/>
      <c r="M569" s="237" t="s">
        <v>1</v>
      </c>
      <c r="N569" s="238" t="s">
        <v>41</v>
      </c>
      <c r="O569" s="90"/>
      <c r="P569" s="239">
        <f>O569*H569</f>
        <v>0</v>
      </c>
      <c r="Q569" s="239">
        <v>0</v>
      </c>
      <c r="R569" s="239">
        <f>Q569*H569</f>
        <v>0</v>
      </c>
      <c r="S569" s="239">
        <v>0</v>
      </c>
      <c r="T569" s="240">
        <f>S569*H569</f>
        <v>0</v>
      </c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R569" s="241" t="s">
        <v>224</v>
      </c>
      <c r="AT569" s="241" t="s">
        <v>139</v>
      </c>
      <c r="AU569" s="241" t="s">
        <v>86</v>
      </c>
      <c r="AY569" s="16" t="s">
        <v>137</v>
      </c>
      <c r="BE569" s="242">
        <f>IF(N569="základní",J569,0)</f>
        <v>0</v>
      </c>
      <c r="BF569" s="242">
        <f>IF(N569="snížená",J569,0)</f>
        <v>0</v>
      </c>
      <c r="BG569" s="242">
        <f>IF(N569="zákl. přenesená",J569,0)</f>
        <v>0</v>
      </c>
      <c r="BH569" s="242">
        <f>IF(N569="sníž. přenesená",J569,0)</f>
        <v>0</v>
      </c>
      <c r="BI569" s="242">
        <f>IF(N569="nulová",J569,0)</f>
        <v>0</v>
      </c>
      <c r="BJ569" s="16" t="s">
        <v>84</v>
      </c>
      <c r="BK569" s="242">
        <f>ROUND(I569*H569,2)</f>
        <v>0</v>
      </c>
      <c r="BL569" s="16" t="s">
        <v>224</v>
      </c>
      <c r="BM569" s="241" t="s">
        <v>891</v>
      </c>
    </row>
    <row r="570" spans="1:47" s="2" customFormat="1" ht="12">
      <c r="A570" s="37"/>
      <c r="B570" s="38"/>
      <c r="C570" s="39"/>
      <c r="D570" s="243" t="s">
        <v>146</v>
      </c>
      <c r="E570" s="39"/>
      <c r="F570" s="244" t="s">
        <v>892</v>
      </c>
      <c r="G570" s="39"/>
      <c r="H570" s="39"/>
      <c r="I570" s="139"/>
      <c r="J570" s="39"/>
      <c r="K570" s="39"/>
      <c r="L570" s="43"/>
      <c r="M570" s="245"/>
      <c r="N570" s="246"/>
      <c r="O570" s="90"/>
      <c r="P570" s="90"/>
      <c r="Q570" s="90"/>
      <c r="R570" s="90"/>
      <c r="S570" s="90"/>
      <c r="T570" s="91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T570" s="16" t="s">
        <v>146</v>
      </c>
      <c r="AU570" s="16" t="s">
        <v>86</v>
      </c>
    </row>
    <row r="571" spans="1:51" s="13" customFormat="1" ht="12">
      <c r="A571" s="13"/>
      <c r="B571" s="247"/>
      <c r="C571" s="248"/>
      <c r="D571" s="243" t="s">
        <v>157</v>
      </c>
      <c r="E571" s="249" t="s">
        <v>1</v>
      </c>
      <c r="F571" s="250" t="s">
        <v>893</v>
      </c>
      <c r="G571" s="248"/>
      <c r="H571" s="251">
        <v>43.4</v>
      </c>
      <c r="I571" s="252"/>
      <c r="J571" s="248"/>
      <c r="K571" s="248"/>
      <c r="L571" s="253"/>
      <c r="M571" s="254"/>
      <c r="N571" s="255"/>
      <c r="O571" s="255"/>
      <c r="P571" s="255"/>
      <c r="Q571" s="255"/>
      <c r="R571" s="255"/>
      <c r="S571" s="255"/>
      <c r="T571" s="256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7" t="s">
        <v>157</v>
      </c>
      <c r="AU571" s="257" t="s">
        <v>86</v>
      </c>
      <c r="AV571" s="13" t="s">
        <v>86</v>
      </c>
      <c r="AW571" s="13" t="s">
        <v>32</v>
      </c>
      <c r="AX571" s="13" t="s">
        <v>84</v>
      </c>
      <c r="AY571" s="257" t="s">
        <v>137</v>
      </c>
    </row>
    <row r="572" spans="1:65" s="2" customFormat="1" ht="19.8" customHeight="1">
      <c r="A572" s="37"/>
      <c r="B572" s="38"/>
      <c r="C572" s="269" t="s">
        <v>894</v>
      </c>
      <c r="D572" s="269" t="s">
        <v>191</v>
      </c>
      <c r="E572" s="270" t="s">
        <v>895</v>
      </c>
      <c r="F572" s="271" t="s">
        <v>896</v>
      </c>
      <c r="G572" s="272" t="s">
        <v>200</v>
      </c>
      <c r="H572" s="273">
        <v>44.268</v>
      </c>
      <c r="I572" s="274"/>
      <c r="J572" s="275">
        <f>ROUND(I572*H572,2)</f>
        <v>0</v>
      </c>
      <c r="K572" s="271" t="s">
        <v>143</v>
      </c>
      <c r="L572" s="276"/>
      <c r="M572" s="277" t="s">
        <v>1</v>
      </c>
      <c r="N572" s="278" t="s">
        <v>41</v>
      </c>
      <c r="O572" s="90"/>
      <c r="P572" s="239">
        <f>O572*H572</f>
        <v>0</v>
      </c>
      <c r="Q572" s="239">
        <v>0.00125</v>
      </c>
      <c r="R572" s="239">
        <f>Q572*H572</f>
        <v>0.055335</v>
      </c>
      <c r="S572" s="239">
        <v>0</v>
      </c>
      <c r="T572" s="240">
        <f>S572*H572</f>
        <v>0</v>
      </c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R572" s="241" t="s">
        <v>279</v>
      </c>
      <c r="AT572" s="241" t="s">
        <v>191</v>
      </c>
      <c r="AU572" s="241" t="s">
        <v>86</v>
      </c>
      <c r="AY572" s="16" t="s">
        <v>137</v>
      </c>
      <c r="BE572" s="242">
        <f>IF(N572="základní",J572,0)</f>
        <v>0</v>
      </c>
      <c r="BF572" s="242">
        <f>IF(N572="snížená",J572,0)</f>
        <v>0</v>
      </c>
      <c r="BG572" s="242">
        <f>IF(N572="zákl. přenesená",J572,0)</f>
        <v>0</v>
      </c>
      <c r="BH572" s="242">
        <f>IF(N572="sníž. přenesená",J572,0)</f>
        <v>0</v>
      </c>
      <c r="BI572" s="242">
        <f>IF(N572="nulová",J572,0)</f>
        <v>0</v>
      </c>
      <c r="BJ572" s="16" t="s">
        <v>84</v>
      </c>
      <c r="BK572" s="242">
        <f>ROUND(I572*H572,2)</f>
        <v>0</v>
      </c>
      <c r="BL572" s="16" t="s">
        <v>224</v>
      </c>
      <c r="BM572" s="241" t="s">
        <v>897</v>
      </c>
    </row>
    <row r="573" spans="1:47" s="2" customFormat="1" ht="12">
      <c r="A573" s="37"/>
      <c r="B573" s="38"/>
      <c r="C573" s="39"/>
      <c r="D573" s="243" t="s">
        <v>146</v>
      </c>
      <c r="E573" s="39"/>
      <c r="F573" s="244" t="s">
        <v>898</v>
      </c>
      <c r="G573" s="39"/>
      <c r="H573" s="39"/>
      <c r="I573" s="139"/>
      <c r="J573" s="39"/>
      <c r="K573" s="39"/>
      <c r="L573" s="43"/>
      <c r="M573" s="245"/>
      <c r="N573" s="246"/>
      <c r="O573" s="90"/>
      <c r="P573" s="90"/>
      <c r="Q573" s="90"/>
      <c r="R573" s="90"/>
      <c r="S573" s="90"/>
      <c r="T573" s="91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T573" s="16" t="s">
        <v>146</v>
      </c>
      <c r="AU573" s="16" t="s">
        <v>86</v>
      </c>
    </row>
    <row r="574" spans="1:47" s="2" customFormat="1" ht="12">
      <c r="A574" s="37"/>
      <c r="B574" s="38"/>
      <c r="C574" s="39"/>
      <c r="D574" s="243" t="s">
        <v>392</v>
      </c>
      <c r="E574" s="39"/>
      <c r="F574" s="279" t="s">
        <v>886</v>
      </c>
      <c r="G574" s="39"/>
      <c r="H574" s="39"/>
      <c r="I574" s="139"/>
      <c r="J574" s="39"/>
      <c r="K574" s="39"/>
      <c r="L574" s="43"/>
      <c r="M574" s="245"/>
      <c r="N574" s="246"/>
      <c r="O574" s="90"/>
      <c r="P574" s="90"/>
      <c r="Q574" s="90"/>
      <c r="R574" s="90"/>
      <c r="S574" s="90"/>
      <c r="T574" s="91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T574" s="16" t="s">
        <v>392</v>
      </c>
      <c r="AU574" s="16" t="s">
        <v>86</v>
      </c>
    </row>
    <row r="575" spans="1:51" s="13" customFormat="1" ht="12">
      <c r="A575" s="13"/>
      <c r="B575" s="247"/>
      <c r="C575" s="248"/>
      <c r="D575" s="243" t="s">
        <v>157</v>
      </c>
      <c r="E575" s="248"/>
      <c r="F575" s="250" t="s">
        <v>899</v>
      </c>
      <c r="G575" s="248"/>
      <c r="H575" s="251">
        <v>44.268</v>
      </c>
      <c r="I575" s="252"/>
      <c r="J575" s="248"/>
      <c r="K575" s="248"/>
      <c r="L575" s="253"/>
      <c r="M575" s="254"/>
      <c r="N575" s="255"/>
      <c r="O575" s="255"/>
      <c r="P575" s="255"/>
      <c r="Q575" s="255"/>
      <c r="R575" s="255"/>
      <c r="S575" s="255"/>
      <c r="T575" s="256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57" t="s">
        <v>157</v>
      </c>
      <c r="AU575" s="257" t="s">
        <v>86</v>
      </c>
      <c r="AV575" s="13" t="s">
        <v>86</v>
      </c>
      <c r="AW575" s="13" t="s">
        <v>4</v>
      </c>
      <c r="AX575" s="13" t="s">
        <v>84</v>
      </c>
      <c r="AY575" s="257" t="s">
        <v>137</v>
      </c>
    </row>
    <row r="576" spans="1:65" s="2" customFormat="1" ht="30" customHeight="1">
      <c r="A576" s="37"/>
      <c r="B576" s="38"/>
      <c r="C576" s="230" t="s">
        <v>900</v>
      </c>
      <c r="D576" s="230" t="s">
        <v>139</v>
      </c>
      <c r="E576" s="231" t="s">
        <v>901</v>
      </c>
      <c r="F576" s="232" t="s">
        <v>902</v>
      </c>
      <c r="G576" s="233" t="s">
        <v>200</v>
      </c>
      <c r="H576" s="234">
        <v>753.6</v>
      </c>
      <c r="I576" s="235"/>
      <c r="J576" s="236">
        <f>ROUND(I576*H576,2)</f>
        <v>0</v>
      </c>
      <c r="K576" s="232" t="s">
        <v>143</v>
      </c>
      <c r="L576" s="43"/>
      <c r="M576" s="237" t="s">
        <v>1</v>
      </c>
      <c r="N576" s="238" t="s">
        <v>41</v>
      </c>
      <c r="O576" s="90"/>
      <c r="P576" s="239">
        <f>O576*H576</f>
        <v>0</v>
      </c>
      <c r="Q576" s="239">
        <v>0</v>
      </c>
      <c r="R576" s="239">
        <f>Q576*H576</f>
        <v>0</v>
      </c>
      <c r="S576" s="239">
        <v>0</v>
      </c>
      <c r="T576" s="240">
        <f>S576*H576</f>
        <v>0</v>
      </c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R576" s="241" t="s">
        <v>224</v>
      </c>
      <c r="AT576" s="241" t="s">
        <v>139</v>
      </c>
      <c r="AU576" s="241" t="s">
        <v>86</v>
      </c>
      <c r="AY576" s="16" t="s">
        <v>137</v>
      </c>
      <c r="BE576" s="242">
        <f>IF(N576="základní",J576,0)</f>
        <v>0</v>
      </c>
      <c r="BF576" s="242">
        <f>IF(N576="snížená",J576,0)</f>
        <v>0</v>
      </c>
      <c r="BG576" s="242">
        <f>IF(N576="zákl. přenesená",J576,0)</f>
        <v>0</v>
      </c>
      <c r="BH576" s="242">
        <f>IF(N576="sníž. přenesená",J576,0)</f>
        <v>0</v>
      </c>
      <c r="BI576" s="242">
        <f>IF(N576="nulová",J576,0)</f>
        <v>0</v>
      </c>
      <c r="BJ576" s="16" t="s">
        <v>84</v>
      </c>
      <c r="BK576" s="242">
        <f>ROUND(I576*H576,2)</f>
        <v>0</v>
      </c>
      <c r="BL576" s="16" t="s">
        <v>224</v>
      </c>
      <c r="BM576" s="241" t="s">
        <v>903</v>
      </c>
    </row>
    <row r="577" spans="1:47" s="2" customFormat="1" ht="12">
      <c r="A577" s="37"/>
      <c r="B577" s="38"/>
      <c r="C577" s="39"/>
      <c r="D577" s="243" t="s">
        <v>146</v>
      </c>
      <c r="E577" s="39"/>
      <c r="F577" s="244" t="s">
        <v>904</v>
      </c>
      <c r="G577" s="39"/>
      <c r="H577" s="39"/>
      <c r="I577" s="139"/>
      <c r="J577" s="39"/>
      <c r="K577" s="39"/>
      <c r="L577" s="43"/>
      <c r="M577" s="245"/>
      <c r="N577" s="246"/>
      <c r="O577" s="90"/>
      <c r="P577" s="90"/>
      <c r="Q577" s="90"/>
      <c r="R577" s="90"/>
      <c r="S577" s="90"/>
      <c r="T577" s="91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T577" s="16" t="s">
        <v>146</v>
      </c>
      <c r="AU577" s="16" t="s">
        <v>86</v>
      </c>
    </row>
    <row r="578" spans="1:65" s="2" customFormat="1" ht="19.8" customHeight="1">
      <c r="A578" s="37"/>
      <c r="B578" s="38"/>
      <c r="C578" s="269" t="s">
        <v>905</v>
      </c>
      <c r="D578" s="269" t="s">
        <v>191</v>
      </c>
      <c r="E578" s="270" t="s">
        <v>906</v>
      </c>
      <c r="F578" s="271" t="s">
        <v>907</v>
      </c>
      <c r="G578" s="272" t="s">
        <v>200</v>
      </c>
      <c r="H578" s="273">
        <v>768.672</v>
      </c>
      <c r="I578" s="274"/>
      <c r="J578" s="275">
        <f>ROUND(I578*H578,2)</f>
        <v>0</v>
      </c>
      <c r="K578" s="271" t="s">
        <v>143</v>
      </c>
      <c r="L578" s="276"/>
      <c r="M578" s="277" t="s">
        <v>1</v>
      </c>
      <c r="N578" s="278" t="s">
        <v>41</v>
      </c>
      <c r="O578" s="90"/>
      <c r="P578" s="239">
        <f>O578*H578</f>
        <v>0</v>
      </c>
      <c r="Q578" s="239">
        <v>0.0035</v>
      </c>
      <c r="R578" s="239">
        <f>Q578*H578</f>
        <v>2.6903520000000003</v>
      </c>
      <c r="S578" s="239">
        <v>0</v>
      </c>
      <c r="T578" s="240">
        <f>S578*H578</f>
        <v>0</v>
      </c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R578" s="241" t="s">
        <v>279</v>
      </c>
      <c r="AT578" s="241" t="s">
        <v>191</v>
      </c>
      <c r="AU578" s="241" t="s">
        <v>86</v>
      </c>
      <c r="AY578" s="16" t="s">
        <v>137</v>
      </c>
      <c r="BE578" s="242">
        <f>IF(N578="základní",J578,0)</f>
        <v>0</v>
      </c>
      <c r="BF578" s="242">
        <f>IF(N578="snížená",J578,0)</f>
        <v>0</v>
      </c>
      <c r="BG578" s="242">
        <f>IF(N578="zákl. přenesená",J578,0)</f>
        <v>0</v>
      </c>
      <c r="BH578" s="242">
        <f>IF(N578="sníž. přenesená",J578,0)</f>
        <v>0</v>
      </c>
      <c r="BI578" s="242">
        <f>IF(N578="nulová",J578,0)</f>
        <v>0</v>
      </c>
      <c r="BJ578" s="16" t="s">
        <v>84</v>
      </c>
      <c r="BK578" s="242">
        <f>ROUND(I578*H578,2)</f>
        <v>0</v>
      </c>
      <c r="BL578" s="16" t="s">
        <v>224</v>
      </c>
      <c r="BM578" s="241" t="s">
        <v>908</v>
      </c>
    </row>
    <row r="579" spans="1:47" s="2" customFormat="1" ht="12">
      <c r="A579" s="37"/>
      <c r="B579" s="38"/>
      <c r="C579" s="39"/>
      <c r="D579" s="243" t="s">
        <v>146</v>
      </c>
      <c r="E579" s="39"/>
      <c r="F579" s="244" t="s">
        <v>907</v>
      </c>
      <c r="G579" s="39"/>
      <c r="H579" s="39"/>
      <c r="I579" s="139"/>
      <c r="J579" s="39"/>
      <c r="K579" s="39"/>
      <c r="L579" s="43"/>
      <c r="M579" s="245"/>
      <c r="N579" s="246"/>
      <c r="O579" s="90"/>
      <c r="P579" s="90"/>
      <c r="Q579" s="90"/>
      <c r="R579" s="90"/>
      <c r="S579" s="90"/>
      <c r="T579" s="91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T579" s="16" t="s">
        <v>146</v>
      </c>
      <c r="AU579" s="16" t="s">
        <v>86</v>
      </c>
    </row>
    <row r="580" spans="1:51" s="13" customFormat="1" ht="12">
      <c r="A580" s="13"/>
      <c r="B580" s="247"/>
      <c r="C580" s="248"/>
      <c r="D580" s="243" t="s">
        <v>157</v>
      </c>
      <c r="E580" s="248"/>
      <c r="F580" s="250" t="s">
        <v>909</v>
      </c>
      <c r="G580" s="248"/>
      <c r="H580" s="251">
        <v>768.672</v>
      </c>
      <c r="I580" s="252"/>
      <c r="J580" s="248"/>
      <c r="K580" s="248"/>
      <c r="L580" s="253"/>
      <c r="M580" s="254"/>
      <c r="N580" s="255"/>
      <c r="O580" s="255"/>
      <c r="P580" s="255"/>
      <c r="Q580" s="255"/>
      <c r="R580" s="255"/>
      <c r="S580" s="255"/>
      <c r="T580" s="256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7" t="s">
        <v>157</v>
      </c>
      <c r="AU580" s="257" t="s">
        <v>86</v>
      </c>
      <c r="AV580" s="13" t="s">
        <v>86</v>
      </c>
      <c r="AW580" s="13" t="s">
        <v>4</v>
      </c>
      <c r="AX580" s="13" t="s">
        <v>84</v>
      </c>
      <c r="AY580" s="257" t="s">
        <v>137</v>
      </c>
    </row>
    <row r="581" spans="1:65" s="2" customFormat="1" ht="19.8" customHeight="1">
      <c r="A581" s="37"/>
      <c r="B581" s="38"/>
      <c r="C581" s="269" t="s">
        <v>910</v>
      </c>
      <c r="D581" s="269" t="s">
        <v>191</v>
      </c>
      <c r="E581" s="270" t="s">
        <v>911</v>
      </c>
      <c r="F581" s="271" t="s">
        <v>912</v>
      </c>
      <c r="G581" s="272" t="s">
        <v>200</v>
      </c>
      <c r="H581" s="273">
        <v>768.672</v>
      </c>
      <c r="I581" s="274"/>
      <c r="J581" s="275">
        <f>ROUND(I581*H581,2)</f>
        <v>0</v>
      </c>
      <c r="K581" s="271" t="s">
        <v>143</v>
      </c>
      <c r="L581" s="276"/>
      <c r="M581" s="277" t="s">
        <v>1</v>
      </c>
      <c r="N581" s="278" t="s">
        <v>41</v>
      </c>
      <c r="O581" s="90"/>
      <c r="P581" s="239">
        <f>O581*H581</f>
        <v>0</v>
      </c>
      <c r="Q581" s="239">
        <v>0.004</v>
      </c>
      <c r="R581" s="239">
        <f>Q581*H581</f>
        <v>3.074688</v>
      </c>
      <c r="S581" s="239">
        <v>0</v>
      </c>
      <c r="T581" s="240">
        <f>S581*H581</f>
        <v>0</v>
      </c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R581" s="241" t="s">
        <v>279</v>
      </c>
      <c r="AT581" s="241" t="s">
        <v>191</v>
      </c>
      <c r="AU581" s="241" t="s">
        <v>86</v>
      </c>
      <c r="AY581" s="16" t="s">
        <v>137</v>
      </c>
      <c r="BE581" s="242">
        <f>IF(N581="základní",J581,0)</f>
        <v>0</v>
      </c>
      <c r="BF581" s="242">
        <f>IF(N581="snížená",J581,0)</f>
        <v>0</v>
      </c>
      <c r="BG581" s="242">
        <f>IF(N581="zákl. přenesená",J581,0)</f>
        <v>0</v>
      </c>
      <c r="BH581" s="242">
        <f>IF(N581="sníž. přenesená",J581,0)</f>
        <v>0</v>
      </c>
      <c r="BI581" s="242">
        <f>IF(N581="nulová",J581,0)</f>
        <v>0</v>
      </c>
      <c r="BJ581" s="16" t="s">
        <v>84</v>
      </c>
      <c r="BK581" s="242">
        <f>ROUND(I581*H581,2)</f>
        <v>0</v>
      </c>
      <c r="BL581" s="16" t="s">
        <v>224</v>
      </c>
      <c r="BM581" s="241" t="s">
        <v>913</v>
      </c>
    </row>
    <row r="582" spans="1:47" s="2" customFormat="1" ht="12">
      <c r="A582" s="37"/>
      <c r="B582" s="38"/>
      <c r="C582" s="39"/>
      <c r="D582" s="243" t="s">
        <v>146</v>
      </c>
      <c r="E582" s="39"/>
      <c r="F582" s="244" t="s">
        <v>912</v>
      </c>
      <c r="G582" s="39"/>
      <c r="H582" s="39"/>
      <c r="I582" s="139"/>
      <c r="J582" s="39"/>
      <c r="K582" s="39"/>
      <c r="L582" s="43"/>
      <c r="M582" s="245"/>
      <c r="N582" s="246"/>
      <c r="O582" s="90"/>
      <c r="P582" s="90"/>
      <c r="Q582" s="90"/>
      <c r="R582" s="90"/>
      <c r="S582" s="90"/>
      <c r="T582" s="91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T582" s="16" t="s">
        <v>146</v>
      </c>
      <c r="AU582" s="16" t="s">
        <v>86</v>
      </c>
    </row>
    <row r="583" spans="1:51" s="13" customFormat="1" ht="12">
      <c r="A583" s="13"/>
      <c r="B583" s="247"/>
      <c r="C583" s="248"/>
      <c r="D583" s="243" t="s">
        <v>157</v>
      </c>
      <c r="E583" s="248"/>
      <c r="F583" s="250" t="s">
        <v>909</v>
      </c>
      <c r="G583" s="248"/>
      <c r="H583" s="251">
        <v>768.672</v>
      </c>
      <c r="I583" s="252"/>
      <c r="J583" s="248"/>
      <c r="K583" s="248"/>
      <c r="L583" s="253"/>
      <c r="M583" s="254"/>
      <c r="N583" s="255"/>
      <c r="O583" s="255"/>
      <c r="P583" s="255"/>
      <c r="Q583" s="255"/>
      <c r="R583" s="255"/>
      <c r="S583" s="255"/>
      <c r="T583" s="256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7" t="s">
        <v>157</v>
      </c>
      <c r="AU583" s="257" t="s">
        <v>86</v>
      </c>
      <c r="AV583" s="13" t="s">
        <v>86</v>
      </c>
      <c r="AW583" s="13" t="s">
        <v>4</v>
      </c>
      <c r="AX583" s="13" t="s">
        <v>84</v>
      </c>
      <c r="AY583" s="257" t="s">
        <v>137</v>
      </c>
    </row>
    <row r="584" spans="1:65" s="2" customFormat="1" ht="19.8" customHeight="1">
      <c r="A584" s="37"/>
      <c r="B584" s="38"/>
      <c r="C584" s="269" t="s">
        <v>914</v>
      </c>
      <c r="D584" s="269" t="s">
        <v>191</v>
      </c>
      <c r="E584" s="270" t="s">
        <v>915</v>
      </c>
      <c r="F584" s="271" t="s">
        <v>916</v>
      </c>
      <c r="G584" s="272" t="s">
        <v>200</v>
      </c>
      <c r="H584" s="273">
        <v>400.86</v>
      </c>
      <c r="I584" s="274"/>
      <c r="J584" s="275">
        <f>ROUND(I584*H584,2)</f>
        <v>0</v>
      </c>
      <c r="K584" s="271" t="s">
        <v>143</v>
      </c>
      <c r="L584" s="276"/>
      <c r="M584" s="277" t="s">
        <v>1</v>
      </c>
      <c r="N584" s="278" t="s">
        <v>41</v>
      </c>
      <c r="O584" s="90"/>
      <c r="P584" s="239">
        <f>O584*H584</f>
        <v>0</v>
      </c>
      <c r="Q584" s="239">
        <v>0.0015</v>
      </c>
      <c r="R584" s="239">
        <f>Q584*H584</f>
        <v>0.60129</v>
      </c>
      <c r="S584" s="239">
        <v>0</v>
      </c>
      <c r="T584" s="240">
        <f>S584*H584</f>
        <v>0</v>
      </c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R584" s="241" t="s">
        <v>279</v>
      </c>
      <c r="AT584" s="241" t="s">
        <v>191</v>
      </c>
      <c r="AU584" s="241" t="s">
        <v>86</v>
      </c>
      <c r="AY584" s="16" t="s">
        <v>137</v>
      </c>
      <c r="BE584" s="242">
        <f>IF(N584="základní",J584,0)</f>
        <v>0</v>
      </c>
      <c r="BF584" s="242">
        <f>IF(N584="snížená",J584,0)</f>
        <v>0</v>
      </c>
      <c r="BG584" s="242">
        <f>IF(N584="zákl. přenesená",J584,0)</f>
        <v>0</v>
      </c>
      <c r="BH584" s="242">
        <f>IF(N584="sníž. přenesená",J584,0)</f>
        <v>0</v>
      </c>
      <c r="BI584" s="242">
        <f>IF(N584="nulová",J584,0)</f>
        <v>0</v>
      </c>
      <c r="BJ584" s="16" t="s">
        <v>84</v>
      </c>
      <c r="BK584" s="242">
        <f>ROUND(I584*H584,2)</f>
        <v>0</v>
      </c>
      <c r="BL584" s="16" t="s">
        <v>224</v>
      </c>
      <c r="BM584" s="241" t="s">
        <v>917</v>
      </c>
    </row>
    <row r="585" spans="1:47" s="2" customFormat="1" ht="12">
      <c r="A585" s="37"/>
      <c r="B585" s="38"/>
      <c r="C585" s="39"/>
      <c r="D585" s="243" t="s">
        <v>146</v>
      </c>
      <c r="E585" s="39"/>
      <c r="F585" s="244" t="s">
        <v>918</v>
      </c>
      <c r="G585" s="39"/>
      <c r="H585" s="39"/>
      <c r="I585" s="139"/>
      <c r="J585" s="39"/>
      <c r="K585" s="39"/>
      <c r="L585" s="43"/>
      <c r="M585" s="245"/>
      <c r="N585" s="246"/>
      <c r="O585" s="90"/>
      <c r="P585" s="90"/>
      <c r="Q585" s="90"/>
      <c r="R585" s="90"/>
      <c r="S585" s="90"/>
      <c r="T585" s="91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T585" s="16" t="s">
        <v>146</v>
      </c>
      <c r="AU585" s="16" t="s">
        <v>86</v>
      </c>
    </row>
    <row r="586" spans="1:47" s="2" customFormat="1" ht="12">
      <c r="A586" s="37"/>
      <c r="B586" s="38"/>
      <c r="C586" s="39"/>
      <c r="D586" s="243" t="s">
        <v>392</v>
      </c>
      <c r="E586" s="39"/>
      <c r="F586" s="279" t="s">
        <v>886</v>
      </c>
      <c r="G586" s="39"/>
      <c r="H586" s="39"/>
      <c r="I586" s="139"/>
      <c r="J586" s="39"/>
      <c r="K586" s="39"/>
      <c r="L586" s="43"/>
      <c r="M586" s="245"/>
      <c r="N586" s="246"/>
      <c r="O586" s="90"/>
      <c r="P586" s="90"/>
      <c r="Q586" s="90"/>
      <c r="R586" s="90"/>
      <c r="S586" s="90"/>
      <c r="T586" s="91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T586" s="16" t="s">
        <v>392</v>
      </c>
      <c r="AU586" s="16" t="s">
        <v>86</v>
      </c>
    </row>
    <row r="587" spans="1:51" s="13" customFormat="1" ht="12">
      <c r="A587" s="13"/>
      <c r="B587" s="247"/>
      <c r="C587" s="248"/>
      <c r="D587" s="243" t="s">
        <v>157</v>
      </c>
      <c r="E587" s="249" t="s">
        <v>1</v>
      </c>
      <c r="F587" s="250" t="s">
        <v>919</v>
      </c>
      <c r="G587" s="248"/>
      <c r="H587" s="251">
        <v>393</v>
      </c>
      <c r="I587" s="252"/>
      <c r="J587" s="248"/>
      <c r="K587" s="248"/>
      <c r="L587" s="253"/>
      <c r="M587" s="254"/>
      <c r="N587" s="255"/>
      <c r="O587" s="255"/>
      <c r="P587" s="255"/>
      <c r="Q587" s="255"/>
      <c r="R587" s="255"/>
      <c r="S587" s="255"/>
      <c r="T587" s="256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7" t="s">
        <v>157</v>
      </c>
      <c r="AU587" s="257" t="s">
        <v>86</v>
      </c>
      <c r="AV587" s="13" t="s">
        <v>86</v>
      </c>
      <c r="AW587" s="13" t="s">
        <v>32</v>
      </c>
      <c r="AX587" s="13" t="s">
        <v>84</v>
      </c>
      <c r="AY587" s="257" t="s">
        <v>137</v>
      </c>
    </row>
    <row r="588" spans="1:51" s="13" customFormat="1" ht="12">
      <c r="A588" s="13"/>
      <c r="B588" s="247"/>
      <c r="C588" s="248"/>
      <c r="D588" s="243" t="s">
        <v>157</v>
      </c>
      <c r="E588" s="248"/>
      <c r="F588" s="250" t="s">
        <v>920</v>
      </c>
      <c r="G588" s="248"/>
      <c r="H588" s="251">
        <v>400.86</v>
      </c>
      <c r="I588" s="252"/>
      <c r="J588" s="248"/>
      <c r="K588" s="248"/>
      <c r="L588" s="253"/>
      <c r="M588" s="254"/>
      <c r="N588" s="255"/>
      <c r="O588" s="255"/>
      <c r="P588" s="255"/>
      <c r="Q588" s="255"/>
      <c r="R588" s="255"/>
      <c r="S588" s="255"/>
      <c r="T588" s="256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7" t="s">
        <v>157</v>
      </c>
      <c r="AU588" s="257" t="s">
        <v>86</v>
      </c>
      <c r="AV588" s="13" t="s">
        <v>86</v>
      </c>
      <c r="AW588" s="13" t="s">
        <v>4</v>
      </c>
      <c r="AX588" s="13" t="s">
        <v>84</v>
      </c>
      <c r="AY588" s="257" t="s">
        <v>137</v>
      </c>
    </row>
    <row r="589" spans="1:65" s="2" customFormat="1" ht="19.8" customHeight="1">
      <c r="A589" s="37"/>
      <c r="B589" s="38"/>
      <c r="C589" s="269" t="s">
        <v>921</v>
      </c>
      <c r="D589" s="269" t="s">
        <v>191</v>
      </c>
      <c r="E589" s="270" t="s">
        <v>922</v>
      </c>
      <c r="F589" s="271" t="s">
        <v>923</v>
      </c>
      <c r="G589" s="272" t="s">
        <v>155</v>
      </c>
      <c r="H589" s="273">
        <v>7.415</v>
      </c>
      <c r="I589" s="274"/>
      <c r="J589" s="275">
        <f>ROUND(I589*H589,2)</f>
        <v>0</v>
      </c>
      <c r="K589" s="271" t="s">
        <v>143</v>
      </c>
      <c r="L589" s="276"/>
      <c r="M589" s="277" t="s">
        <v>1</v>
      </c>
      <c r="N589" s="278" t="s">
        <v>41</v>
      </c>
      <c r="O589" s="90"/>
      <c r="P589" s="239">
        <f>O589*H589</f>
        <v>0</v>
      </c>
      <c r="Q589" s="239">
        <v>0.025</v>
      </c>
      <c r="R589" s="239">
        <f>Q589*H589</f>
        <v>0.185375</v>
      </c>
      <c r="S589" s="239">
        <v>0</v>
      </c>
      <c r="T589" s="240">
        <f>S589*H589</f>
        <v>0</v>
      </c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R589" s="241" t="s">
        <v>279</v>
      </c>
      <c r="AT589" s="241" t="s">
        <v>191</v>
      </c>
      <c r="AU589" s="241" t="s">
        <v>86</v>
      </c>
      <c r="AY589" s="16" t="s">
        <v>137</v>
      </c>
      <c r="BE589" s="242">
        <f>IF(N589="základní",J589,0)</f>
        <v>0</v>
      </c>
      <c r="BF589" s="242">
        <f>IF(N589="snížená",J589,0)</f>
        <v>0</v>
      </c>
      <c r="BG589" s="242">
        <f>IF(N589="zákl. přenesená",J589,0)</f>
        <v>0</v>
      </c>
      <c r="BH589" s="242">
        <f>IF(N589="sníž. přenesená",J589,0)</f>
        <v>0</v>
      </c>
      <c r="BI589" s="242">
        <f>IF(N589="nulová",J589,0)</f>
        <v>0</v>
      </c>
      <c r="BJ589" s="16" t="s">
        <v>84</v>
      </c>
      <c r="BK589" s="242">
        <f>ROUND(I589*H589,2)</f>
        <v>0</v>
      </c>
      <c r="BL589" s="16" t="s">
        <v>224</v>
      </c>
      <c r="BM589" s="241" t="s">
        <v>924</v>
      </c>
    </row>
    <row r="590" spans="1:47" s="2" customFormat="1" ht="12">
      <c r="A590" s="37"/>
      <c r="B590" s="38"/>
      <c r="C590" s="39"/>
      <c r="D590" s="243" t="s">
        <v>146</v>
      </c>
      <c r="E590" s="39"/>
      <c r="F590" s="244" t="s">
        <v>925</v>
      </c>
      <c r="G590" s="39"/>
      <c r="H590" s="39"/>
      <c r="I590" s="139"/>
      <c r="J590" s="39"/>
      <c r="K590" s="39"/>
      <c r="L590" s="43"/>
      <c r="M590" s="245"/>
      <c r="N590" s="246"/>
      <c r="O590" s="90"/>
      <c r="P590" s="90"/>
      <c r="Q590" s="90"/>
      <c r="R590" s="90"/>
      <c r="S590" s="90"/>
      <c r="T590" s="91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T590" s="16" t="s">
        <v>146</v>
      </c>
      <c r="AU590" s="16" t="s">
        <v>86</v>
      </c>
    </row>
    <row r="591" spans="1:47" s="2" customFormat="1" ht="12">
      <c r="A591" s="37"/>
      <c r="B591" s="38"/>
      <c r="C591" s="39"/>
      <c r="D591" s="243" t="s">
        <v>392</v>
      </c>
      <c r="E591" s="39"/>
      <c r="F591" s="279" t="s">
        <v>886</v>
      </c>
      <c r="G591" s="39"/>
      <c r="H591" s="39"/>
      <c r="I591" s="139"/>
      <c r="J591" s="39"/>
      <c r="K591" s="39"/>
      <c r="L591" s="43"/>
      <c r="M591" s="245"/>
      <c r="N591" s="246"/>
      <c r="O591" s="90"/>
      <c r="P591" s="90"/>
      <c r="Q591" s="90"/>
      <c r="R591" s="90"/>
      <c r="S591" s="90"/>
      <c r="T591" s="91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T591" s="16" t="s">
        <v>392</v>
      </c>
      <c r="AU591" s="16" t="s">
        <v>86</v>
      </c>
    </row>
    <row r="592" spans="1:51" s="13" customFormat="1" ht="12">
      <c r="A592" s="13"/>
      <c r="B592" s="247"/>
      <c r="C592" s="248"/>
      <c r="D592" s="243" t="s">
        <v>157</v>
      </c>
      <c r="E592" s="248"/>
      <c r="F592" s="250" t="s">
        <v>926</v>
      </c>
      <c r="G592" s="248"/>
      <c r="H592" s="251">
        <v>7.415</v>
      </c>
      <c r="I592" s="252"/>
      <c r="J592" s="248"/>
      <c r="K592" s="248"/>
      <c r="L592" s="253"/>
      <c r="M592" s="254"/>
      <c r="N592" s="255"/>
      <c r="O592" s="255"/>
      <c r="P592" s="255"/>
      <c r="Q592" s="255"/>
      <c r="R592" s="255"/>
      <c r="S592" s="255"/>
      <c r="T592" s="256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57" t="s">
        <v>157</v>
      </c>
      <c r="AU592" s="257" t="s">
        <v>86</v>
      </c>
      <c r="AV592" s="13" t="s">
        <v>86</v>
      </c>
      <c r="AW592" s="13" t="s">
        <v>4</v>
      </c>
      <c r="AX592" s="13" t="s">
        <v>84</v>
      </c>
      <c r="AY592" s="257" t="s">
        <v>137</v>
      </c>
    </row>
    <row r="593" spans="1:65" s="2" customFormat="1" ht="19.8" customHeight="1">
      <c r="A593" s="37"/>
      <c r="B593" s="38"/>
      <c r="C593" s="230" t="s">
        <v>927</v>
      </c>
      <c r="D593" s="230" t="s">
        <v>139</v>
      </c>
      <c r="E593" s="231" t="s">
        <v>928</v>
      </c>
      <c r="F593" s="232" t="s">
        <v>929</v>
      </c>
      <c r="G593" s="233" t="s">
        <v>200</v>
      </c>
      <c r="H593" s="234">
        <v>753.6</v>
      </c>
      <c r="I593" s="235"/>
      <c r="J593" s="236">
        <f>ROUND(I593*H593,2)</f>
        <v>0</v>
      </c>
      <c r="K593" s="232" t="s">
        <v>143</v>
      </c>
      <c r="L593" s="43"/>
      <c r="M593" s="237" t="s">
        <v>1</v>
      </c>
      <c r="N593" s="238" t="s">
        <v>41</v>
      </c>
      <c r="O593" s="90"/>
      <c r="P593" s="239">
        <f>O593*H593</f>
        <v>0</v>
      </c>
      <c r="Q593" s="239">
        <v>9E-05</v>
      </c>
      <c r="R593" s="239">
        <f>Q593*H593</f>
        <v>0.06782400000000001</v>
      </c>
      <c r="S593" s="239">
        <v>0</v>
      </c>
      <c r="T593" s="240">
        <f>S593*H593</f>
        <v>0</v>
      </c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R593" s="241" t="s">
        <v>224</v>
      </c>
      <c r="AT593" s="241" t="s">
        <v>139</v>
      </c>
      <c r="AU593" s="241" t="s">
        <v>86</v>
      </c>
      <c r="AY593" s="16" t="s">
        <v>137</v>
      </c>
      <c r="BE593" s="242">
        <f>IF(N593="základní",J593,0)</f>
        <v>0</v>
      </c>
      <c r="BF593" s="242">
        <f>IF(N593="snížená",J593,0)</f>
        <v>0</v>
      </c>
      <c r="BG593" s="242">
        <f>IF(N593="zákl. přenesená",J593,0)</f>
        <v>0</v>
      </c>
      <c r="BH593" s="242">
        <f>IF(N593="sníž. přenesená",J593,0)</f>
        <v>0</v>
      </c>
      <c r="BI593" s="242">
        <f>IF(N593="nulová",J593,0)</f>
        <v>0</v>
      </c>
      <c r="BJ593" s="16" t="s">
        <v>84</v>
      </c>
      <c r="BK593" s="242">
        <f>ROUND(I593*H593,2)</f>
        <v>0</v>
      </c>
      <c r="BL593" s="16" t="s">
        <v>224</v>
      </c>
      <c r="BM593" s="241" t="s">
        <v>930</v>
      </c>
    </row>
    <row r="594" spans="1:47" s="2" customFormat="1" ht="12">
      <c r="A594" s="37"/>
      <c r="B594" s="38"/>
      <c r="C594" s="39"/>
      <c r="D594" s="243" t="s">
        <v>146</v>
      </c>
      <c r="E594" s="39"/>
      <c r="F594" s="244" t="s">
        <v>931</v>
      </c>
      <c r="G594" s="39"/>
      <c r="H594" s="39"/>
      <c r="I594" s="139"/>
      <c r="J594" s="39"/>
      <c r="K594" s="39"/>
      <c r="L594" s="43"/>
      <c r="M594" s="245"/>
      <c r="N594" s="246"/>
      <c r="O594" s="90"/>
      <c r="P594" s="90"/>
      <c r="Q594" s="90"/>
      <c r="R594" s="90"/>
      <c r="S594" s="90"/>
      <c r="T594" s="91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T594" s="16" t="s">
        <v>146</v>
      </c>
      <c r="AU594" s="16" t="s">
        <v>86</v>
      </c>
    </row>
    <row r="595" spans="1:65" s="2" customFormat="1" ht="19.8" customHeight="1">
      <c r="A595" s="37"/>
      <c r="B595" s="38"/>
      <c r="C595" s="230" t="s">
        <v>932</v>
      </c>
      <c r="D595" s="230" t="s">
        <v>139</v>
      </c>
      <c r="E595" s="231" t="s">
        <v>933</v>
      </c>
      <c r="F595" s="232" t="s">
        <v>934</v>
      </c>
      <c r="G595" s="233" t="s">
        <v>182</v>
      </c>
      <c r="H595" s="234">
        <v>7.263</v>
      </c>
      <c r="I595" s="235"/>
      <c r="J595" s="236">
        <f>ROUND(I595*H595,2)</f>
        <v>0</v>
      </c>
      <c r="K595" s="232" t="s">
        <v>143</v>
      </c>
      <c r="L595" s="43"/>
      <c r="M595" s="237" t="s">
        <v>1</v>
      </c>
      <c r="N595" s="238" t="s">
        <v>41</v>
      </c>
      <c r="O595" s="90"/>
      <c r="P595" s="239">
        <f>O595*H595</f>
        <v>0</v>
      </c>
      <c r="Q595" s="239">
        <v>0</v>
      </c>
      <c r="R595" s="239">
        <f>Q595*H595</f>
        <v>0</v>
      </c>
      <c r="S595" s="239">
        <v>0</v>
      </c>
      <c r="T595" s="240">
        <f>S595*H595</f>
        <v>0</v>
      </c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R595" s="241" t="s">
        <v>224</v>
      </c>
      <c r="AT595" s="241" t="s">
        <v>139</v>
      </c>
      <c r="AU595" s="241" t="s">
        <v>86</v>
      </c>
      <c r="AY595" s="16" t="s">
        <v>137</v>
      </c>
      <c r="BE595" s="242">
        <f>IF(N595="základní",J595,0)</f>
        <v>0</v>
      </c>
      <c r="BF595" s="242">
        <f>IF(N595="snížená",J595,0)</f>
        <v>0</v>
      </c>
      <c r="BG595" s="242">
        <f>IF(N595="zákl. přenesená",J595,0)</f>
        <v>0</v>
      </c>
      <c r="BH595" s="242">
        <f>IF(N595="sníž. přenesená",J595,0)</f>
        <v>0</v>
      </c>
      <c r="BI595" s="242">
        <f>IF(N595="nulová",J595,0)</f>
        <v>0</v>
      </c>
      <c r="BJ595" s="16" t="s">
        <v>84</v>
      </c>
      <c r="BK595" s="242">
        <f>ROUND(I595*H595,2)</f>
        <v>0</v>
      </c>
      <c r="BL595" s="16" t="s">
        <v>224</v>
      </c>
      <c r="BM595" s="241" t="s">
        <v>935</v>
      </c>
    </row>
    <row r="596" spans="1:47" s="2" customFormat="1" ht="12">
      <c r="A596" s="37"/>
      <c r="B596" s="38"/>
      <c r="C596" s="39"/>
      <c r="D596" s="243" t="s">
        <v>146</v>
      </c>
      <c r="E596" s="39"/>
      <c r="F596" s="244" t="s">
        <v>936</v>
      </c>
      <c r="G596" s="39"/>
      <c r="H596" s="39"/>
      <c r="I596" s="139"/>
      <c r="J596" s="39"/>
      <c r="K596" s="39"/>
      <c r="L596" s="43"/>
      <c r="M596" s="245"/>
      <c r="N596" s="246"/>
      <c r="O596" s="90"/>
      <c r="P596" s="90"/>
      <c r="Q596" s="90"/>
      <c r="R596" s="90"/>
      <c r="S596" s="90"/>
      <c r="T596" s="91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T596" s="16" t="s">
        <v>146</v>
      </c>
      <c r="AU596" s="16" t="s">
        <v>86</v>
      </c>
    </row>
    <row r="597" spans="1:63" s="12" customFormat="1" ht="22.8" customHeight="1">
      <c r="A597" s="12"/>
      <c r="B597" s="214"/>
      <c r="C597" s="215"/>
      <c r="D597" s="216" t="s">
        <v>75</v>
      </c>
      <c r="E597" s="228" t="s">
        <v>937</v>
      </c>
      <c r="F597" s="228" t="s">
        <v>938</v>
      </c>
      <c r="G597" s="215"/>
      <c r="H597" s="215"/>
      <c r="I597" s="218"/>
      <c r="J597" s="229">
        <f>BK597</f>
        <v>0</v>
      </c>
      <c r="K597" s="215"/>
      <c r="L597" s="220"/>
      <c r="M597" s="221"/>
      <c r="N597" s="222"/>
      <c r="O597" s="222"/>
      <c r="P597" s="223">
        <f>SUM(P598:P618)</f>
        <v>0</v>
      </c>
      <c r="Q597" s="222"/>
      <c r="R597" s="223">
        <f>SUM(R598:R618)</f>
        <v>0.01651</v>
      </c>
      <c r="S597" s="222"/>
      <c r="T597" s="224">
        <f>SUM(T598:T618)</f>
        <v>0.06362999999999999</v>
      </c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R597" s="225" t="s">
        <v>86</v>
      </c>
      <c r="AT597" s="226" t="s">
        <v>75</v>
      </c>
      <c r="AU597" s="226" t="s">
        <v>84</v>
      </c>
      <c r="AY597" s="225" t="s">
        <v>137</v>
      </c>
      <c r="BK597" s="227">
        <f>SUM(BK598:BK618)</f>
        <v>0</v>
      </c>
    </row>
    <row r="598" spans="1:65" s="2" customFormat="1" ht="14.4" customHeight="1">
      <c r="A598" s="37"/>
      <c r="B598" s="38"/>
      <c r="C598" s="230" t="s">
        <v>939</v>
      </c>
      <c r="D598" s="230" t="s">
        <v>139</v>
      </c>
      <c r="E598" s="231" t="s">
        <v>940</v>
      </c>
      <c r="F598" s="232" t="s">
        <v>941</v>
      </c>
      <c r="G598" s="233" t="s">
        <v>142</v>
      </c>
      <c r="H598" s="234">
        <v>1</v>
      </c>
      <c r="I598" s="235"/>
      <c r="J598" s="236">
        <f>ROUND(I598*H598,2)</f>
        <v>0</v>
      </c>
      <c r="K598" s="232" t="s">
        <v>143</v>
      </c>
      <c r="L598" s="43"/>
      <c r="M598" s="237" t="s">
        <v>1</v>
      </c>
      <c r="N598" s="238" t="s">
        <v>41</v>
      </c>
      <c r="O598" s="90"/>
      <c r="P598" s="239">
        <f>O598*H598</f>
        <v>0</v>
      </c>
      <c r="Q598" s="239">
        <v>0.00101</v>
      </c>
      <c r="R598" s="239">
        <f>Q598*H598</f>
        <v>0.00101</v>
      </c>
      <c r="S598" s="239">
        <v>0</v>
      </c>
      <c r="T598" s="240">
        <f>S598*H598</f>
        <v>0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241" t="s">
        <v>224</v>
      </c>
      <c r="AT598" s="241" t="s">
        <v>139</v>
      </c>
      <c r="AU598" s="241" t="s">
        <v>86</v>
      </c>
      <c r="AY598" s="16" t="s">
        <v>137</v>
      </c>
      <c r="BE598" s="242">
        <f>IF(N598="základní",J598,0)</f>
        <v>0</v>
      </c>
      <c r="BF598" s="242">
        <f>IF(N598="snížená",J598,0)</f>
        <v>0</v>
      </c>
      <c r="BG598" s="242">
        <f>IF(N598="zákl. přenesená",J598,0)</f>
        <v>0</v>
      </c>
      <c r="BH598" s="242">
        <f>IF(N598="sníž. přenesená",J598,0)</f>
        <v>0</v>
      </c>
      <c r="BI598" s="242">
        <f>IF(N598="nulová",J598,0)</f>
        <v>0</v>
      </c>
      <c r="BJ598" s="16" t="s">
        <v>84</v>
      </c>
      <c r="BK598" s="242">
        <f>ROUND(I598*H598,2)</f>
        <v>0</v>
      </c>
      <c r="BL598" s="16" t="s">
        <v>224</v>
      </c>
      <c r="BM598" s="241" t="s">
        <v>942</v>
      </c>
    </row>
    <row r="599" spans="1:47" s="2" customFormat="1" ht="12">
      <c r="A599" s="37"/>
      <c r="B599" s="38"/>
      <c r="C599" s="39"/>
      <c r="D599" s="243" t="s">
        <v>146</v>
      </c>
      <c r="E599" s="39"/>
      <c r="F599" s="244" t="s">
        <v>943</v>
      </c>
      <c r="G599" s="39"/>
      <c r="H599" s="39"/>
      <c r="I599" s="139"/>
      <c r="J599" s="39"/>
      <c r="K599" s="39"/>
      <c r="L599" s="43"/>
      <c r="M599" s="245"/>
      <c r="N599" s="246"/>
      <c r="O599" s="90"/>
      <c r="P599" s="90"/>
      <c r="Q599" s="90"/>
      <c r="R599" s="90"/>
      <c r="S599" s="90"/>
      <c r="T599" s="91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T599" s="16" t="s">
        <v>146</v>
      </c>
      <c r="AU599" s="16" t="s">
        <v>86</v>
      </c>
    </row>
    <row r="600" spans="1:51" s="13" customFormat="1" ht="12">
      <c r="A600" s="13"/>
      <c r="B600" s="247"/>
      <c r="C600" s="248"/>
      <c r="D600" s="243" t="s">
        <v>157</v>
      </c>
      <c r="E600" s="249" t="s">
        <v>1</v>
      </c>
      <c r="F600" s="250" t="s">
        <v>944</v>
      </c>
      <c r="G600" s="248"/>
      <c r="H600" s="251">
        <v>1</v>
      </c>
      <c r="I600" s="252"/>
      <c r="J600" s="248"/>
      <c r="K600" s="248"/>
      <c r="L600" s="253"/>
      <c r="M600" s="254"/>
      <c r="N600" s="255"/>
      <c r="O600" s="255"/>
      <c r="P600" s="255"/>
      <c r="Q600" s="255"/>
      <c r="R600" s="255"/>
      <c r="S600" s="255"/>
      <c r="T600" s="256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7" t="s">
        <v>157</v>
      </c>
      <c r="AU600" s="257" t="s">
        <v>86</v>
      </c>
      <c r="AV600" s="13" t="s">
        <v>86</v>
      </c>
      <c r="AW600" s="13" t="s">
        <v>32</v>
      </c>
      <c r="AX600" s="13" t="s">
        <v>84</v>
      </c>
      <c r="AY600" s="257" t="s">
        <v>137</v>
      </c>
    </row>
    <row r="601" spans="1:65" s="2" customFormat="1" ht="14.4" customHeight="1">
      <c r="A601" s="37"/>
      <c r="B601" s="38"/>
      <c r="C601" s="230" t="s">
        <v>945</v>
      </c>
      <c r="D601" s="230" t="s">
        <v>139</v>
      </c>
      <c r="E601" s="231" t="s">
        <v>946</v>
      </c>
      <c r="F601" s="232" t="s">
        <v>947</v>
      </c>
      <c r="G601" s="233" t="s">
        <v>410</v>
      </c>
      <c r="H601" s="234">
        <v>3.5</v>
      </c>
      <c r="I601" s="235"/>
      <c r="J601" s="236">
        <f>ROUND(I601*H601,2)</f>
        <v>0</v>
      </c>
      <c r="K601" s="232" t="s">
        <v>143</v>
      </c>
      <c r="L601" s="43"/>
      <c r="M601" s="237" t="s">
        <v>1</v>
      </c>
      <c r="N601" s="238" t="s">
        <v>41</v>
      </c>
      <c r="O601" s="90"/>
      <c r="P601" s="239">
        <f>O601*H601</f>
        <v>0</v>
      </c>
      <c r="Q601" s="239">
        <v>0.00162</v>
      </c>
      <c r="R601" s="239">
        <f>Q601*H601</f>
        <v>0.00567</v>
      </c>
      <c r="S601" s="239">
        <v>0</v>
      </c>
      <c r="T601" s="240">
        <f>S601*H601</f>
        <v>0</v>
      </c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R601" s="241" t="s">
        <v>224</v>
      </c>
      <c r="AT601" s="241" t="s">
        <v>139</v>
      </c>
      <c r="AU601" s="241" t="s">
        <v>86</v>
      </c>
      <c r="AY601" s="16" t="s">
        <v>137</v>
      </c>
      <c r="BE601" s="242">
        <f>IF(N601="základní",J601,0)</f>
        <v>0</v>
      </c>
      <c r="BF601" s="242">
        <f>IF(N601="snížená",J601,0)</f>
        <v>0</v>
      </c>
      <c r="BG601" s="242">
        <f>IF(N601="zákl. přenesená",J601,0)</f>
        <v>0</v>
      </c>
      <c r="BH601" s="242">
        <f>IF(N601="sníž. přenesená",J601,0)</f>
        <v>0</v>
      </c>
      <c r="BI601" s="242">
        <f>IF(N601="nulová",J601,0)</f>
        <v>0</v>
      </c>
      <c r="BJ601" s="16" t="s">
        <v>84</v>
      </c>
      <c r="BK601" s="242">
        <f>ROUND(I601*H601,2)</f>
        <v>0</v>
      </c>
      <c r="BL601" s="16" t="s">
        <v>224</v>
      </c>
      <c r="BM601" s="241" t="s">
        <v>948</v>
      </c>
    </row>
    <row r="602" spans="1:47" s="2" customFormat="1" ht="12">
      <c r="A602" s="37"/>
      <c r="B602" s="38"/>
      <c r="C602" s="39"/>
      <c r="D602" s="243" t="s">
        <v>146</v>
      </c>
      <c r="E602" s="39"/>
      <c r="F602" s="244" t="s">
        <v>949</v>
      </c>
      <c r="G602" s="39"/>
      <c r="H602" s="39"/>
      <c r="I602" s="139"/>
      <c r="J602" s="39"/>
      <c r="K602" s="39"/>
      <c r="L602" s="43"/>
      <c r="M602" s="245"/>
      <c r="N602" s="246"/>
      <c r="O602" s="90"/>
      <c r="P602" s="90"/>
      <c r="Q602" s="90"/>
      <c r="R602" s="90"/>
      <c r="S602" s="90"/>
      <c r="T602" s="91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T602" s="16" t="s">
        <v>146</v>
      </c>
      <c r="AU602" s="16" t="s">
        <v>86</v>
      </c>
    </row>
    <row r="603" spans="1:65" s="2" customFormat="1" ht="14.4" customHeight="1">
      <c r="A603" s="37"/>
      <c r="B603" s="38"/>
      <c r="C603" s="230" t="s">
        <v>950</v>
      </c>
      <c r="D603" s="230" t="s">
        <v>139</v>
      </c>
      <c r="E603" s="231" t="s">
        <v>951</v>
      </c>
      <c r="F603" s="232" t="s">
        <v>952</v>
      </c>
      <c r="G603" s="233" t="s">
        <v>142</v>
      </c>
      <c r="H603" s="234">
        <v>2</v>
      </c>
      <c r="I603" s="235"/>
      <c r="J603" s="236">
        <f>ROUND(I603*H603,2)</f>
        <v>0</v>
      </c>
      <c r="K603" s="232" t="s">
        <v>143</v>
      </c>
      <c r="L603" s="43"/>
      <c r="M603" s="237" t="s">
        <v>1</v>
      </c>
      <c r="N603" s="238" t="s">
        <v>41</v>
      </c>
      <c r="O603" s="90"/>
      <c r="P603" s="239">
        <f>O603*H603</f>
        <v>0</v>
      </c>
      <c r="Q603" s="239">
        <v>0</v>
      </c>
      <c r="R603" s="239">
        <f>Q603*H603</f>
        <v>0</v>
      </c>
      <c r="S603" s="239">
        <v>0.01705</v>
      </c>
      <c r="T603" s="240">
        <f>S603*H603</f>
        <v>0.0341</v>
      </c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R603" s="241" t="s">
        <v>224</v>
      </c>
      <c r="AT603" s="241" t="s">
        <v>139</v>
      </c>
      <c r="AU603" s="241" t="s">
        <v>86</v>
      </c>
      <c r="AY603" s="16" t="s">
        <v>137</v>
      </c>
      <c r="BE603" s="242">
        <f>IF(N603="základní",J603,0)</f>
        <v>0</v>
      </c>
      <c r="BF603" s="242">
        <f>IF(N603="snížená",J603,0)</f>
        <v>0</v>
      </c>
      <c r="BG603" s="242">
        <f>IF(N603="zákl. přenesená",J603,0)</f>
        <v>0</v>
      </c>
      <c r="BH603" s="242">
        <f>IF(N603="sníž. přenesená",J603,0)</f>
        <v>0</v>
      </c>
      <c r="BI603" s="242">
        <f>IF(N603="nulová",J603,0)</f>
        <v>0</v>
      </c>
      <c r="BJ603" s="16" t="s">
        <v>84</v>
      </c>
      <c r="BK603" s="242">
        <f>ROUND(I603*H603,2)</f>
        <v>0</v>
      </c>
      <c r="BL603" s="16" t="s">
        <v>224</v>
      </c>
      <c r="BM603" s="241" t="s">
        <v>953</v>
      </c>
    </row>
    <row r="604" spans="1:47" s="2" customFormat="1" ht="12">
      <c r="A604" s="37"/>
      <c r="B604" s="38"/>
      <c r="C604" s="39"/>
      <c r="D604" s="243" t="s">
        <v>146</v>
      </c>
      <c r="E604" s="39"/>
      <c r="F604" s="244" t="s">
        <v>952</v>
      </c>
      <c r="G604" s="39"/>
      <c r="H604" s="39"/>
      <c r="I604" s="139"/>
      <c r="J604" s="39"/>
      <c r="K604" s="39"/>
      <c r="L604" s="43"/>
      <c r="M604" s="245"/>
      <c r="N604" s="246"/>
      <c r="O604" s="90"/>
      <c r="P604" s="90"/>
      <c r="Q604" s="90"/>
      <c r="R604" s="90"/>
      <c r="S604" s="90"/>
      <c r="T604" s="91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T604" s="16" t="s">
        <v>146</v>
      </c>
      <c r="AU604" s="16" t="s">
        <v>86</v>
      </c>
    </row>
    <row r="605" spans="1:65" s="2" customFormat="1" ht="14.4" customHeight="1">
      <c r="A605" s="37"/>
      <c r="B605" s="38"/>
      <c r="C605" s="230" t="s">
        <v>954</v>
      </c>
      <c r="D605" s="230" t="s">
        <v>139</v>
      </c>
      <c r="E605" s="231" t="s">
        <v>955</v>
      </c>
      <c r="F605" s="232" t="s">
        <v>956</v>
      </c>
      <c r="G605" s="233" t="s">
        <v>142</v>
      </c>
      <c r="H605" s="234">
        <v>2</v>
      </c>
      <c r="I605" s="235"/>
      <c r="J605" s="236">
        <f>ROUND(I605*H605,2)</f>
        <v>0</v>
      </c>
      <c r="K605" s="232" t="s">
        <v>143</v>
      </c>
      <c r="L605" s="43"/>
      <c r="M605" s="237" t="s">
        <v>1</v>
      </c>
      <c r="N605" s="238" t="s">
        <v>41</v>
      </c>
      <c r="O605" s="90"/>
      <c r="P605" s="239">
        <f>O605*H605</f>
        <v>0</v>
      </c>
      <c r="Q605" s="239">
        <v>0</v>
      </c>
      <c r="R605" s="239">
        <f>Q605*H605</f>
        <v>0</v>
      </c>
      <c r="S605" s="239">
        <v>0.0042</v>
      </c>
      <c r="T605" s="240">
        <f>S605*H605</f>
        <v>0.0084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R605" s="241" t="s">
        <v>224</v>
      </c>
      <c r="AT605" s="241" t="s">
        <v>139</v>
      </c>
      <c r="AU605" s="241" t="s">
        <v>86</v>
      </c>
      <c r="AY605" s="16" t="s">
        <v>137</v>
      </c>
      <c r="BE605" s="242">
        <f>IF(N605="základní",J605,0)</f>
        <v>0</v>
      </c>
      <c r="BF605" s="242">
        <f>IF(N605="snížená",J605,0)</f>
        <v>0</v>
      </c>
      <c r="BG605" s="242">
        <f>IF(N605="zákl. přenesená",J605,0)</f>
        <v>0</v>
      </c>
      <c r="BH605" s="242">
        <f>IF(N605="sníž. přenesená",J605,0)</f>
        <v>0</v>
      </c>
      <c r="BI605" s="242">
        <f>IF(N605="nulová",J605,0)</f>
        <v>0</v>
      </c>
      <c r="BJ605" s="16" t="s">
        <v>84</v>
      </c>
      <c r="BK605" s="242">
        <f>ROUND(I605*H605,2)</f>
        <v>0</v>
      </c>
      <c r="BL605" s="16" t="s">
        <v>224</v>
      </c>
      <c r="BM605" s="241" t="s">
        <v>957</v>
      </c>
    </row>
    <row r="606" spans="1:47" s="2" customFormat="1" ht="12">
      <c r="A606" s="37"/>
      <c r="B606" s="38"/>
      <c r="C606" s="39"/>
      <c r="D606" s="243" t="s">
        <v>146</v>
      </c>
      <c r="E606" s="39"/>
      <c r="F606" s="244" t="s">
        <v>958</v>
      </c>
      <c r="G606" s="39"/>
      <c r="H606" s="39"/>
      <c r="I606" s="139"/>
      <c r="J606" s="39"/>
      <c r="K606" s="39"/>
      <c r="L606" s="43"/>
      <c r="M606" s="245"/>
      <c r="N606" s="246"/>
      <c r="O606" s="90"/>
      <c r="P606" s="90"/>
      <c r="Q606" s="90"/>
      <c r="R606" s="90"/>
      <c r="S606" s="90"/>
      <c r="T606" s="91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T606" s="16" t="s">
        <v>146</v>
      </c>
      <c r="AU606" s="16" t="s">
        <v>86</v>
      </c>
    </row>
    <row r="607" spans="1:65" s="2" customFormat="1" ht="19.8" customHeight="1">
      <c r="A607" s="37"/>
      <c r="B607" s="38"/>
      <c r="C607" s="230" t="s">
        <v>959</v>
      </c>
      <c r="D607" s="230" t="s">
        <v>139</v>
      </c>
      <c r="E607" s="231" t="s">
        <v>960</v>
      </c>
      <c r="F607" s="232" t="s">
        <v>961</v>
      </c>
      <c r="G607" s="233" t="s">
        <v>142</v>
      </c>
      <c r="H607" s="234">
        <v>1</v>
      </c>
      <c r="I607" s="235"/>
      <c r="J607" s="236">
        <f>ROUND(I607*H607,2)</f>
        <v>0</v>
      </c>
      <c r="K607" s="232" t="s">
        <v>143</v>
      </c>
      <c r="L607" s="43"/>
      <c r="M607" s="237" t="s">
        <v>1</v>
      </c>
      <c r="N607" s="238" t="s">
        <v>41</v>
      </c>
      <c r="O607" s="90"/>
      <c r="P607" s="239">
        <f>O607*H607</f>
        <v>0</v>
      </c>
      <c r="Q607" s="239">
        <v>0.00212</v>
      </c>
      <c r="R607" s="239">
        <f>Q607*H607</f>
        <v>0.00212</v>
      </c>
      <c r="S607" s="239">
        <v>0</v>
      </c>
      <c r="T607" s="240">
        <f>S607*H607</f>
        <v>0</v>
      </c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R607" s="241" t="s">
        <v>224</v>
      </c>
      <c r="AT607" s="241" t="s">
        <v>139</v>
      </c>
      <c r="AU607" s="241" t="s">
        <v>86</v>
      </c>
      <c r="AY607" s="16" t="s">
        <v>137</v>
      </c>
      <c r="BE607" s="242">
        <f>IF(N607="základní",J607,0)</f>
        <v>0</v>
      </c>
      <c r="BF607" s="242">
        <f>IF(N607="snížená",J607,0)</f>
        <v>0</v>
      </c>
      <c r="BG607" s="242">
        <f>IF(N607="zákl. přenesená",J607,0)</f>
        <v>0</v>
      </c>
      <c r="BH607" s="242">
        <f>IF(N607="sníž. přenesená",J607,0)</f>
        <v>0</v>
      </c>
      <c r="BI607" s="242">
        <f>IF(N607="nulová",J607,0)</f>
        <v>0</v>
      </c>
      <c r="BJ607" s="16" t="s">
        <v>84</v>
      </c>
      <c r="BK607" s="242">
        <f>ROUND(I607*H607,2)</f>
        <v>0</v>
      </c>
      <c r="BL607" s="16" t="s">
        <v>224</v>
      </c>
      <c r="BM607" s="241" t="s">
        <v>962</v>
      </c>
    </row>
    <row r="608" spans="1:47" s="2" customFormat="1" ht="12">
      <c r="A608" s="37"/>
      <c r="B608" s="38"/>
      <c r="C608" s="39"/>
      <c r="D608" s="243" t="s">
        <v>146</v>
      </c>
      <c r="E608" s="39"/>
      <c r="F608" s="244" t="s">
        <v>961</v>
      </c>
      <c r="G608" s="39"/>
      <c r="H608" s="39"/>
      <c r="I608" s="139"/>
      <c r="J608" s="39"/>
      <c r="K608" s="39"/>
      <c r="L608" s="43"/>
      <c r="M608" s="245"/>
      <c r="N608" s="246"/>
      <c r="O608" s="90"/>
      <c r="P608" s="90"/>
      <c r="Q608" s="90"/>
      <c r="R608" s="90"/>
      <c r="S608" s="90"/>
      <c r="T608" s="91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T608" s="16" t="s">
        <v>146</v>
      </c>
      <c r="AU608" s="16" t="s">
        <v>86</v>
      </c>
    </row>
    <row r="609" spans="1:65" s="2" customFormat="1" ht="19.8" customHeight="1">
      <c r="A609" s="37"/>
      <c r="B609" s="38"/>
      <c r="C609" s="230" t="s">
        <v>963</v>
      </c>
      <c r="D609" s="230" t="s">
        <v>139</v>
      </c>
      <c r="E609" s="231" t="s">
        <v>964</v>
      </c>
      <c r="F609" s="232" t="s">
        <v>965</v>
      </c>
      <c r="G609" s="233" t="s">
        <v>142</v>
      </c>
      <c r="H609" s="234">
        <v>2</v>
      </c>
      <c r="I609" s="235"/>
      <c r="J609" s="236">
        <f>ROUND(I609*H609,2)</f>
        <v>0</v>
      </c>
      <c r="K609" s="232" t="s">
        <v>143</v>
      </c>
      <c r="L609" s="43"/>
      <c r="M609" s="237" t="s">
        <v>1</v>
      </c>
      <c r="N609" s="238" t="s">
        <v>41</v>
      </c>
      <c r="O609" s="90"/>
      <c r="P609" s="239">
        <f>O609*H609</f>
        <v>0</v>
      </c>
      <c r="Q609" s="239">
        <v>0.00296</v>
      </c>
      <c r="R609" s="239">
        <f>Q609*H609</f>
        <v>0.00592</v>
      </c>
      <c r="S609" s="239">
        <v>0</v>
      </c>
      <c r="T609" s="240">
        <f>S609*H609</f>
        <v>0</v>
      </c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R609" s="241" t="s">
        <v>224</v>
      </c>
      <c r="AT609" s="241" t="s">
        <v>139</v>
      </c>
      <c r="AU609" s="241" t="s">
        <v>86</v>
      </c>
      <c r="AY609" s="16" t="s">
        <v>137</v>
      </c>
      <c r="BE609" s="242">
        <f>IF(N609="základní",J609,0)</f>
        <v>0</v>
      </c>
      <c r="BF609" s="242">
        <f>IF(N609="snížená",J609,0)</f>
        <v>0</v>
      </c>
      <c r="BG609" s="242">
        <f>IF(N609="zákl. přenesená",J609,0)</f>
        <v>0</v>
      </c>
      <c r="BH609" s="242">
        <f>IF(N609="sníž. přenesená",J609,0)</f>
        <v>0</v>
      </c>
      <c r="BI609" s="242">
        <f>IF(N609="nulová",J609,0)</f>
        <v>0</v>
      </c>
      <c r="BJ609" s="16" t="s">
        <v>84</v>
      </c>
      <c r="BK609" s="242">
        <f>ROUND(I609*H609,2)</f>
        <v>0</v>
      </c>
      <c r="BL609" s="16" t="s">
        <v>224</v>
      </c>
      <c r="BM609" s="241" t="s">
        <v>966</v>
      </c>
    </row>
    <row r="610" spans="1:47" s="2" customFormat="1" ht="12">
      <c r="A610" s="37"/>
      <c r="B610" s="38"/>
      <c r="C610" s="39"/>
      <c r="D610" s="243" t="s">
        <v>146</v>
      </c>
      <c r="E610" s="39"/>
      <c r="F610" s="244" t="s">
        <v>967</v>
      </c>
      <c r="G610" s="39"/>
      <c r="H610" s="39"/>
      <c r="I610" s="139"/>
      <c r="J610" s="39"/>
      <c r="K610" s="39"/>
      <c r="L610" s="43"/>
      <c r="M610" s="245"/>
      <c r="N610" s="246"/>
      <c r="O610" s="90"/>
      <c r="P610" s="90"/>
      <c r="Q610" s="90"/>
      <c r="R610" s="90"/>
      <c r="S610" s="90"/>
      <c r="T610" s="91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T610" s="16" t="s">
        <v>146</v>
      </c>
      <c r="AU610" s="16" t="s">
        <v>86</v>
      </c>
    </row>
    <row r="611" spans="1:65" s="2" customFormat="1" ht="30" customHeight="1">
      <c r="A611" s="37"/>
      <c r="B611" s="38"/>
      <c r="C611" s="230" t="s">
        <v>968</v>
      </c>
      <c r="D611" s="230" t="s">
        <v>139</v>
      </c>
      <c r="E611" s="231" t="s">
        <v>969</v>
      </c>
      <c r="F611" s="232" t="s">
        <v>970</v>
      </c>
      <c r="G611" s="233" t="s">
        <v>142</v>
      </c>
      <c r="H611" s="234">
        <v>1</v>
      </c>
      <c r="I611" s="235"/>
      <c r="J611" s="236">
        <f>ROUND(I611*H611,2)</f>
        <v>0</v>
      </c>
      <c r="K611" s="232" t="s">
        <v>143</v>
      </c>
      <c r="L611" s="43"/>
      <c r="M611" s="237" t="s">
        <v>1</v>
      </c>
      <c r="N611" s="238" t="s">
        <v>41</v>
      </c>
      <c r="O611" s="90"/>
      <c r="P611" s="239">
        <f>O611*H611</f>
        <v>0</v>
      </c>
      <c r="Q611" s="239">
        <v>0.0015</v>
      </c>
      <c r="R611" s="239">
        <f>Q611*H611</f>
        <v>0.0015</v>
      </c>
      <c r="S611" s="239">
        <v>0</v>
      </c>
      <c r="T611" s="240">
        <f>S611*H611</f>
        <v>0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R611" s="241" t="s">
        <v>224</v>
      </c>
      <c r="AT611" s="241" t="s">
        <v>139</v>
      </c>
      <c r="AU611" s="241" t="s">
        <v>86</v>
      </c>
      <c r="AY611" s="16" t="s">
        <v>137</v>
      </c>
      <c r="BE611" s="242">
        <f>IF(N611="základní",J611,0)</f>
        <v>0</v>
      </c>
      <c r="BF611" s="242">
        <f>IF(N611="snížená",J611,0)</f>
        <v>0</v>
      </c>
      <c r="BG611" s="242">
        <f>IF(N611="zákl. přenesená",J611,0)</f>
        <v>0</v>
      </c>
      <c r="BH611" s="242">
        <f>IF(N611="sníž. přenesená",J611,0)</f>
        <v>0</v>
      </c>
      <c r="BI611" s="242">
        <f>IF(N611="nulová",J611,0)</f>
        <v>0</v>
      </c>
      <c r="BJ611" s="16" t="s">
        <v>84</v>
      </c>
      <c r="BK611" s="242">
        <f>ROUND(I611*H611,2)</f>
        <v>0</v>
      </c>
      <c r="BL611" s="16" t="s">
        <v>224</v>
      </c>
      <c r="BM611" s="241" t="s">
        <v>971</v>
      </c>
    </row>
    <row r="612" spans="1:47" s="2" customFormat="1" ht="12">
      <c r="A612" s="37"/>
      <c r="B612" s="38"/>
      <c r="C612" s="39"/>
      <c r="D612" s="243" t="s">
        <v>146</v>
      </c>
      <c r="E612" s="39"/>
      <c r="F612" s="244" t="s">
        <v>972</v>
      </c>
      <c r="G612" s="39"/>
      <c r="H612" s="39"/>
      <c r="I612" s="139"/>
      <c r="J612" s="39"/>
      <c r="K612" s="39"/>
      <c r="L612" s="43"/>
      <c r="M612" s="245"/>
      <c r="N612" s="246"/>
      <c r="O612" s="90"/>
      <c r="P612" s="90"/>
      <c r="Q612" s="90"/>
      <c r="R612" s="90"/>
      <c r="S612" s="90"/>
      <c r="T612" s="91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T612" s="16" t="s">
        <v>146</v>
      </c>
      <c r="AU612" s="16" t="s">
        <v>86</v>
      </c>
    </row>
    <row r="613" spans="1:65" s="2" customFormat="1" ht="14.4" customHeight="1">
      <c r="A613" s="37"/>
      <c r="B613" s="38"/>
      <c r="C613" s="230" t="s">
        <v>973</v>
      </c>
      <c r="D613" s="230" t="s">
        <v>139</v>
      </c>
      <c r="E613" s="231" t="s">
        <v>974</v>
      </c>
      <c r="F613" s="232" t="s">
        <v>975</v>
      </c>
      <c r="G613" s="233" t="s">
        <v>142</v>
      </c>
      <c r="H613" s="234">
        <v>1</v>
      </c>
      <c r="I613" s="235"/>
      <c r="J613" s="236">
        <f>ROUND(I613*H613,2)</f>
        <v>0</v>
      </c>
      <c r="K613" s="232" t="s">
        <v>143</v>
      </c>
      <c r="L613" s="43"/>
      <c r="M613" s="237" t="s">
        <v>1</v>
      </c>
      <c r="N613" s="238" t="s">
        <v>41</v>
      </c>
      <c r="O613" s="90"/>
      <c r="P613" s="239">
        <f>O613*H613</f>
        <v>0</v>
      </c>
      <c r="Q613" s="239">
        <v>0</v>
      </c>
      <c r="R613" s="239">
        <f>Q613*H613</f>
        <v>0</v>
      </c>
      <c r="S613" s="239">
        <v>0.02113</v>
      </c>
      <c r="T613" s="240">
        <f>S613*H613</f>
        <v>0.02113</v>
      </c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R613" s="241" t="s">
        <v>224</v>
      </c>
      <c r="AT613" s="241" t="s">
        <v>139</v>
      </c>
      <c r="AU613" s="241" t="s">
        <v>86</v>
      </c>
      <c r="AY613" s="16" t="s">
        <v>137</v>
      </c>
      <c r="BE613" s="242">
        <f>IF(N613="základní",J613,0)</f>
        <v>0</v>
      </c>
      <c r="BF613" s="242">
        <f>IF(N613="snížená",J613,0)</f>
        <v>0</v>
      </c>
      <c r="BG613" s="242">
        <f>IF(N613="zákl. přenesená",J613,0)</f>
        <v>0</v>
      </c>
      <c r="BH613" s="242">
        <f>IF(N613="sníž. přenesená",J613,0)</f>
        <v>0</v>
      </c>
      <c r="BI613" s="242">
        <f>IF(N613="nulová",J613,0)</f>
        <v>0</v>
      </c>
      <c r="BJ613" s="16" t="s">
        <v>84</v>
      </c>
      <c r="BK613" s="242">
        <f>ROUND(I613*H613,2)</f>
        <v>0</v>
      </c>
      <c r="BL613" s="16" t="s">
        <v>224</v>
      </c>
      <c r="BM613" s="241" t="s">
        <v>976</v>
      </c>
    </row>
    <row r="614" spans="1:47" s="2" customFormat="1" ht="12">
      <c r="A614" s="37"/>
      <c r="B614" s="38"/>
      <c r="C614" s="39"/>
      <c r="D614" s="243" t="s">
        <v>146</v>
      </c>
      <c r="E614" s="39"/>
      <c r="F614" s="244" t="s">
        <v>977</v>
      </c>
      <c r="G614" s="39"/>
      <c r="H614" s="39"/>
      <c r="I614" s="139"/>
      <c r="J614" s="39"/>
      <c r="K614" s="39"/>
      <c r="L614" s="43"/>
      <c r="M614" s="245"/>
      <c r="N614" s="246"/>
      <c r="O614" s="90"/>
      <c r="P614" s="90"/>
      <c r="Q614" s="90"/>
      <c r="R614" s="90"/>
      <c r="S614" s="90"/>
      <c r="T614" s="91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T614" s="16" t="s">
        <v>146</v>
      </c>
      <c r="AU614" s="16" t="s">
        <v>86</v>
      </c>
    </row>
    <row r="615" spans="1:65" s="2" customFormat="1" ht="14.4" customHeight="1">
      <c r="A615" s="37"/>
      <c r="B615" s="38"/>
      <c r="C615" s="230" t="s">
        <v>978</v>
      </c>
      <c r="D615" s="230" t="s">
        <v>139</v>
      </c>
      <c r="E615" s="231" t="s">
        <v>979</v>
      </c>
      <c r="F615" s="232" t="s">
        <v>980</v>
      </c>
      <c r="G615" s="233" t="s">
        <v>142</v>
      </c>
      <c r="H615" s="234">
        <v>1</v>
      </c>
      <c r="I615" s="235"/>
      <c r="J615" s="236">
        <f>ROUND(I615*H615,2)</f>
        <v>0</v>
      </c>
      <c r="K615" s="232" t="s">
        <v>143</v>
      </c>
      <c r="L615" s="43"/>
      <c r="M615" s="237" t="s">
        <v>1</v>
      </c>
      <c r="N615" s="238" t="s">
        <v>41</v>
      </c>
      <c r="O615" s="90"/>
      <c r="P615" s="239">
        <f>O615*H615</f>
        <v>0</v>
      </c>
      <c r="Q615" s="239">
        <v>0.00029</v>
      </c>
      <c r="R615" s="239">
        <f>Q615*H615</f>
        <v>0.00029</v>
      </c>
      <c r="S615" s="239">
        <v>0</v>
      </c>
      <c r="T615" s="240">
        <f>S615*H615</f>
        <v>0</v>
      </c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R615" s="241" t="s">
        <v>224</v>
      </c>
      <c r="AT615" s="241" t="s">
        <v>139</v>
      </c>
      <c r="AU615" s="241" t="s">
        <v>86</v>
      </c>
      <c r="AY615" s="16" t="s">
        <v>137</v>
      </c>
      <c r="BE615" s="242">
        <f>IF(N615="základní",J615,0)</f>
        <v>0</v>
      </c>
      <c r="BF615" s="242">
        <f>IF(N615="snížená",J615,0)</f>
        <v>0</v>
      </c>
      <c r="BG615" s="242">
        <f>IF(N615="zákl. přenesená",J615,0)</f>
        <v>0</v>
      </c>
      <c r="BH615" s="242">
        <f>IF(N615="sníž. přenesená",J615,0)</f>
        <v>0</v>
      </c>
      <c r="BI615" s="242">
        <f>IF(N615="nulová",J615,0)</f>
        <v>0</v>
      </c>
      <c r="BJ615" s="16" t="s">
        <v>84</v>
      </c>
      <c r="BK615" s="242">
        <f>ROUND(I615*H615,2)</f>
        <v>0</v>
      </c>
      <c r="BL615" s="16" t="s">
        <v>224</v>
      </c>
      <c r="BM615" s="241" t="s">
        <v>981</v>
      </c>
    </row>
    <row r="616" spans="1:47" s="2" customFormat="1" ht="12">
      <c r="A616" s="37"/>
      <c r="B616" s="38"/>
      <c r="C616" s="39"/>
      <c r="D616" s="243" t="s">
        <v>146</v>
      </c>
      <c r="E616" s="39"/>
      <c r="F616" s="244" t="s">
        <v>982</v>
      </c>
      <c r="G616" s="39"/>
      <c r="H616" s="39"/>
      <c r="I616" s="139"/>
      <c r="J616" s="39"/>
      <c r="K616" s="39"/>
      <c r="L616" s="43"/>
      <c r="M616" s="245"/>
      <c r="N616" s="246"/>
      <c r="O616" s="90"/>
      <c r="P616" s="90"/>
      <c r="Q616" s="90"/>
      <c r="R616" s="90"/>
      <c r="S616" s="90"/>
      <c r="T616" s="91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T616" s="16" t="s">
        <v>146</v>
      </c>
      <c r="AU616" s="16" t="s">
        <v>86</v>
      </c>
    </row>
    <row r="617" spans="1:65" s="2" customFormat="1" ht="19.8" customHeight="1">
      <c r="A617" s="37"/>
      <c r="B617" s="38"/>
      <c r="C617" s="230" t="s">
        <v>983</v>
      </c>
      <c r="D617" s="230" t="s">
        <v>139</v>
      </c>
      <c r="E617" s="231" t="s">
        <v>984</v>
      </c>
      <c r="F617" s="232" t="s">
        <v>985</v>
      </c>
      <c r="G617" s="233" t="s">
        <v>182</v>
      </c>
      <c r="H617" s="234">
        <v>0.017</v>
      </c>
      <c r="I617" s="235"/>
      <c r="J617" s="236">
        <f>ROUND(I617*H617,2)</f>
        <v>0</v>
      </c>
      <c r="K617" s="232" t="s">
        <v>143</v>
      </c>
      <c r="L617" s="43"/>
      <c r="M617" s="237" t="s">
        <v>1</v>
      </c>
      <c r="N617" s="238" t="s">
        <v>41</v>
      </c>
      <c r="O617" s="90"/>
      <c r="P617" s="239">
        <f>O617*H617</f>
        <v>0</v>
      </c>
      <c r="Q617" s="239">
        <v>0</v>
      </c>
      <c r="R617" s="239">
        <f>Q617*H617</f>
        <v>0</v>
      </c>
      <c r="S617" s="239">
        <v>0</v>
      </c>
      <c r="T617" s="240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241" t="s">
        <v>224</v>
      </c>
      <c r="AT617" s="241" t="s">
        <v>139</v>
      </c>
      <c r="AU617" s="241" t="s">
        <v>86</v>
      </c>
      <c r="AY617" s="16" t="s">
        <v>137</v>
      </c>
      <c r="BE617" s="242">
        <f>IF(N617="základní",J617,0)</f>
        <v>0</v>
      </c>
      <c r="BF617" s="242">
        <f>IF(N617="snížená",J617,0)</f>
        <v>0</v>
      </c>
      <c r="BG617" s="242">
        <f>IF(N617="zákl. přenesená",J617,0)</f>
        <v>0</v>
      </c>
      <c r="BH617" s="242">
        <f>IF(N617="sníž. přenesená",J617,0)</f>
        <v>0</v>
      </c>
      <c r="BI617" s="242">
        <f>IF(N617="nulová",J617,0)</f>
        <v>0</v>
      </c>
      <c r="BJ617" s="16" t="s">
        <v>84</v>
      </c>
      <c r="BK617" s="242">
        <f>ROUND(I617*H617,2)</f>
        <v>0</v>
      </c>
      <c r="BL617" s="16" t="s">
        <v>224</v>
      </c>
      <c r="BM617" s="241" t="s">
        <v>986</v>
      </c>
    </row>
    <row r="618" spans="1:47" s="2" customFormat="1" ht="12">
      <c r="A618" s="37"/>
      <c r="B618" s="38"/>
      <c r="C618" s="39"/>
      <c r="D618" s="243" t="s">
        <v>146</v>
      </c>
      <c r="E618" s="39"/>
      <c r="F618" s="244" t="s">
        <v>985</v>
      </c>
      <c r="G618" s="39"/>
      <c r="H618" s="39"/>
      <c r="I618" s="139"/>
      <c r="J618" s="39"/>
      <c r="K618" s="39"/>
      <c r="L618" s="43"/>
      <c r="M618" s="245"/>
      <c r="N618" s="246"/>
      <c r="O618" s="90"/>
      <c r="P618" s="90"/>
      <c r="Q618" s="90"/>
      <c r="R618" s="90"/>
      <c r="S618" s="90"/>
      <c r="T618" s="91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T618" s="16" t="s">
        <v>146</v>
      </c>
      <c r="AU618" s="16" t="s">
        <v>86</v>
      </c>
    </row>
    <row r="619" spans="1:63" s="12" customFormat="1" ht="22.8" customHeight="1">
      <c r="A619" s="12"/>
      <c r="B619" s="214"/>
      <c r="C619" s="215"/>
      <c r="D619" s="216" t="s">
        <v>75</v>
      </c>
      <c r="E619" s="228" t="s">
        <v>987</v>
      </c>
      <c r="F619" s="228" t="s">
        <v>988</v>
      </c>
      <c r="G619" s="215"/>
      <c r="H619" s="215"/>
      <c r="I619" s="218"/>
      <c r="J619" s="229">
        <f>BK619</f>
        <v>0</v>
      </c>
      <c r="K619" s="215"/>
      <c r="L619" s="220"/>
      <c r="M619" s="221"/>
      <c r="N619" s="222"/>
      <c r="O619" s="222"/>
      <c r="P619" s="223">
        <f>SUM(P620:P621)</f>
        <v>0</v>
      </c>
      <c r="Q619" s="222"/>
      <c r="R619" s="223">
        <f>SUM(R620:R621)</f>
        <v>0</v>
      </c>
      <c r="S619" s="222"/>
      <c r="T619" s="224">
        <f>SUM(T620:T621)</f>
        <v>0</v>
      </c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R619" s="225" t="s">
        <v>86</v>
      </c>
      <c r="AT619" s="226" t="s">
        <v>75</v>
      </c>
      <c r="AU619" s="226" t="s">
        <v>84</v>
      </c>
      <c r="AY619" s="225" t="s">
        <v>137</v>
      </c>
      <c r="BK619" s="227">
        <f>SUM(BK620:BK621)</f>
        <v>0</v>
      </c>
    </row>
    <row r="620" spans="1:65" s="2" customFormat="1" ht="19.8" customHeight="1">
      <c r="A620" s="37"/>
      <c r="B620" s="38"/>
      <c r="C620" s="230" t="s">
        <v>989</v>
      </c>
      <c r="D620" s="230" t="s">
        <v>139</v>
      </c>
      <c r="E620" s="231" t="s">
        <v>990</v>
      </c>
      <c r="F620" s="232" t="s">
        <v>991</v>
      </c>
      <c r="G620" s="233" t="s">
        <v>142</v>
      </c>
      <c r="H620" s="234">
        <v>1</v>
      </c>
      <c r="I620" s="235"/>
      <c r="J620" s="236">
        <f>ROUND(I620*H620,2)</f>
        <v>0</v>
      </c>
      <c r="K620" s="232" t="s">
        <v>143</v>
      </c>
      <c r="L620" s="43"/>
      <c r="M620" s="237" t="s">
        <v>1</v>
      </c>
      <c r="N620" s="238" t="s">
        <v>41</v>
      </c>
      <c r="O620" s="90"/>
      <c r="P620" s="239">
        <f>O620*H620</f>
        <v>0</v>
      </c>
      <c r="Q620" s="239">
        <v>0</v>
      </c>
      <c r="R620" s="239">
        <f>Q620*H620</f>
        <v>0</v>
      </c>
      <c r="S620" s="239">
        <v>0</v>
      </c>
      <c r="T620" s="240">
        <f>S620*H620</f>
        <v>0</v>
      </c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R620" s="241" t="s">
        <v>224</v>
      </c>
      <c r="AT620" s="241" t="s">
        <v>139</v>
      </c>
      <c r="AU620" s="241" t="s">
        <v>86</v>
      </c>
      <c r="AY620" s="16" t="s">
        <v>137</v>
      </c>
      <c r="BE620" s="242">
        <f>IF(N620="základní",J620,0)</f>
        <v>0</v>
      </c>
      <c r="BF620" s="242">
        <f>IF(N620="snížená",J620,0)</f>
        <v>0</v>
      </c>
      <c r="BG620" s="242">
        <f>IF(N620="zákl. přenesená",J620,0)</f>
        <v>0</v>
      </c>
      <c r="BH620" s="242">
        <f>IF(N620="sníž. přenesená",J620,0)</f>
        <v>0</v>
      </c>
      <c r="BI620" s="242">
        <f>IF(N620="nulová",J620,0)</f>
        <v>0</v>
      </c>
      <c r="BJ620" s="16" t="s">
        <v>84</v>
      </c>
      <c r="BK620" s="242">
        <f>ROUND(I620*H620,2)</f>
        <v>0</v>
      </c>
      <c r="BL620" s="16" t="s">
        <v>224</v>
      </c>
      <c r="BM620" s="241" t="s">
        <v>992</v>
      </c>
    </row>
    <row r="621" spans="1:47" s="2" customFormat="1" ht="12">
      <c r="A621" s="37"/>
      <c r="B621" s="38"/>
      <c r="C621" s="39"/>
      <c r="D621" s="243" t="s">
        <v>146</v>
      </c>
      <c r="E621" s="39"/>
      <c r="F621" s="244" t="s">
        <v>991</v>
      </c>
      <c r="G621" s="39"/>
      <c r="H621" s="39"/>
      <c r="I621" s="139"/>
      <c r="J621" s="39"/>
      <c r="K621" s="39"/>
      <c r="L621" s="43"/>
      <c r="M621" s="245"/>
      <c r="N621" s="246"/>
      <c r="O621" s="90"/>
      <c r="P621" s="90"/>
      <c r="Q621" s="90"/>
      <c r="R621" s="90"/>
      <c r="S621" s="90"/>
      <c r="T621" s="91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T621" s="16" t="s">
        <v>146</v>
      </c>
      <c r="AU621" s="16" t="s">
        <v>86</v>
      </c>
    </row>
    <row r="622" spans="1:63" s="12" customFormat="1" ht="22.8" customHeight="1">
      <c r="A622" s="12"/>
      <c r="B622" s="214"/>
      <c r="C622" s="215"/>
      <c r="D622" s="216" t="s">
        <v>75</v>
      </c>
      <c r="E622" s="228" t="s">
        <v>993</v>
      </c>
      <c r="F622" s="228" t="s">
        <v>994</v>
      </c>
      <c r="G622" s="215"/>
      <c r="H622" s="215"/>
      <c r="I622" s="218"/>
      <c r="J622" s="229">
        <f>BK622</f>
        <v>0</v>
      </c>
      <c r="K622" s="215"/>
      <c r="L622" s="220"/>
      <c r="M622" s="221"/>
      <c r="N622" s="222"/>
      <c r="O622" s="222"/>
      <c r="P622" s="223">
        <f>SUM(P623:P633)</f>
        <v>0</v>
      </c>
      <c r="Q622" s="222"/>
      <c r="R622" s="223">
        <f>SUM(R623:R633)</f>
        <v>0</v>
      </c>
      <c r="S622" s="222"/>
      <c r="T622" s="224">
        <f>SUM(T623:T633)</f>
        <v>0.22540000000000002</v>
      </c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R622" s="225" t="s">
        <v>86</v>
      </c>
      <c r="AT622" s="226" t="s">
        <v>75</v>
      </c>
      <c r="AU622" s="226" t="s">
        <v>84</v>
      </c>
      <c r="AY622" s="225" t="s">
        <v>137</v>
      </c>
      <c r="BK622" s="227">
        <f>SUM(BK623:BK633)</f>
        <v>0</v>
      </c>
    </row>
    <row r="623" spans="1:65" s="2" customFormat="1" ht="19.8" customHeight="1">
      <c r="A623" s="37"/>
      <c r="B623" s="38"/>
      <c r="C623" s="230" t="s">
        <v>995</v>
      </c>
      <c r="D623" s="230" t="s">
        <v>139</v>
      </c>
      <c r="E623" s="231" t="s">
        <v>996</v>
      </c>
      <c r="F623" s="232" t="s">
        <v>997</v>
      </c>
      <c r="G623" s="233" t="s">
        <v>410</v>
      </c>
      <c r="H623" s="234">
        <v>330</v>
      </c>
      <c r="I623" s="235"/>
      <c r="J623" s="236">
        <f>ROUND(I623*H623,2)</f>
        <v>0</v>
      </c>
      <c r="K623" s="232" t="s">
        <v>143</v>
      </c>
      <c r="L623" s="43"/>
      <c r="M623" s="237" t="s">
        <v>1</v>
      </c>
      <c r="N623" s="238" t="s">
        <v>41</v>
      </c>
      <c r="O623" s="90"/>
      <c r="P623" s="239">
        <f>O623*H623</f>
        <v>0</v>
      </c>
      <c r="Q623" s="239">
        <v>0</v>
      </c>
      <c r="R623" s="239">
        <f>Q623*H623</f>
        <v>0</v>
      </c>
      <c r="S623" s="239">
        <v>0.0004</v>
      </c>
      <c r="T623" s="240">
        <f>S623*H623</f>
        <v>0.132</v>
      </c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R623" s="241" t="s">
        <v>224</v>
      </c>
      <c r="AT623" s="241" t="s">
        <v>139</v>
      </c>
      <c r="AU623" s="241" t="s">
        <v>86</v>
      </c>
      <c r="AY623" s="16" t="s">
        <v>137</v>
      </c>
      <c r="BE623" s="242">
        <f>IF(N623="základní",J623,0)</f>
        <v>0</v>
      </c>
      <c r="BF623" s="242">
        <f>IF(N623="snížená",J623,0)</f>
        <v>0</v>
      </c>
      <c r="BG623" s="242">
        <f>IF(N623="zákl. přenesená",J623,0)</f>
        <v>0</v>
      </c>
      <c r="BH623" s="242">
        <f>IF(N623="sníž. přenesená",J623,0)</f>
        <v>0</v>
      </c>
      <c r="BI623" s="242">
        <f>IF(N623="nulová",J623,0)</f>
        <v>0</v>
      </c>
      <c r="BJ623" s="16" t="s">
        <v>84</v>
      </c>
      <c r="BK623" s="242">
        <f>ROUND(I623*H623,2)</f>
        <v>0</v>
      </c>
      <c r="BL623" s="16" t="s">
        <v>224</v>
      </c>
      <c r="BM623" s="241" t="s">
        <v>998</v>
      </c>
    </row>
    <row r="624" spans="1:47" s="2" customFormat="1" ht="12">
      <c r="A624" s="37"/>
      <c r="B624" s="38"/>
      <c r="C624" s="39"/>
      <c r="D624" s="243" t="s">
        <v>146</v>
      </c>
      <c r="E624" s="39"/>
      <c r="F624" s="244" t="s">
        <v>999</v>
      </c>
      <c r="G624" s="39"/>
      <c r="H624" s="39"/>
      <c r="I624" s="139"/>
      <c r="J624" s="39"/>
      <c r="K624" s="39"/>
      <c r="L624" s="43"/>
      <c r="M624" s="245"/>
      <c r="N624" s="246"/>
      <c r="O624" s="90"/>
      <c r="P624" s="90"/>
      <c r="Q624" s="90"/>
      <c r="R624" s="90"/>
      <c r="S624" s="90"/>
      <c r="T624" s="91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T624" s="16" t="s">
        <v>146</v>
      </c>
      <c r="AU624" s="16" t="s">
        <v>86</v>
      </c>
    </row>
    <row r="625" spans="1:51" s="13" customFormat="1" ht="12">
      <c r="A625" s="13"/>
      <c r="B625" s="247"/>
      <c r="C625" s="248"/>
      <c r="D625" s="243" t="s">
        <v>157</v>
      </c>
      <c r="E625" s="249" t="s">
        <v>1</v>
      </c>
      <c r="F625" s="250" t="s">
        <v>1000</v>
      </c>
      <c r="G625" s="248"/>
      <c r="H625" s="251">
        <v>330</v>
      </c>
      <c r="I625" s="252"/>
      <c r="J625" s="248"/>
      <c r="K625" s="248"/>
      <c r="L625" s="253"/>
      <c r="M625" s="254"/>
      <c r="N625" s="255"/>
      <c r="O625" s="255"/>
      <c r="P625" s="255"/>
      <c r="Q625" s="255"/>
      <c r="R625" s="255"/>
      <c r="S625" s="255"/>
      <c r="T625" s="256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7" t="s">
        <v>157</v>
      </c>
      <c r="AU625" s="257" t="s">
        <v>86</v>
      </c>
      <c r="AV625" s="13" t="s">
        <v>86</v>
      </c>
      <c r="AW625" s="13" t="s">
        <v>32</v>
      </c>
      <c r="AX625" s="13" t="s">
        <v>84</v>
      </c>
      <c r="AY625" s="257" t="s">
        <v>137</v>
      </c>
    </row>
    <row r="626" spans="1:65" s="2" customFormat="1" ht="19.8" customHeight="1">
      <c r="A626" s="37"/>
      <c r="B626" s="38"/>
      <c r="C626" s="230" t="s">
        <v>1001</v>
      </c>
      <c r="D626" s="230" t="s">
        <v>139</v>
      </c>
      <c r="E626" s="231" t="s">
        <v>1002</v>
      </c>
      <c r="F626" s="232" t="s">
        <v>1003</v>
      </c>
      <c r="G626" s="233" t="s">
        <v>142</v>
      </c>
      <c r="H626" s="234">
        <v>30</v>
      </c>
      <c r="I626" s="235"/>
      <c r="J626" s="236">
        <f>ROUND(I626*H626,2)</f>
        <v>0</v>
      </c>
      <c r="K626" s="232" t="s">
        <v>143</v>
      </c>
      <c r="L626" s="43"/>
      <c r="M626" s="237" t="s">
        <v>1</v>
      </c>
      <c r="N626" s="238" t="s">
        <v>41</v>
      </c>
      <c r="O626" s="90"/>
      <c r="P626" s="239">
        <f>O626*H626</f>
        <v>0</v>
      </c>
      <c r="Q626" s="239">
        <v>0</v>
      </c>
      <c r="R626" s="239">
        <f>Q626*H626</f>
        <v>0</v>
      </c>
      <c r="S626" s="239">
        <v>0.00045</v>
      </c>
      <c r="T626" s="240">
        <f>S626*H626</f>
        <v>0.0135</v>
      </c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R626" s="241" t="s">
        <v>224</v>
      </c>
      <c r="AT626" s="241" t="s">
        <v>139</v>
      </c>
      <c r="AU626" s="241" t="s">
        <v>86</v>
      </c>
      <c r="AY626" s="16" t="s">
        <v>137</v>
      </c>
      <c r="BE626" s="242">
        <f>IF(N626="základní",J626,0)</f>
        <v>0</v>
      </c>
      <c r="BF626" s="242">
        <f>IF(N626="snížená",J626,0)</f>
        <v>0</v>
      </c>
      <c r="BG626" s="242">
        <f>IF(N626="zákl. přenesená",J626,0)</f>
        <v>0</v>
      </c>
      <c r="BH626" s="242">
        <f>IF(N626="sníž. přenesená",J626,0)</f>
        <v>0</v>
      </c>
      <c r="BI626" s="242">
        <f>IF(N626="nulová",J626,0)</f>
        <v>0</v>
      </c>
      <c r="BJ626" s="16" t="s">
        <v>84</v>
      </c>
      <c r="BK626" s="242">
        <f>ROUND(I626*H626,2)</f>
        <v>0</v>
      </c>
      <c r="BL626" s="16" t="s">
        <v>224</v>
      </c>
      <c r="BM626" s="241" t="s">
        <v>1004</v>
      </c>
    </row>
    <row r="627" spans="1:47" s="2" customFormat="1" ht="12">
      <c r="A627" s="37"/>
      <c r="B627" s="38"/>
      <c r="C627" s="39"/>
      <c r="D627" s="243" t="s">
        <v>146</v>
      </c>
      <c r="E627" s="39"/>
      <c r="F627" s="244" t="s">
        <v>1005</v>
      </c>
      <c r="G627" s="39"/>
      <c r="H627" s="39"/>
      <c r="I627" s="139"/>
      <c r="J627" s="39"/>
      <c r="K627" s="39"/>
      <c r="L627" s="43"/>
      <c r="M627" s="245"/>
      <c r="N627" s="246"/>
      <c r="O627" s="90"/>
      <c r="P627" s="90"/>
      <c r="Q627" s="90"/>
      <c r="R627" s="90"/>
      <c r="S627" s="90"/>
      <c r="T627" s="91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T627" s="16" t="s">
        <v>146</v>
      </c>
      <c r="AU627" s="16" t="s">
        <v>86</v>
      </c>
    </row>
    <row r="628" spans="1:65" s="2" customFormat="1" ht="19.8" customHeight="1">
      <c r="A628" s="37"/>
      <c r="B628" s="38"/>
      <c r="C628" s="230" t="s">
        <v>1006</v>
      </c>
      <c r="D628" s="230" t="s">
        <v>139</v>
      </c>
      <c r="E628" s="231" t="s">
        <v>1007</v>
      </c>
      <c r="F628" s="232" t="s">
        <v>1008</v>
      </c>
      <c r="G628" s="233" t="s">
        <v>142</v>
      </c>
      <c r="H628" s="234">
        <v>220</v>
      </c>
      <c r="I628" s="235"/>
      <c r="J628" s="236">
        <f>ROUND(I628*H628,2)</f>
        <v>0</v>
      </c>
      <c r="K628" s="232" t="s">
        <v>143</v>
      </c>
      <c r="L628" s="43"/>
      <c r="M628" s="237" t="s">
        <v>1</v>
      </c>
      <c r="N628" s="238" t="s">
        <v>41</v>
      </c>
      <c r="O628" s="90"/>
      <c r="P628" s="239">
        <f>O628*H628</f>
        <v>0</v>
      </c>
      <c r="Q628" s="239">
        <v>0</v>
      </c>
      <c r="R628" s="239">
        <f>Q628*H628</f>
        <v>0</v>
      </c>
      <c r="S628" s="239">
        <v>0.00028</v>
      </c>
      <c r="T628" s="240">
        <f>S628*H628</f>
        <v>0.061599999999999995</v>
      </c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R628" s="241" t="s">
        <v>224</v>
      </c>
      <c r="AT628" s="241" t="s">
        <v>139</v>
      </c>
      <c r="AU628" s="241" t="s">
        <v>86</v>
      </c>
      <c r="AY628" s="16" t="s">
        <v>137</v>
      </c>
      <c r="BE628" s="242">
        <f>IF(N628="základní",J628,0)</f>
        <v>0</v>
      </c>
      <c r="BF628" s="242">
        <f>IF(N628="snížená",J628,0)</f>
        <v>0</v>
      </c>
      <c r="BG628" s="242">
        <f>IF(N628="zákl. přenesená",J628,0)</f>
        <v>0</v>
      </c>
      <c r="BH628" s="242">
        <f>IF(N628="sníž. přenesená",J628,0)</f>
        <v>0</v>
      </c>
      <c r="BI628" s="242">
        <f>IF(N628="nulová",J628,0)</f>
        <v>0</v>
      </c>
      <c r="BJ628" s="16" t="s">
        <v>84</v>
      </c>
      <c r="BK628" s="242">
        <f>ROUND(I628*H628,2)</f>
        <v>0</v>
      </c>
      <c r="BL628" s="16" t="s">
        <v>224</v>
      </c>
      <c r="BM628" s="241" t="s">
        <v>1009</v>
      </c>
    </row>
    <row r="629" spans="1:47" s="2" customFormat="1" ht="12">
      <c r="A629" s="37"/>
      <c r="B629" s="38"/>
      <c r="C629" s="39"/>
      <c r="D629" s="243" t="s">
        <v>146</v>
      </c>
      <c r="E629" s="39"/>
      <c r="F629" s="244" t="s">
        <v>1010</v>
      </c>
      <c r="G629" s="39"/>
      <c r="H629" s="39"/>
      <c r="I629" s="139"/>
      <c r="J629" s="39"/>
      <c r="K629" s="39"/>
      <c r="L629" s="43"/>
      <c r="M629" s="245"/>
      <c r="N629" s="246"/>
      <c r="O629" s="90"/>
      <c r="P629" s="90"/>
      <c r="Q629" s="90"/>
      <c r="R629" s="90"/>
      <c r="S629" s="90"/>
      <c r="T629" s="91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T629" s="16" t="s">
        <v>146</v>
      </c>
      <c r="AU629" s="16" t="s">
        <v>86</v>
      </c>
    </row>
    <row r="630" spans="1:65" s="2" customFormat="1" ht="19.8" customHeight="1">
      <c r="A630" s="37"/>
      <c r="B630" s="38"/>
      <c r="C630" s="230" t="s">
        <v>1011</v>
      </c>
      <c r="D630" s="230" t="s">
        <v>139</v>
      </c>
      <c r="E630" s="231" t="s">
        <v>1012</v>
      </c>
      <c r="F630" s="232" t="s">
        <v>1013</v>
      </c>
      <c r="G630" s="233" t="s">
        <v>142</v>
      </c>
      <c r="H630" s="234">
        <v>24</v>
      </c>
      <c r="I630" s="235"/>
      <c r="J630" s="236">
        <f>ROUND(I630*H630,2)</f>
        <v>0</v>
      </c>
      <c r="K630" s="232" t="s">
        <v>143</v>
      </c>
      <c r="L630" s="43"/>
      <c r="M630" s="237" t="s">
        <v>1</v>
      </c>
      <c r="N630" s="238" t="s">
        <v>41</v>
      </c>
      <c r="O630" s="90"/>
      <c r="P630" s="239">
        <f>O630*H630</f>
        <v>0</v>
      </c>
      <c r="Q630" s="239">
        <v>0</v>
      </c>
      <c r="R630" s="239">
        <f>Q630*H630</f>
        <v>0</v>
      </c>
      <c r="S630" s="239">
        <v>0.00021</v>
      </c>
      <c r="T630" s="240">
        <f>S630*H630</f>
        <v>0.00504</v>
      </c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R630" s="241" t="s">
        <v>224</v>
      </c>
      <c r="AT630" s="241" t="s">
        <v>139</v>
      </c>
      <c r="AU630" s="241" t="s">
        <v>86</v>
      </c>
      <c r="AY630" s="16" t="s">
        <v>137</v>
      </c>
      <c r="BE630" s="242">
        <f>IF(N630="základní",J630,0)</f>
        <v>0</v>
      </c>
      <c r="BF630" s="242">
        <f>IF(N630="snížená",J630,0)</f>
        <v>0</v>
      </c>
      <c r="BG630" s="242">
        <f>IF(N630="zákl. přenesená",J630,0)</f>
        <v>0</v>
      </c>
      <c r="BH630" s="242">
        <f>IF(N630="sníž. přenesená",J630,0)</f>
        <v>0</v>
      </c>
      <c r="BI630" s="242">
        <f>IF(N630="nulová",J630,0)</f>
        <v>0</v>
      </c>
      <c r="BJ630" s="16" t="s">
        <v>84</v>
      </c>
      <c r="BK630" s="242">
        <f>ROUND(I630*H630,2)</f>
        <v>0</v>
      </c>
      <c r="BL630" s="16" t="s">
        <v>224</v>
      </c>
      <c r="BM630" s="241" t="s">
        <v>1014</v>
      </c>
    </row>
    <row r="631" spans="1:47" s="2" customFormat="1" ht="12">
      <c r="A631" s="37"/>
      <c r="B631" s="38"/>
      <c r="C631" s="39"/>
      <c r="D631" s="243" t="s">
        <v>146</v>
      </c>
      <c r="E631" s="39"/>
      <c r="F631" s="244" t="s">
        <v>1015</v>
      </c>
      <c r="G631" s="39"/>
      <c r="H631" s="39"/>
      <c r="I631" s="139"/>
      <c r="J631" s="39"/>
      <c r="K631" s="39"/>
      <c r="L631" s="43"/>
      <c r="M631" s="245"/>
      <c r="N631" s="246"/>
      <c r="O631" s="90"/>
      <c r="P631" s="90"/>
      <c r="Q631" s="90"/>
      <c r="R631" s="90"/>
      <c r="S631" s="90"/>
      <c r="T631" s="91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T631" s="16" t="s">
        <v>146</v>
      </c>
      <c r="AU631" s="16" t="s">
        <v>86</v>
      </c>
    </row>
    <row r="632" spans="1:65" s="2" customFormat="1" ht="19.8" customHeight="1">
      <c r="A632" s="37"/>
      <c r="B632" s="38"/>
      <c r="C632" s="230" t="s">
        <v>1016</v>
      </c>
      <c r="D632" s="230" t="s">
        <v>139</v>
      </c>
      <c r="E632" s="231" t="s">
        <v>1017</v>
      </c>
      <c r="F632" s="232" t="s">
        <v>1018</v>
      </c>
      <c r="G632" s="233" t="s">
        <v>142</v>
      </c>
      <c r="H632" s="234">
        <v>6</v>
      </c>
      <c r="I632" s="235"/>
      <c r="J632" s="236">
        <f>ROUND(I632*H632,2)</f>
        <v>0</v>
      </c>
      <c r="K632" s="232" t="s">
        <v>143</v>
      </c>
      <c r="L632" s="43"/>
      <c r="M632" s="237" t="s">
        <v>1</v>
      </c>
      <c r="N632" s="238" t="s">
        <v>41</v>
      </c>
      <c r="O632" s="90"/>
      <c r="P632" s="239">
        <f>O632*H632</f>
        <v>0</v>
      </c>
      <c r="Q632" s="239">
        <v>0</v>
      </c>
      <c r="R632" s="239">
        <f>Q632*H632</f>
        <v>0</v>
      </c>
      <c r="S632" s="239">
        <v>0.00221</v>
      </c>
      <c r="T632" s="240">
        <f>S632*H632</f>
        <v>0.013260000000000001</v>
      </c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R632" s="241" t="s">
        <v>224</v>
      </c>
      <c r="AT632" s="241" t="s">
        <v>139</v>
      </c>
      <c r="AU632" s="241" t="s">
        <v>86</v>
      </c>
      <c r="AY632" s="16" t="s">
        <v>137</v>
      </c>
      <c r="BE632" s="242">
        <f>IF(N632="základní",J632,0)</f>
        <v>0</v>
      </c>
      <c r="BF632" s="242">
        <f>IF(N632="snížená",J632,0)</f>
        <v>0</v>
      </c>
      <c r="BG632" s="242">
        <f>IF(N632="zákl. přenesená",J632,0)</f>
        <v>0</v>
      </c>
      <c r="BH632" s="242">
        <f>IF(N632="sníž. přenesená",J632,0)</f>
        <v>0</v>
      </c>
      <c r="BI632" s="242">
        <f>IF(N632="nulová",J632,0)</f>
        <v>0</v>
      </c>
      <c r="BJ632" s="16" t="s">
        <v>84</v>
      </c>
      <c r="BK632" s="242">
        <f>ROUND(I632*H632,2)</f>
        <v>0</v>
      </c>
      <c r="BL632" s="16" t="s">
        <v>224</v>
      </c>
      <c r="BM632" s="241" t="s">
        <v>1019</v>
      </c>
    </row>
    <row r="633" spans="1:47" s="2" customFormat="1" ht="12">
      <c r="A633" s="37"/>
      <c r="B633" s="38"/>
      <c r="C633" s="39"/>
      <c r="D633" s="243" t="s">
        <v>146</v>
      </c>
      <c r="E633" s="39"/>
      <c r="F633" s="244" t="s">
        <v>1020</v>
      </c>
      <c r="G633" s="39"/>
      <c r="H633" s="39"/>
      <c r="I633" s="139"/>
      <c r="J633" s="39"/>
      <c r="K633" s="39"/>
      <c r="L633" s="43"/>
      <c r="M633" s="245"/>
      <c r="N633" s="246"/>
      <c r="O633" s="90"/>
      <c r="P633" s="90"/>
      <c r="Q633" s="90"/>
      <c r="R633" s="90"/>
      <c r="S633" s="90"/>
      <c r="T633" s="91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T633" s="16" t="s">
        <v>146</v>
      </c>
      <c r="AU633" s="16" t="s">
        <v>86</v>
      </c>
    </row>
    <row r="634" spans="1:63" s="12" customFormat="1" ht="22.8" customHeight="1">
      <c r="A634" s="12"/>
      <c r="B634" s="214"/>
      <c r="C634" s="215"/>
      <c r="D634" s="216" t="s">
        <v>75</v>
      </c>
      <c r="E634" s="228" t="s">
        <v>1021</v>
      </c>
      <c r="F634" s="228" t="s">
        <v>1022</v>
      </c>
      <c r="G634" s="215"/>
      <c r="H634" s="215"/>
      <c r="I634" s="218"/>
      <c r="J634" s="229">
        <f>BK634</f>
        <v>0</v>
      </c>
      <c r="K634" s="215"/>
      <c r="L634" s="220"/>
      <c r="M634" s="221"/>
      <c r="N634" s="222"/>
      <c r="O634" s="222"/>
      <c r="P634" s="223">
        <f>SUM(P635:P669)</f>
        <v>0</v>
      </c>
      <c r="Q634" s="222"/>
      <c r="R634" s="223">
        <f>SUM(R635:R669)</f>
        <v>0.14993</v>
      </c>
      <c r="S634" s="222"/>
      <c r="T634" s="224">
        <f>SUM(T635:T669)</f>
        <v>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225" t="s">
        <v>86</v>
      </c>
      <c r="AT634" s="226" t="s">
        <v>75</v>
      </c>
      <c r="AU634" s="226" t="s">
        <v>84</v>
      </c>
      <c r="AY634" s="225" t="s">
        <v>137</v>
      </c>
      <c r="BK634" s="227">
        <f>SUM(BK635:BK669)</f>
        <v>0</v>
      </c>
    </row>
    <row r="635" spans="1:65" s="2" customFormat="1" ht="19.8" customHeight="1">
      <c r="A635" s="37"/>
      <c r="B635" s="38"/>
      <c r="C635" s="230" t="s">
        <v>1023</v>
      </c>
      <c r="D635" s="230" t="s">
        <v>139</v>
      </c>
      <c r="E635" s="231" t="s">
        <v>1024</v>
      </c>
      <c r="F635" s="232" t="s">
        <v>1025</v>
      </c>
      <c r="G635" s="233" t="s">
        <v>410</v>
      </c>
      <c r="H635" s="234">
        <v>330</v>
      </c>
      <c r="I635" s="235"/>
      <c r="J635" s="236">
        <f>ROUND(I635*H635,2)</f>
        <v>0</v>
      </c>
      <c r="K635" s="232" t="s">
        <v>143</v>
      </c>
      <c r="L635" s="43"/>
      <c r="M635" s="237" t="s">
        <v>1</v>
      </c>
      <c r="N635" s="238" t="s">
        <v>41</v>
      </c>
      <c r="O635" s="90"/>
      <c r="P635" s="239">
        <f>O635*H635</f>
        <v>0</v>
      </c>
      <c r="Q635" s="239">
        <v>0</v>
      </c>
      <c r="R635" s="239">
        <f>Q635*H635</f>
        <v>0</v>
      </c>
      <c r="S635" s="239">
        <v>0</v>
      </c>
      <c r="T635" s="240">
        <f>S635*H635</f>
        <v>0</v>
      </c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R635" s="241" t="s">
        <v>224</v>
      </c>
      <c r="AT635" s="241" t="s">
        <v>139</v>
      </c>
      <c r="AU635" s="241" t="s">
        <v>86</v>
      </c>
      <c r="AY635" s="16" t="s">
        <v>137</v>
      </c>
      <c r="BE635" s="242">
        <f>IF(N635="základní",J635,0)</f>
        <v>0</v>
      </c>
      <c r="BF635" s="242">
        <f>IF(N635="snížená",J635,0)</f>
        <v>0</v>
      </c>
      <c r="BG635" s="242">
        <f>IF(N635="zákl. přenesená",J635,0)</f>
        <v>0</v>
      </c>
      <c r="BH635" s="242">
        <f>IF(N635="sníž. přenesená",J635,0)</f>
        <v>0</v>
      </c>
      <c r="BI635" s="242">
        <f>IF(N635="nulová",J635,0)</f>
        <v>0</v>
      </c>
      <c r="BJ635" s="16" t="s">
        <v>84</v>
      </c>
      <c r="BK635" s="242">
        <f>ROUND(I635*H635,2)</f>
        <v>0</v>
      </c>
      <c r="BL635" s="16" t="s">
        <v>224</v>
      </c>
      <c r="BM635" s="241" t="s">
        <v>1026</v>
      </c>
    </row>
    <row r="636" spans="1:47" s="2" customFormat="1" ht="12">
      <c r="A636" s="37"/>
      <c r="B636" s="38"/>
      <c r="C636" s="39"/>
      <c r="D636" s="243" t="s">
        <v>146</v>
      </c>
      <c r="E636" s="39"/>
      <c r="F636" s="244" t="s">
        <v>1027</v>
      </c>
      <c r="G636" s="39"/>
      <c r="H636" s="39"/>
      <c r="I636" s="139"/>
      <c r="J636" s="39"/>
      <c r="K636" s="39"/>
      <c r="L636" s="43"/>
      <c r="M636" s="245"/>
      <c r="N636" s="246"/>
      <c r="O636" s="90"/>
      <c r="P636" s="90"/>
      <c r="Q636" s="90"/>
      <c r="R636" s="90"/>
      <c r="S636" s="90"/>
      <c r="T636" s="91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T636" s="16" t="s">
        <v>146</v>
      </c>
      <c r="AU636" s="16" t="s">
        <v>86</v>
      </c>
    </row>
    <row r="637" spans="1:51" s="13" customFormat="1" ht="12">
      <c r="A637" s="13"/>
      <c r="B637" s="247"/>
      <c r="C637" s="248"/>
      <c r="D637" s="243" t="s">
        <v>157</v>
      </c>
      <c r="E637" s="249" t="s">
        <v>1</v>
      </c>
      <c r="F637" s="250" t="s">
        <v>1000</v>
      </c>
      <c r="G637" s="248"/>
      <c r="H637" s="251">
        <v>330</v>
      </c>
      <c r="I637" s="252"/>
      <c r="J637" s="248"/>
      <c r="K637" s="248"/>
      <c r="L637" s="253"/>
      <c r="M637" s="254"/>
      <c r="N637" s="255"/>
      <c r="O637" s="255"/>
      <c r="P637" s="255"/>
      <c r="Q637" s="255"/>
      <c r="R637" s="255"/>
      <c r="S637" s="255"/>
      <c r="T637" s="256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7" t="s">
        <v>157</v>
      </c>
      <c r="AU637" s="257" t="s">
        <v>86</v>
      </c>
      <c r="AV637" s="13" t="s">
        <v>86</v>
      </c>
      <c r="AW637" s="13" t="s">
        <v>32</v>
      </c>
      <c r="AX637" s="13" t="s">
        <v>84</v>
      </c>
      <c r="AY637" s="257" t="s">
        <v>137</v>
      </c>
    </row>
    <row r="638" spans="1:65" s="2" customFormat="1" ht="14.4" customHeight="1">
      <c r="A638" s="37"/>
      <c r="B638" s="38"/>
      <c r="C638" s="269" t="s">
        <v>1028</v>
      </c>
      <c r="D638" s="269" t="s">
        <v>191</v>
      </c>
      <c r="E638" s="270" t="s">
        <v>1029</v>
      </c>
      <c r="F638" s="271" t="s">
        <v>1030</v>
      </c>
      <c r="G638" s="272" t="s">
        <v>205</v>
      </c>
      <c r="H638" s="273">
        <v>66</v>
      </c>
      <c r="I638" s="274"/>
      <c r="J638" s="275">
        <f>ROUND(I638*H638,2)</f>
        <v>0</v>
      </c>
      <c r="K638" s="271" t="s">
        <v>143</v>
      </c>
      <c r="L638" s="276"/>
      <c r="M638" s="277" t="s">
        <v>1</v>
      </c>
      <c r="N638" s="278" t="s">
        <v>41</v>
      </c>
      <c r="O638" s="90"/>
      <c r="P638" s="239">
        <f>O638*H638</f>
        <v>0</v>
      </c>
      <c r="Q638" s="239">
        <v>0.001</v>
      </c>
      <c r="R638" s="239">
        <f>Q638*H638</f>
        <v>0.066</v>
      </c>
      <c r="S638" s="239">
        <v>0</v>
      </c>
      <c r="T638" s="240">
        <f>S638*H638</f>
        <v>0</v>
      </c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R638" s="241" t="s">
        <v>279</v>
      </c>
      <c r="AT638" s="241" t="s">
        <v>191</v>
      </c>
      <c r="AU638" s="241" t="s">
        <v>86</v>
      </c>
      <c r="AY638" s="16" t="s">
        <v>137</v>
      </c>
      <c r="BE638" s="242">
        <f>IF(N638="základní",J638,0)</f>
        <v>0</v>
      </c>
      <c r="BF638" s="242">
        <f>IF(N638="snížená",J638,0)</f>
        <v>0</v>
      </c>
      <c r="BG638" s="242">
        <f>IF(N638="zákl. přenesená",J638,0)</f>
        <v>0</v>
      </c>
      <c r="BH638" s="242">
        <f>IF(N638="sníž. přenesená",J638,0)</f>
        <v>0</v>
      </c>
      <c r="BI638" s="242">
        <f>IF(N638="nulová",J638,0)</f>
        <v>0</v>
      </c>
      <c r="BJ638" s="16" t="s">
        <v>84</v>
      </c>
      <c r="BK638" s="242">
        <f>ROUND(I638*H638,2)</f>
        <v>0</v>
      </c>
      <c r="BL638" s="16" t="s">
        <v>224</v>
      </c>
      <c r="BM638" s="241" t="s">
        <v>1031</v>
      </c>
    </row>
    <row r="639" spans="1:47" s="2" customFormat="1" ht="12">
      <c r="A639" s="37"/>
      <c r="B639" s="38"/>
      <c r="C639" s="39"/>
      <c r="D639" s="243" t="s">
        <v>146</v>
      </c>
      <c r="E639" s="39"/>
      <c r="F639" s="244" t="s">
        <v>1032</v>
      </c>
      <c r="G639" s="39"/>
      <c r="H639" s="39"/>
      <c r="I639" s="139"/>
      <c r="J639" s="39"/>
      <c r="K639" s="39"/>
      <c r="L639" s="43"/>
      <c r="M639" s="245"/>
      <c r="N639" s="246"/>
      <c r="O639" s="90"/>
      <c r="P639" s="90"/>
      <c r="Q639" s="90"/>
      <c r="R639" s="90"/>
      <c r="S639" s="90"/>
      <c r="T639" s="91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T639" s="16" t="s">
        <v>146</v>
      </c>
      <c r="AU639" s="16" t="s">
        <v>86</v>
      </c>
    </row>
    <row r="640" spans="1:47" s="2" customFormat="1" ht="12">
      <c r="A640" s="37"/>
      <c r="B640" s="38"/>
      <c r="C640" s="39"/>
      <c r="D640" s="243" t="s">
        <v>392</v>
      </c>
      <c r="E640" s="39"/>
      <c r="F640" s="279" t="s">
        <v>1033</v>
      </c>
      <c r="G640" s="39"/>
      <c r="H640" s="39"/>
      <c r="I640" s="139"/>
      <c r="J640" s="39"/>
      <c r="K640" s="39"/>
      <c r="L640" s="43"/>
      <c r="M640" s="245"/>
      <c r="N640" s="246"/>
      <c r="O640" s="90"/>
      <c r="P640" s="90"/>
      <c r="Q640" s="90"/>
      <c r="R640" s="90"/>
      <c r="S640" s="90"/>
      <c r="T640" s="91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T640" s="16" t="s">
        <v>392</v>
      </c>
      <c r="AU640" s="16" t="s">
        <v>86</v>
      </c>
    </row>
    <row r="641" spans="1:51" s="13" customFormat="1" ht="12">
      <c r="A641" s="13"/>
      <c r="B641" s="247"/>
      <c r="C641" s="248"/>
      <c r="D641" s="243" t="s">
        <v>157</v>
      </c>
      <c r="E641" s="249" t="s">
        <v>1</v>
      </c>
      <c r="F641" s="250" t="s">
        <v>1034</v>
      </c>
      <c r="G641" s="248"/>
      <c r="H641" s="251">
        <v>66</v>
      </c>
      <c r="I641" s="252"/>
      <c r="J641" s="248"/>
      <c r="K641" s="248"/>
      <c r="L641" s="253"/>
      <c r="M641" s="254"/>
      <c r="N641" s="255"/>
      <c r="O641" s="255"/>
      <c r="P641" s="255"/>
      <c r="Q641" s="255"/>
      <c r="R641" s="255"/>
      <c r="S641" s="255"/>
      <c r="T641" s="256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7" t="s">
        <v>157</v>
      </c>
      <c r="AU641" s="257" t="s">
        <v>86</v>
      </c>
      <c r="AV641" s="13" t="s">
        <v>86</v>
      </c>
      <c r="AW641" s="13" t="s">
        <v>32</v>
      </c>
      <c r="AX641" s="13" t="s">
        <v>84</v>
      </c>
      <c r="AY641" s="257" t="s">
        <v>137</v>
      </c>
    </row>
    <row r="642" spans="1:65" s="2" customFormat="1" ht="19.8" customHeight="1">
      <c r="A642" s="37"/>
      <c r="B642" s="38"/>
      <c r="C642" s="269" t="s">
        <v>1035</v>
      </c>
      <c r="D642" s="269" t="s">
        <v>191</v>
      </c>
      <c r="E642" s="270" t="s">
        <v>1036</v>
      </c>
      <c r="F642" s="271" t="s">
        <v>1037</v>
      </c>
      <c r="G642" s="272" t="s">
        <v>142</v>
      </c>
      <c r="H642" s="273">
        <v>220</v>
      </c>
      <c r="I642" s="274"/>
      <c r="J642" s="275">
        <f>ROUND(I642*H642,2)</f>
        <v>0</v>
      </c>
      <c r="K642" s="271" t="s">
        <v>143</v>
      </c>
      <c r="L642" s="276"/>
      <c r="M642" s="277" t="s">
        <v>1</v>
      </c>
      <c r="N642" s="278" t="s">
        <v>41</v>
      </c>
      <c r="O642" s="90"/>
      <c r="P642" s="239">
        <f>O642*H642</f>
        <v>0</v>
      </c>
      <c r="Q642" s="239">
        <v>0.0003</v>
      </c>
      <c r="R642" s="239">
        <f>Q642*H642</f>
        <v>0.06599999999999999</v>
      </c>
      <c r="S642" s="239">
        <v>0</v>
      </c>
      <c r="T642" s="240">
        <f>S642*H642</f>
        <v>0</v>
      </c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R642" s="241" t="s">
        <v>279</v>
      </c>
      <c r="AT642" s="241" t="s">
        <v>191</v>
      </c>
      <c r="AU642" s="241" t="s">
        <v>86</v>
      </c>
      <c r="AY642" s="16" t="s">
        <v>137</v>
      </c>
      <c r="BE642" s="242">
        <f>IF(N642="základní",J642,0)</f>
        <v>0</v>
      </c>
      <c r="BF642" s="242">
        <f>IF(N642="snížená",J642,0)</f>
        <v>0</v>
      </c>
      <c r="BG642" s="242">
        <f>IF(N642="zákl. přenesená",J642,0)</f>
        <v>0</v>
      </c>
      <c r="BH642" s="242">
        <f>IF(N642="sníž. přenesená",J642,0)</f>
        <v>0</v>
      </c>
      <c r="BI642" s="242">
        <f>IF(N642="nulová",J642,0)</f>
        <v>0</v>
      </c>
      <c r="BJ642" s="16" t="s">
        <v>84</v>
      </c>
      <c r="BK642" s="242">
        <f>ROUND(I642*H642,2)</f>
        <v>0</v>
      </c>
      <c r="BL642" s="16" t="s">
        <v>224</v>
      </c>
      <c r="BM642" s="241" t="s">
        <v>1038</v>
      </c>
    </row>
    <row r="643" spans="1:47" s="2" customFormat="1" ht="12">
      <c r="A643" s="37"/>
      <c r="B643" s="38"/>
      <c r="C643" s="39"/>
      <c r="D643" s="243" t="s">
        <v>146</v>
      </c>
      <c r="E643" s="39"/>
      <c r="F643" s="244" t="s">
        <v>1037</v>
      </c>
      <c r="G643" s="39"/>
      <c r="H643" s="39"/>
      <c r="I643" s="139"/>
      <c r="J643" s="39"/>
      <c r="K643" s="39"/>
      <c r="L643" s="43"/>
      <c r="M643" s="245"/>
      <c r="N643" s="246"/>
      <c r="O643" s="90"/>
      <c r="P643" s="90"/>
      <c r="Q643" s="90"/>
      <c r="R643" s="90"/>
      <c r="S643" s="90"/>
      <c r="T643" s="91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T643" s="16" t="s">
        <v>146</v>
      </c>
      <c r="AU643" s="16" t="s">
        <v>86</v>
      </c>
    </row>
    <row r="644" spans="1:65" s="2" customFormat="1" ht="19.8" customHeight="1">
      <c r="A644" s="37"/>
      <c r="B644" s="38"/>
      <c r="C644" s="230" t="s">
        <v>1039</v>
      </c>
      <c r="D644" s="230" t="s">
        <v>139</v>
      </c>
      <c r="E644" s="231" t="s">
        <v>1040</v>
      </c>
      <c r="F644" s="232" t="s">
        <v>1041</v>
      </c>
      <c r="G644" s="233" t="s">
        <v>142</v>
      </c>
      <c r="H644" s="234">
        <v>31</v>
      </c>
      <c r="I644" s="235"/>
      <c r="J644" s="236">
        <f>ROUND(I644*H644,2)</f>
        <v>0</v>
      </c>
      <c r="K644" s="232" t="s">
        <v>143</v>
      </c>
      <c r="L644" s="43"/>
      <c r="M644" s="237" t="s">
        <v>1</v>
      </c>
      <c r="N644" s="238" t="s">
        <v>41</v>
      </c>
      <c r="O644" s="90"/>
      <c r="P644" s="239">
        <f>O644*H644</f>
        <v>0</v>
      </c>
      <c r="Q644" s="239">
        <v>0</v>
      </c>
      <c r="R644" s="239">
        <f>Q644*H644</f>
        <v>0</v>
      </c>
      <c r="S644" s="239">
        <v>0</v>
      </c>
      <c r="T644" s="240">
        <f>S644*H644</f>
        <v>0</v>
      </c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R644" s="241" t="s">
        <v>224</v>
      </c>
      <c r="AT644" s="241" t="s">
        <v>139</v>
      </c>
      <c r="AU644" s="241" t="s">
        <v>86</v>
      </c>
      <c r="AY644" s="16" t="s">
        <v>137</v>
      </c>
      <c r="BE644" s="242">
        <f>IF(N644="základní",J644,0)</f>
        <v>0</v>
      </c>
      <c r="BF644" s="242">
        <f>IF(N644="snížená",J644,0)</f>
        <v>0</v>
      </c>
      <c r="BG644" s="242">
        <f>IF(N644="zákl. přenesená",J644,0)</f>
        <v>0</v>
      </c>
      <c r="BH644" s="242">
        <f>IF(N644="sníž. přenesená",J644,0)</f>
        <v>0</v>
      </c>
      <c r="BI644" s="242">
        <f>IF(N644="nulová",J644,0)</f>
        <v>0</v>
      </c>
      <c r="BJ644" s="16" t="s">
        <v>84</v>
      </c>
      <c r="BK644" s="242">
        <f>ROUND(I644*H644,2)</f>
        <v>0</v>
      </c>
      <c r="BL644" s="16" t="s">
        <v>224</v>
      </c>
      <c r="BM644" s="241" t="s">
        <v>1042</v>
      </c>
    </row>
    <row r="645" spans="1:47" s="2" customFormat="1" ht="12">
      <c r="A645" s="37"/>
      <c r="B645" s="38"/>
      <c r="C645" s="39"/>
      <c r="D645" s="243" t="s">
        <v>146</v>
      </c>
      <c r="E645" s="39"/>
      <c r="F645" s="244" t="s">
        <v>1043</v>
      </c>
      <c r="G645" s="39"/>
      <c r="H645" s="39"/>
      <c r="I645" s="139"/>
      <c r="J645" s="39"/>
      <c r="K645" s="39"/>
      <c r="L645" s="43"/>
      <c r="M645" s="245"/>
      <c r="N645" s="246"/>
      <c r="O645" s="90"/>
      <c r="P645" s="90"/>
      <c r="Q645" s="90"/>
      <c r="R645" s="90"/>
      <c r="S645" s="90"/>
      <c r="T645" s="91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T645" s="16" t="s">
        <v>146</v>
      </c>
      <c r="AU645" s="16" t="s">
        <v>86</v>
      </c>
    </row>
    <row r="646" spans="1:65" s="2" customFormat="1" ht="14.4" customHeight="1">
      <c r="A646" s="37"/>
      <c r="B646" s="38"/>
      <c r="C646" s="269" t="s">
        <v>1044</v>
      </c>
      <c r="D646" s="269" t="s">
        <v>191</v>
      </c>
      <c r="E646" s="270" t="s">
        <v>1045</v>
      </c>
      <c r="F646" s="271" t="s">
        <v>1046</v>
      </c>
      <c r="G646" s="272" t="s">
        <v>142</v>
      </c>
      <c r="H646" s="273">
        <v>25</v>
      </c>
      <c r="I646" s="274"/>
      <c r="J646" s="275">
        <f>ROUND(I646*H646,2)</f>
        <v>0</v>
      </c>
      <c r="K646" s="271" t="s">
        <v>143</v>
      </c>
      <c r="L646" s="276"/>
      <c r="M646" s="277" t="s">
        <v>1</v>
      </c>
      <c r="N646" s="278" t="s">
        <v>41</v>
      </c>
      <c r="O646" s="90"/>
      <c r="P646" s="239">
        <f>O646*H646</f>
        <v>0</v>
      </c>
      <c r="Q646" s="239">
        <v>0.00014</v>
      </c>
      <c r="R646" s="239">
        <f>Q646*H646</f>
        <v>0.0034999999999999996</v>
      </c>
      <c r="S646" s="239">
        <v>0</v>
      </c>
      <c r="T646" s="240">
        <f>S646*H646</f>
        <v>0</v>
      </c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R646" s="241" t="s">
        <v>279</v>
      </c>
      <c r="AT646" s="241" t="s">
        <v>191</v>
      </c>
      <c r="AU646" s="241" t="s">
        <v>86</v>
      </c>
      <c r="AY646" s="16" t="s">
        <v>137</v>
      </c>
      <c r="BE646" s="242">
        <f>IF(N646="základní",J646,0)</f>
        <v>0</v>
      </c>
      <c r="BF646" s="242">
        <f>IF(N646="snížená",J646,0)</f>
        <v>0</v>
      </c>
      <c r="BG646" s="242">
        <f>IF(N646="zákl. přenesená",J646,0)</f>
        <v>0</v>
      </c>
      <c r="BH646" s="242">
        <f>IF(N646="sníž. přenesená",J646,0)</f>
        <v>0</v>
      </c>
      <c r="BI646" s="242">
        <f>IF(N646="nulová",J646,0)</f>
        <v>0</v>
      </c>
      <c r="BJ646" s="16" t="s">
        <v>84</v>
      </c>
      <c r="BK646" s="242">
        <f>ROUND(I646*H646,2)</f>
        <v>0</v>
      </c>
      <c r="BL646" s="16" t="s">
        <v>224</v>
      </c>
      <c r="BM646" s="241" t="s">
        <v>1047</v>
      </c>
    </row>
    <row r="647" spans="1:47" s="2" customFormat="1" ht="12">
      <c r="A647" s="37"/>
      <c r="B647" s="38"/>
      <c r="C647" s="39"/>
      <c r="D647" s="243" t="s">
        <v>146</v>
      </c>
      <c r="E647" s="39"/>
      <c r="F647" s="244" t="s">
        <v>1048</v>
      </c>
      <c r="G647" s="39"/>
      <c r="H647" s="39"/>
      <c r="I647" s="139"/>
      <c r="J647" s="39"/>
      <c r="K647" s="39"/>
      <c r="L647" s="43"/>
      <c r="M647" s="245"/>
      <c r="N647" s="246"/>
      <c r="O647" s="90"/>
      <c r="P647" s="90"/>
      <c r="Q647" s="90"/>
      <c r="R647" s="90"/>
      <c r="S647" s="90"/>
      <c r="T647" s="91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T647" s="16" t="s">
        <v>146</v>
      </c>
      <c r="AU647" s="16" t="s">
        <v>86</v>
      </c>
    </row>
    <row r="648" spans="1:65" s="2" customFormat="1" ht="14.4" customHeight="1">
      <c r="A648" s="37"/>
      <c r="B648" s="38"/>
      <c r="C648" s="269" t="s">
        <v>1049</v>
      </c>
      <c r="D648" s="269" t="s">
        <v>191</v>
      </c>
      <c r="E648" s="270" t="s">
        <v>1050</v>
      </c>
      <c r="F648" s="271" t="s">
        <v>1051</v>
      </c>
      <c r="G648" s="272" t="s">
        <v>142</v>
      </c>
      <c r="H648" s="273">
        <v>6</v>
      </c>
      <c r="I648" s="274"/>
      <c r="J648" s="275">
        <f>ROUND(I648*H648,2)</f>
        <v>0</v>
      </c>
      <c r="K648" s="271" t="s">
        <v>143</v>
      </c>
      <c r="L648" s="276"/>
      <c r="M648" s="277" t="s">
        <v>1</v>
      </c>
      <c r="N648" s="278" t="s">
        <v>41</v>
      </c>
      <c r="O648" s="90"/>
      <c r="P648" s="239">
        <f>O648*H648</f>
        <v>0</v>
      </c>
      <c r="Q648" s="239">
        <v>0.00022</v>
      </c>
      <c r="R648" s="239">
        <f>Q648*H648</f>
        <v>0.00132</v>
      </c>
      <c r="S648" s="239">
        <v>0</v>
      </c>
      <c r="T648" s="240">
        <f>S648*H648</f>
        <v>0</v>
      </c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R648" s="241" t="s">
        <v>279</v>
      </c>
      <c r="AT648" s="241" t="s">
        <v>191</v>
      </c>
      <c r="AU648" s="241" t="s">
        <v>86</v>
      </c>
      <c r="AY648" s="16" t="s">
        <v>137</v>
      </c>
      <c r="BE648" s="242">
        <f>IF(N648="základní",J648,0)</f>
        <v>0</v>
      </c>
      <c r="BF648" s="242">
        <f>IF(N648="snížená",J648,0)</f>
        <v>0</v>
      </c>
      <c r="BG648" s="242">
        <f>IF(N648="zákl. přenesená",J648,0)</f>
        <v>0</v>
      </c>
      <c r="BH648" s="242">
        <f>IF(N648="sníž. přenesená",J648,0)</f>
        <v>0</v>
      </c>
      <c r="BI648" s="242">
        <f>IF(N648="nulová",J648,0)</f>
        <v>0</v>
      </c>
      <c r="BJ648" s="16" t="s">
        <v>84</v>
      </c>
      <c r="BK648" s="242">
        <f>ROUND(I648*H648,2)</f>
        <v>0</v>
      </c>
      <c r="BL648" s="16" t="s">
        <v>224</v>
      </c>
      <c r="BM648" s="241" t="s">
        <v>1052</v>
      </c>
    </row>
    <row r="649" spans="1:47" s="2" customFormat="1" ht="12">
      <c r="A649" s="37"/>
      <c r="B649" s="38"/>
      <c r="C649" s="39"/>
      <c r="D649" s="243" t="s">
        <v>146</v>
      </c>
      <c r="E649" s="39"/>
      <c r="F649" s="244" t="s">
        <v>1053</v>
      </c>
      <c r="G649" s="39"/>
      <c r="H649" s="39"/>
      <c r="I649" s="139"/>
      <c r="J649" s="39"/>
      <c r="K649" s="39"/>
      <c r="L649" s="43"/>
      <c r="M649" s="245"/>
      <c r="N649" s="246"/>
      <c r="O649" s="90"/>
      <c r="P649" s="90"/>
      <c r="Q649" s="90"/>
      <c r="R649" s="90"/>
      <c r="S649" s="90"/>
      <c r="T649" s="91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T649" s="16" t="s">
        <v>146</v>
      </c>
      <c r="AU649" s="16" t="s">
        <v>86</v>
      </c>
    </row>
    <row r="650" spans="1:65" s="2" customFormat="1" ht="19.8" customHeight="1">
      <c r="A650" s="37"/>
      <c r="B650" s="38"/>
      <c r="C650" s="230" t="s">
        <v>1054</v>
      </c>
      <c r="D650" s="230" t="s">
        <v>139</v>
      </c>
      <c r="E650" s="231" t="s">
        <v>1055</v>
      </c>
      <c r="F650" s="232" t="s">
        <v>1056</v>
      </c>
      <c r="G650" s="233" t="s">
        <v>142</v>
      </c>
      <c r="H650" s="234">
        <v>6</v>
      </c>
      <c r="I650" s="235"/>
      <c r="J650" s="236">
        <f>ROUND(I650*H650,2)</f>
        <v>0</v>
      </c>
      <c r="K650" s="232" t="s">
        <v>143</v>
      </c>
      <c r="L650" s="43"/>
      <c r="M650" s="237" t="s">
        <v>1</v>
      </c>
      <c r="N650" s="238" t="s">
        <v>41</v>
      </c>
      <c r="O650" s="90"/>
      <c r="P650" s="239">
        <f>O650*H650</f>
        <v>0</v>
      </c>
      <c r="Q650" s="239">
        <v>0</v>
      </c>
      <c r="R650" s="239">
        <f>Q650*H650</f>
        <v>0</v>
      </c>
      <c r="S650" s="239">
        <v>0</v>
      </c>
      <c r="T650" s="240">
        <f>S650*H650</f>
        <v>0</v>
      </c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R650" s="241" t="s">
        <v>224</v>
      </c>
      <c r="AT650" s="241" t="s">
        <v>139</v>
      </c>
      <c r="AU650" s="241" t="s">
        <v>86</v>
      </c>
      <c r="AY650" s="16" t="s">
        <v>137</v>
      </c>
      <c r="BE650" s="242">
        <f>IF(N650="základní",J650,0)</f>
        <v>0</v>
      </c>
      <c r="BF650" s="242">
        <f>IF(N650="snížená",J650,0)</f>
        <v>0</v>
      </c>
      <c r="BG650" s="242">
        <f>IF(N650="zákl. přenesená",J650,0)</f>
        <v>0</v>
      </c>
      <c r="BH650" s="242">
        <f>IF(N650="sníž. přenesená",J650,0)</f>
        <v>0</v>
      </c>
      <c r="BI650" s="242">
        <f>IF(N650="nulová",J650,0)</f>
        <v>0</v>
      </c>
      <c r="BJ650" s="16" t="s">
        <v>84</v>
      </c>
      <c r="BK650" s="242">
        <f>ROUND(I650*H650,2)</f>
        <v>0</v>
      </c>
      <c r="BL650" s="16" t="s">
        <v>224</v>
      </c>
      <c r="BM650" s="241" t="s">
        <v>1057</v>
      </c>
    </row>
    <row r="651" spans="1:47" s="2" customFormat="1" ht="12">
      <c r="A651" s="37"/>
      <c r="B651" s="38"/>
      <c r="C651" s="39"/>
      <c r="D651" s="243" t="s">
        <v>146</v>
      </c>
      <c r="E651" s="39"/>
      <c r="F651" s="244" t="s">
        <v>1058</v>
      </c>
      <c r="G651" s="39"/>
      <c r="H651" s="39"/>
      <c r="I651" s="139"/>
      <c r="J651" s="39"/>
      <c r="K651" s="39"/>
      <c r="L651" s="43"/>
      <c r="M651" s="245"/>
      <c r="N651" s="246"/>
      <c r="O651" s="90"/>
      <c r="P651" s="90"/>
      <c r="Q651" s="90"/>
      <c r="R651" s="90"/>
      <c r="S651" s="90"/>
      <c r="T651" s="91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T651" s="16" t="s">
        <v>146</v>
      </c>
      <c r="AU651" s="16" t="s">
        <v>86</v>
      </c>
    </row>
    <row r="652" spans="1:65" s="2" customFormat="1" ht="14.4" customHeight="1">
      <c r="A652" s="37"/>
      <c r="B652" s="38"/>
      <c r="C652" s="269" t="s">
        <v>1059</v>
      </c>
      <c r="D652" s="269" t="s">
        <v>191</v>
      </c>
      <c r="E652" s="270" t="s">
        <v>1060</v>
      </c>
      <c r="F652" s="271" t="s">
        <v>1061</v>
      </c>
      <c r="G652" s="272" t="s">
        <v>142</v>
      </c>
      <c r="H652" s="273">
        <v>6</v>
      </c>
      <c r="I652" s="274"/>
      <c r="J652" s="275">
        <f>ROUND(I652*H652,2)</f>
        <v>0</v>
      </c>
      <c r="K652" s="271" t="s">
        <v>143</v>
      </c>
      <c r="L652" s="276"/>
      <c r="M652" s="277" t="s">
        <v>1</v>
      </c>
      <c r="N652" s="278" t="s">
        <v>41</v>
      </c>
      <c r="O652" s="90"/>
      <c r="P652" s="239">
        <f>O652*H652</f>
        <v>0</v>
      </c>
      <c r="Q652" s="239">
        <v>0.00026</v>
      </c>
      <c r="R652" s="239">
        <f>Q652*H652</f>
        <v>0.0015599999999999998</v>
      </c>
      <c r="S652" s="239">
        <v>0</v>
      </c>
      <c r="T652" s="240">
        <f>S652*H652</f>
        <v>0</v>
      </c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R652" s="241" t="s">
        <v>279</v>
      </c>
      <c r="AT652" s="241" t="s">
        <v>191</v>
      </c>
      <c r="AU652" s="241" t="s">
        <v>86</v>
      </c>
      <c r="AY652" s="16" t="s">
        <v>137</v>
      </c>
      <c r="BE652" s="242">
        <f>IF(N652="základní",J652,0)</f>
        <v>0</v>
      </c>
      <c r="BF652" s="242">
        <f>IF(N652="snížená",J652,0)</f>
        <v>0</v>
      </c>
      <c r="BG652" s="242">
        <f>IF(N652="zákl. přenesená",J652,0)</f>
        <v>0</v>
      </c>
      <c r="BH652" s="242">
        <f>IF(N652="sníž. přenesená",J652,0)</f>
        <v>0</v>
      </c>
      <c r="BI652" s="242">
        <f>IF(N652="nulová",J652,0)</f>
        <v>0</v>
      </c>
      <c r="BJ652" s="16" t="s">
        <v>84</v>
      </c>
      <c r="BK652" s="242">
        <f>ROUND(I652*H652,2)</f>
        <v>0</v>
      </c>
      <c r="BL652" s="16" t="s">
        <v>224</v>
      </c>
      <c r="BM652" s="241" t="s">
        <v>1062</v>
      </c>
    </row>
    <row r="653" spans="1:47" s="2" customFormat="1" ht="12">
      <c r="A653" s="37"/>
      <c r="B653" s="38"/>
      <c r="C653" s="39"/>
      <c r="D653" s="243" t="s">
        <v>146</v>
      </c>
      <c r="E653" s="39"/>
      <c r="F653" s="244" t="s">
        <v>1063</v>
      </c>
      <c r="G653" s="39"/>
      <c r="H653" s="39"/>
      <c r="I653" s="139"/>
      <c r="J653" s="39"/>
      <c r="K653" s="39"/>
      <c r="L653" s="43"/>
      <c r="M653" s="245"/>
      <c r="N653" s="246"/>
      <c r="O653" s="90"/>
      <c r="P653" s="90"/>
      <c r="Q653" s="90"/>
      <c r="R653" s="90"/>
      <c r="S653" s="90"/>
      <c r="T653" s="91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T653" s="16" t="s">
        <v>146</v>
      </c>
      <c r="AU653" s="16" t="s">
        <v>86</v>
      </c>
    </row>
    <row r="654" spans="1:65" s="2" customFormat="1" ht="19.8" customHeight="1">
      <c r="A654" s="37"/>
      <c r="B654" s="38"/>
      <c r="C654" s="230" t="s">
        <v>1064</v>
      </c>
      <c r="D654" s="230" t="s">
        <v>139</v>
      </c>
      <c r="E654" s="231" t="s">
        <v>1065</v>
      </c>
      <c r="F654" s="232" t="s">
        <v>1066</v>
      </c>
      <c r="G654" s="233" t="s">
        <v>142</v>
      </c>
      <c r="H654" s="234">
        <v>45</v>
      </c>
      <c r="I654" s="235"/>
      <c r="J654" s="236">
        <f>ROUND(I654*H654,2)</f>
        <v>0</v>
      </c>
      <c r="K654" s="232" t="s">
        <v>143</v>
      </c>
      <c r="L654" s="43"/>
      <c r="M654" s="237" t="s">
        <v>1</v>
      </c>
      <c r="N654" s="238" t="s">
        <v>41</v>
      </c>
      <c r="O654" s="90"/>
      <c r="P654" s="239">
        <f>O654*H654</f>
        <v>0</v>
      </c>
      <c r="Q654" s="239">
        <v>0</v>
      </c>
      <c r="R654" s="239">
        <f>Q654*H654</f>
        <v>0</v>
      </c>
      <c r="S654" s="239">
        <v>0</v>
      </c>
      <c r="T654" s="240">
        <f>S654*H654</f>
        <v>0</v>
      </c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R654" s="241" t="s">
        <v>224</v>
      </c>
      <c r="AT654" s="241" t="s">
        <v>139</v>
      </c>
      <c r="AU654" s="241" t="s">
        <v>86</v>
      </c>
      <c r="AY654" s="16" t="s">
        <v>137</v>
      </c>
      <c r="BE654" s="242">
        <f>IF(N654="základní",J654,0)</f>
        <v>0</v>
      </c>
      <c r="BF654" s="242">
        <f>IF(N654="snížená",J654,0)</f>
        <v>0</v>
      </c>
      <c r="BG654" s="242">
        <f>IF(N654="zákl. přenesená",J654,0)</f>
        <v>0</v>
      </c>
      <c r="BH654" s="242">
        <f>IF(N654="sníž. přenesená",J654,0)</f>
        <v>0</v>
      </c>
      <c r="BI654" s="242">
        <f>IF(N654="nulová",J654,0)</f>
        <v>0</v>
      </c>
      <c r="BJ654" s="16" t="s">
        <v>84</v>
      </c>
      <c r="BK654" s="242">
        <f>ROUND(I654*H654,2)</f>
        <v>0</v>
      </c>
      <c r="BL654" s="16" t="s">
        <v>224</v>
      </c>
      <c r="BM654" s="241" t="s">
        <v>1067</v>
      </c>
    </row>
    <row r="655" spans="1:47" s="2" customFormat="1" ht="12">
      <c r="A655" s="37"/>
      <c r="B655" s="38"/>
      <c r="C655" s="39"/>
      <c r="D655" s="243" t="s">
        <v>146</v>
      </c>
      <c r="E655" s="39"/>
      <c r="F655" s="244" t="s">
        <v>1068</v>
      </c>
      <c r="G655" s="39"/>
      <c r="H655" s="39"/>
      <c r="I655" s="139"/>
      <c r="J655" s="39"/>
      <c r="K655" s="39"/>
      <c r="L655" s="43"/>
      <c r="M655" s="245"/>
      <c r="N655" s="246"/>
      <c r="O655" s="90"/>
      <c r="P655" s="90"/>
      <c r="Q655" s="90"/>
      <c r="R655" s="90"/>
      <c r="S655" s="90"/>
      <c r="T655" s="91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T655" s="16" t="s">
        <v>146</v>
      </c>
      <c r="AU655" s="16" t="s">
        <v>86</v>
      </c>
    </row>
    <row r="656" spans="1:65" s="2" customFormat="1" ht="14.4" customHeight="1">
      <c r="A656" s="37"/>
      <c r="B656" s="38"/>
      <c r="C656" s="269" t="s">
        <v>1069</v>
      </c>
      <c r="D656" s="269" t="s">
        <v>191</v>
      </c>
      <c r="E656" s="270" t="s">
        <v>1070</v>
      </c>
      <c r="F656" s="271" t="s">
        <v>1071</v>
      </c>
      <c r="G656" s="272" t="s">
        <v>142</v>
      </c>
      <c r="H656" s="273">
        <v>45</v>
      </c>
      <c r="I656" s="274"/>
      <c r="J656" s="275">
        <f>ROUND(I656*H656,2)</f>
        <v>0</v>
      </c>
      <c r="K656" s="271" t="s">
        <v>143</v>
      </c>
      <c r="L656" s="276"/>
      <c r="M656" s="277" t="s">
        <v>1</v>
      </c>
      <c r="N656" s="278" t="s">
        <v>41</v>
      </c>
      <c r="O656" s="90"/>
      <c r="P656" s="239">
        <f>O656*H656</f>
        <v>0</v>
      </c>
      <c r="Q656" s="239">
        <v>0.00011</v>
      </c>
      <c r="R656" s="239">
        <f>Q656*H656</f>
        <v>0.00495</v>
      </c>
      <c r="S656" s="239">
        <v>0</v>
      </c>
      <c r="T656" s="240">
        <f>S656*H656</f>
        <v>0</v>
      </c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R656" s="241" t="s">
        <v>279</v>
      </c>
      <c r="AT656" s="241" t="s">
        <v>191</v>
      </c>
      <c r="AU656" s="241" t="s">
        <v>86</v>
      </c>
      <c r="AY656" s="16" t="s">
        <v>137</v>
      </c>
      <c r="BE656" s="242">
        <f>IF(N656="základní",J656,0)</f>
        <v>0</v>
      </c>
      <c r="BF656" s="242">
        <f>IF(N656="snížená",J656,0)</f>
        <v>0</v>
      </c>
      <c r="BG656" s="242">
        <f>IF(N656="zákl. přenesená",J656,0)</f>
        <v>0</v>
      </c>
      <c r="BH656" s="242">
        <f>IF(N656="sníž. přenesená",J656,0)</f>
        <v>0</v>
      </c>
      <c r="BI656" s="242">
        <f>IF(N656="nulová",J656,0)</f>
        <v>0</v>
      </c>
      <c r="BJ656" s="16" t="s">
        <v>84</v>
      </c>
      <c r="BK656" s="242">
        <f>ROUND(I656*H656,2)</f>
        <v>0</v>
      </c>
      <c r="BL656" s="16" t="s">
        <v>224</v>
      </c>
      <c r="BM656" s="241" t="s">
        <v>1072</v>
      </c>
    </row>
    <row r="657" spans="1:47" s="2" customFormat="1" ht="12">
      <c r="A657" s="37"/>
      <c r="B657" s="38"/>
      <c r="C657" s="39"/>
      <c r="D657" s="243" t="s">
        <v>146</v>
      </c>
      <c r="E657" s="39"/>
      <c r="F657" s="244" t="s">
        <v>1073</v>
      </c>
      <c r="G657" s="39"/>
      <c r="H657" s="39"/>
      <c r="I657" s="139"/>
      <c r="J657" s="39"/>
      <c r="K657" s="39"/>
      <c r="L657" s="43"/>
      <c r="M657" s="245"/>
      <c r="N657" s="246"/>
      <c r="O657" s="90"/>
      <c r="P657" s="90"/>
      <c r="Q657" s="90"/>
      <c r="R657" s="90"/>
      <c r="S657" s="90"/>
      <c r="T657" s="91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T657" s="16" t="s">
        <v>146</v>
      </c>
      <c r="AU657" s="16" t="s">
        <v>86</v>
      </c>
    </row>
    <row r="658" spans="1:65" s="2" customFormat="1" ht="19.8" customHeight="1">
      <c r="A658" s="37"/>
      <c r="B658" s="38"/>
      <c r="C658" s="230" t="s">
        <v>1074</v>
      </c>
      <c r="D658" s="230" t="s">
        <v>139</v>
      </c>
      <c r="E658" s="231" t="s">
        <v>1075</v>
      </c>
      <c r="F658" s="232" t="s">
        <v>1076</v>
      </c>
      <c r="G658" s="233" t="s">
        <v>142</v>
      </c>
      <c r="H658" s="234">
        <v>6</v>
      </c>
      <c r="I658" s="235"/>
      <c r="J658" s="236">
        <f>ROUND(I658*H658,2)</f>
        <v>0</v>
      </c>
      <c r="K658" s="232" t="s">
        <v>143</v>
      </c>
      <c r="L658" s="43"/>
      <c r="M658" s="237" t="s">
        <v>1</v>
      </c>
      <c r="N658" s="238" t="s">
        <v>41</v>
      </c>
      <c r="O658" s="90"/>
      <c r="P658" s="239">
        <f>O658*H658</f>
        <v>0</v>
      </c>
      <c r="Q658" s="239">
        <v>0</v>
      </c>
      <c r="R658" s="239">
        <f>Q658*H658</f>
        <v>0</v>
      </c>
      <c r="S658" s="239">
        <v>0</v>
      </c>
      <c r="T658" s="240">
        <f>S658*H658</f>
        <v>0</v>
      </c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R658" s="241" t="s">
        <v>224</v>
      </c>
      <c r="AT658" s="241" t="s">
        <v>139</v>
      </c>
      <c r="AU658" s="241" t="s">
        <v>86</v>
      </c>
      <c r="AY658" s="16" t="s">
        <v>137</v>
      </c>
      <c r="BE658" s="242">
        <f>IF(N658="základní",J658,0)</f>
        <v>0</v>
      </c>
      <c r="BF658" s="242">
        <f>IF(N658="snížená",J658,0)</f>
        <v>0</v>
      </c>
      <c r="BG658" s="242">
        <f>IF(N658="zákl. přenesená",J658,0)</f>
        <v>0</v>
      </c>
      <c r="BH658" s="242">
        <f>IF(N658="sníž. přenesená",J658,0)</f>
        <v>0</v>
      </c>
      <c r="BI658" s="242">
        <f>IF(N658="nulová",J658,0)</f>
        <v>0</v>
      </c>
      <c r="BJ658" s="16" t="s">
        <v>84</v>
      </c>
      <c r="BK658" s="242">
        <f>ROUND(I658*H658,2)</f>
        <v>0</v>
      </c>
      <c r="BL658" s="16" t="s">
        <v>224</v>
      </c>
      <c r="BM658" s="241" t="s">
        <v>1077</v>
      </c>
    </row>
    <row r="659" spans="1:47" s="2" customFormat="1" ht="12">
      <c r="A659" s="37"/>
      <c r="B659" s="38"/>
      <c r="C659" s="39"/>
      <c r="D659" s="243" t="s">
        <v>146</v>
      </c>
      <c r="E659" s="39"/>
      <c r="F659" s="244" t="s">
        <v>1078</v>
      </c>
      <c r="G659" s="39"/>
      <c r="H659" s="39"/>
      <c r="I659" s="139"/>
      <c r="J659" s="39"/>
      <c r="K659" s="39"/>
      <c r="L659" s="43"/>
      <c r="M659" s="245"/>
      <c r="N659" s="246"/>
      <c r="O659" s="90"/>
      <c r="P659" s="90"/>
      <c r="Q659" s="90"/>
      <c r="R659" s="90"/>
      <c r="S659" s="90"/>
      <c r="T659" s="91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T659" s="16" t="s">
        <v>146</v>
      </c>
      <c r="AU659" s="16" t="s">
        <v>86</v>
      </c>
    </row>
    <row r="660" spans="1:65" s="2" customFormat="1" ht="14.4" customHeight="1">
      <c r="A660" s="37"/>
      <c r="B660" s="38"/>
      <c r="C660" s="269" t="s">
        <v>1079</v>
      </c>
      <c r="D660" s="269" t="s">
        <v>191</v>
      </c>
      <c r="E660" s="270" t="s">
        <v>1080</v>
      </c>
      <c r="F660" s="271" t="s">
        <v>1081</v>
      </c>
      <c r="G660" s="272" t="s">
        <v>142</v>
      </c>
      <c r="H660" s="273">
        <v>6</v>
      </c>
      <c r="I660" s="274"/>
      <c r="J660" s="275">
        <f>ROUND(I660*H660,2)</f>
        <v>0</v>
      </c>
      <c r="K660" s="271" t="s">
        <v>143</v>
      </c>
      <c r="L660" s="276"/>
      <c r="M660" s="277" t="s">
        <v>1</v>
      </c>
      <c r="N660" s="278" t="s">
        <v>41</v>
      </c>
      <c r="O660" s="90"/>
      <c r="P660" s="239">
        <f>O660*H660</f>
        <v>0</v>
      </c>
      <c r="Q660" s="239">
        <v>0.0011</v>
      </c>
      <c r="R660" s="239">
        <f>Q660*H660</f>
        <v>0.0066</v>
      </c>
      <c r="S660" s="239">
        <v>0</v>
      </c>
      <c r="T660" s="240">
        <f>S660*H660</f>
        <v>0</v>
      </c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R660" s="241" t="s">
        <v>279</v>
      </c>
      <c r="AT660" s="241" t="s">
        <v>191</v>
      </c>
      <c r="AU660" s="241" t="s">
        <v>86</v>
      </c>
      <c r="AY660" s="16" t="s">
        <v>137</v>
      </c>
      <c r="BE660" s="242">
        <f>IF(N660="základní",J660,0)</f>
        <v>0</v>
      </c>
      <c r="BF660" s="242">
        <f>IF(N660="snížená",J660,0)</f>
        <v>0</v>
      </c>
      <c r="BG660" s="242">
        <f>IF(N660="zákl. přenesená",J660,0)</f>
        <v>0</v>
      </c>
      <c r="BH660" s="242">
        <f>IF(N660="sníž. přenesená",J660,0)</f>
        <v>0</v>
      </c>
      <c r="BI660" s="242">
        <f>IF(N660="nulová",J660,0)</f>
        <v>0</v>
      </c>
      <c r="BJ660" s="16" t="s">
        <v>84</v>
      </c>
      <c r="BK660" s="242">
        <f>ROUND(I660*H660,2)</f>
        <v>0</v>
      </c>
      <c r="BL660" s="16" t="s">
        <v>224</v>
      </c>
      <c r="BM660" s="241" t="s">
        <v>1082</v>
      </c>
    </row>
    <row r="661" spans="1:47" s="2" customFormat="1" ht="12">
      <c r="A661" s="37"/>
      <c r="B661" s="38"/>
      <c r="C661" s="39"/>
      <c r="D661" s="243" t="s">
        <v>146</v>
      </c>
      <c r="E661" s="39"/>
      <c r="F661" s="244" t="s">
        <v>1083</v>
      </c>
      <c r="G661" s="39"/>
      <c r="H661" s="39"/>
      <c r="I661" s="139"/>
      <c r="J661" s="39"/>
      <c r="K661" s="39"/>
      <c r="L661" s="43"/>
      <c r="M661" s="245"/>
      <c r="N661" s="246"/>
      <c r="O661" s="90"/>
      <c r="P661" s="90"/>
      <c r="Q661" s="90"/>
      <c r="R661" s="90"/>
      <c r="S661" s="90"/>
      <c r="T661" s="91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T661" s="16" t="s">
        <v>146</v>
      </c>
      <c r="AU661" s="16" t="s">
        <v>86</v>
      </c>
    </row>
    <row r="662" spans="1:65" s="2" customFormat="1" ht="14.4" customHeight="1">
      <c r="A662" s="37"/>
      <c r="B662" s="38"/>
      <c r="C662" s="230" t="s">
        <v>1084</v>
      </c>
      <c r="D662" s="230" t="s">
        <v>139</v>
      </c>
      <c r="E662" s="231" t="s">
        <v>1085</v>
      </c>
      <c r="F662" s="232" t="s">
        <v>1086</v>
      </c>
      <c r="G662" s="233" t="s">
        <v>142</v>
      </c>
      <c r="H662" s="234">
        <v>12</v>
      </c>
      <c r="I662" s="235"/>
      <c r="J662" s="236">
        <f>ROUND(I662*H662,2)</f>
        <v>0</v>
      </c>
      <c r="K662" s="232" t="s">
        <v>1</v>
      </c>
      <c r="L662" s="43"/>
      <c r="M662" s="237" t="s">
        <v>1</v>
      </c>
      <c r="N662" s="238" t="s">
        <v>41</v>
      </c>
      <c r="O662" s="90"/>
      <c r="P662" s="239">
        <f>O662*H662</f>
        <v>0</v>
      </c>
      <c r="Q662" s="239">
        <v>0</v>
      </c>
      <c r="R662" s="239">
        <f>Q662*H662</f>
        <v>0</v>
      </c>
      <c r="S662" s="239">
        <v>0</v>
      </c>
      <c r="T662" s="240">
        <f>S662*H662</f>
        <v>0</v>
      </c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R662" s="241" t="s">
        <v>224</v>
      </c>
      <c r="AT662" s="241" t="s">
        <v>139</v>
      </c>
      <c r="AU662" s="241" t="s">
        <v>86</v>
      </c>
      <c r="AY662" s="16" t="s">
        <v>137</v>
      </c>
      <c r="BE662" s="242">
        <f>IF(N662="základní",J662,0)</f>
        <v>0</v>
      </c>
      <c r="BF662" s="242">
        <f>IF(N662="snížená",J662,0)</f>
        <v>0</v>
      </c>
      <c r="BG662" s="242">
        <f>IF(N662="zákl. přenesená",J662,0)</f>
        <v>0</v>
      </c>
      <c r="BH662" s="242">
        <f>IF(N662="sníž. přenesená",J662,0)</f>
        <v>0</v>
      </c>
      <c r="BI662" s="242">
        <f>IF(N662="nulová",J662,0)</f>
        <v>0</v>
      </c>
      <c r="BJ662" s="16" t="s">
        <v>84</v>
      </c>
      <c r="BK662" s="242">
        <f>ROUND(I662*H662,2)</f>
        <v>0</v>
      </c>
      <c r="BL662" s="16" t="s">
        <v>224</v>
      </c>
      <c r="BM662" s="241" t="s">
        <v>1087</v>
      </c>
    </row>
    <row r="663" spans="1:47" s="2" customFormat="1" ht="12">
      <c r="A663" s="37"/>
      <c r="B663" s="38"/>
      <c r="C663" s="39"/>
      <c r="D663" s="243" t="s">
        <v>146</v>
      </c>
      <c r="E663" s="39"/>
      <c r="F663" s="244" t="s">
        <v>1088</v>
      </c>
      <c r="G663" s="39"/>
      <c r="H663" s="39"/>
      <c r="I663" s="139"/>
      <c r="J663" s="39"/>
      <c r="K663" s="39"/>
      <c r="L663" s="43"/>
      <c r="M663" s="245"/>
      <c r="N663" s="246"/>
      <c r="O663" s="90"/>
      <c r="P663" s="90"/>
      <c r="Q663" s="90"/>
      <c r="R663" s="90"/>
      <c r="S663" s="90"/>
      <c r="T663" s="91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T663" s="16" t="s">
        <v>146</v>
      </c>
      <c r="AU663" s="16" t="s">
        <v>86</v>
      </c>
    </row>
    <row r="664" spans="1:65" s="2" customFormat="1" ht="19.8" customHeight="1">
      <c r="A664" s="37"/>
      <c r="B664" s="38"/>
      <c r="C664" s="230" t="s">
        <v>1089</v>
      </c>
      <c r="D664" s="230" t="s">
        <v>139</v>
      </c>
      <c r="E664" s="231" t="s">
        <v>1090</v>
      </c>
      <c r="F664" s="232" t="s">
        <v>1091</v>
      </c>
      <c r="G664" s="233" t="s">
        <v>142</v>
      </c>
      <c r="H664" s="234">
        <v>6</v>
      </c>
      <c r="I664" s="235"/>
      <c r="J664" s="236">
        <f>ROUND(I664*H664,2)</f>
        <v>0</v>
      </c>
      <c r="K664" s="232" t="s">
        <v>143</v>
      </c>
      <c r="L664" s="43"/>
      <c r="M664" s="237" t="s">
        <v>1</v>
      </c>
      <c r="N664" s="238" t="s">
        <v>41</v>
      </c>
      <c r="O664" s="90"/>
      <c r="P664" s="239">
        <f>O664*H664</f>
        <v>0</v>
      </c>
      <c r="Q664" s="239">
        <v>0</v>
      </c>
      <c r="R664" s="239">
        <f>Q664*H664</f>
        <v>0</v>
      </c>
      <c r="S664" s="239">
        <v>0</v>
      </c>
      <c r="T664" s="240">
        <f>S664*H664</f>
        <v>0</v>
      </c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R664" s="241" t="s">
        <v>224</v>
      </c>
      <c r="AT664" s="241" t="s">
        <v>139</v>
      </c>
      <c r="AU664" s="241" t="s">
        <v>86</v>
      </c>
      <c r="AY664" s="16" t="s">
        <v>137</v>
      </c>
      <c r="BE664" s="242">
        <f>IF(N664="základní",J664,0)</f>
        <v>0</v>
      </c>
      <c r="BF664" s="242">
        <f>IF(N664="snížená",J664,0)</f>
        <v>0</v>
      </c>
      <c r="BG664" s="242">
        <f>IF(N664="zákl. přenesená",J664,0)</f>
        <v>0</v>
      </c>
      <c r="BH664" s="242">
        <f>IF(N664="sníž. přenesená",J664,0)</f>
        <v>0</v>
      </c>
      <c r="BI664" s="242">
        <f>IF(N664="nulová",J664,0)</f>
        <v>0</v>
      </c>
      <c r="BJ664" s="16" t="s">
        <v>84</v>
      </c>
      <c r="BK664" s="242">
        <f>ROUND(I664*H664,2)</f>
        <v>0</v>
      </c>
      <c r="BL664" s="16" t="s">
        <v>224</v>
      </c>
      <c r="BM664" s="241" t="s">
        <v>1092</v>
      </c>
    </row>
    <row r="665" spans="1:47" s="2" customFormat="1" ht="12">
      <c r="A665" s="37"/>
      <c r="B665" s="38"/>
      <c r="C665" s="39"/>
      <c r="D665" s="243" t="s">
        <v>146</v>
      </c>
      <c r="E665" s="39"/>
      <c r="F665" s="244" t="s">
        <v>1093</v>
      </c>
      <c r="G665" s="39"/>
      <c r="H665" s="39"/>
      <c r="I665" s="139"/>
      <c r="J665" s="39"/>
      <c r="K665" s="39"/>
      <c r="L665" s="43"/>
      <c r="M665" s="245"/>
      <c r="N665" s="246"/>
      <c r="O665" s="90"/>
      <c r="P665" s="90"/>
      <c r="Q665" s="90"/>
      <c r="R665" s="90"/>
      <c r="S665" s="90"/>
      <c r="T665" s="91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T665" s="16" t="s">
        <v>146</v>
      </c>
      <c r="AU665" s="16" t="s">
        <v>86</v>
      </c>
    </row>
    <row r="666" spans="1:65" s="2" customFormat="1" ht="14.4" customHeight="1">
      <c r="A666" s="37"/>
      <c r="B666" s="38"/>
      <c r="C666" s="269" t="s">
        <v>1094</v>
      </c>
      <c r="D666" s="269" t="s">
        <v>191</v>
      </c>
      <c r="E666" s="270" t="s">
        <v>1095</v>
      </c>
      <c r="F666" s="271" t="s">
        <v>1096</v>
      </c>
      <c r="G666" s="272" t="s">
        <v>142</v>
      </c>
      <c r="H666" s="273">
        <v>6</v>
      </c>
      <c r="I666" s="274"/>
      <c r="J666" s="275">
        <f>ROUND(I666*H666,2)</f>
        <v>0</v>
      </c>
      <c r="K666" s="271" t="s">
        <v>143</v>
      </c>
      <c r="L666" s="276"/>
      <c r="M666" s="277" t="s">
        <v>1</v>
      </c>
      <c r="N666" s="278" t="s">
        <v>41</v>
      </c>
      <c r="O666" s="90"/>
      <c r="P666" s="239">
        <f>O666*H666</f>
        <v>0</v>
      </c>
      <c r="Q666" s="239">
        <v>0</v>
      </c>
      <c r="R666" s="239">
        <f>Q666*H666</f>
        <v>0</v>
      </c>
      <c r="S666" s="239">
        <v>0</v>
      </c>
      <c r="T666" s="240">
        <f>S666*H666</f>
        <v>0</v>
      </c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R666" s="241" t="s">
        <v>279</v>
      </c>
      <c r="AT666" s="241" t="s">
        <v>191</v>
      </c>
      <c r="AU666" s="241" t="s">
        <v>86</v>
      </c>
      <c r="AY666" s="16" t="s">
        <v>137</v>
      </c>
      <c r="BE666" s="242">
        <f>IF(N666="základní",J666,0)</f>
        <v>0</v>
      </c>
      <c r="BF666" s="242">
        <f>IF(N666="snížená",J666,0)</f>
        <v>0</v>
      </c>
      <c r="BG666" s="242">
        <f>IF(N666="zákl. přenesená",J666,0)</f>
        <v>0</v>
      </c>
      <c r="BH666" s="242">
        <f>IF(N666="sníž. přenesená",J666,0)</f>
        <v>0</v>
      </c>
      <c r="BI666" s="242">
        <f>IF(N666="nulová",J666,0)</f>
        <v>0</v>
      </c>
      <c r="BJ666" s="16" t="s">
        <v>84</v>
      </c>
      <c r="BK666" s="242">
        <f>ROUND(I666*H666,2)</f>
        <v>0</v>
      </c>
      <c r="BL666" s="16" t="s">
        <v>224</v>
      </c>
      <c r="BM666" s="241" t="s">
        <v>1097</v>
      </c>
    </row>
    <row r="667" spans="1:47" s="2" customFormat="1" ht="12">
      <c r="A667" s="37"/>
      <c r="B667" s="38"/>
      <c r="C667" s="39"/>
      <c r="D667" s="243" t="s">
        <v>146</v>
      </c>
      <c r="E667" s="39"/>
      <c r="F667" s="244" t="s">
        <v>1098</v>
      </c>
      <c r="G667" s="39"/>
      <c r="H667" s="39"/>
      <c r="I667" s="139"/>
      <c r="J667" s="39"/>
      <c r="K667" s="39"/>
      <c r="L667" s="43"/>
      <c r="M667" s="245"/>
      <c r="N667" s="246"/>
      <c r="O667" s="90"/>
      <c r="P667" s="90"/>
      <c r="Q667" s="90"/>
      <c r="R667" s="90"/>
      <c r="S667" s="90"/>
      <c r="T667" s="91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T667" s="16" t="s">
        <v>146</v>
      </c>
      <c r="AU667" s="16" t="s">
        <v>86</v>
      </c>
    </row>
    <row r="668" spans="1:65" s="2" customFormat="1" ht="14.4" customHeight="1">
      <c r="A668" s="37"/>
      <c r="B668" s="38"/>
      <c r="C668" s="230" t="s">
        <v>1099</v>
      </c>
      <c r="D668" s="230" t="s">
        <v>139</v>
      </c>
      <c r="E668" s="231" t="s">
        <v>1100</v>
      </c>
      <c r="F668" s="232" t="s">
        <v>1101</v>
      </c>
      <c r="G668" s="233" t="s">
        <v>142</v>
      </c>
      <c r="H668" s="234">
        <v>6</v>
      </c>
      <c r="I668" s="235"/>
      <c r="J668" s="236">
        <f>ROUND(I668*H668,2)</f>
        <v>0</v>
      </c>
      <c r="K668" s="232" t="s">
        <v>143</v>
      </c>
      <c r="L668" s="43"/>
      <c r="M668" s="237" t="s">
        <v>1</v>
      </c>
      <c r="N668" s="238" t="s">
        <v>41</v>
      </c>
      <c r="O668" s="90"/>
      <c r="P668" s="239">
        <f>O668*H668</f>
        <v>0</v>
      </c>
      <c r="Q668" s="239">
        <v>0</v>
      </c>
      <c r="R668" s="239">
        <f>Q668*H668</f>
        <v>0</v>
      </c>
      <c r="S668" s="239">
        <v>0</v>
      </c>
      <c r="T668" s="240">
        <f>S668*H668</f>
        <v>0</v>
      </c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R668" s="241" t="s">
        <v>224</v>
      </c>
      <c r="AT668" s="241" t="s">
        <v>139</v>
      </c>
      <c r="AU668" s="241" t="s">
        <v>86</v>
      </c>
      <c r="AY668" s="16" t="s">
        <v>137</v>
      </c>
      <c r="BE668" s="242">
        <f>IF(N668="základní",J668,0)</f>
        <v>0</v>
      </c>
      <c r="BF668" s="242">
        <f>IF(N668="snížená",J668,0)</f>
        <v>0</v>
      </c>
      <c r="BG668" s="242">
        <f>IF(N668="zákl. přenesená",J668,0)</f>
        <v>0</v>
      </c>
      <c r="BH668" s="242">
        <f>IF(N668="sníž. přenesená",J668,0)</f>
        <v>0</v>
      </c>
      <c r="BI668" s="242">
        <f>IF(N668="nulová",J668,0)</f>
        <v>0</v>
      </c>
      <c r="BJ668" s="16" t="s">
        <v>84</v>
      </c>
      <c r="BK668" s="242">
        <f>ROUND(I668*H668,2)</f>
        <v>0</v>
      </c>
      <c r="BL668" s="16" t="s">
        <v>224</v>
      </c>
      <c r="BM668" s="241" t="s">
        <v>1102</v>
      </c>
    </row>
    <row r="669" spans="1:47" s="2" customFormat="1" ht="12">
      <c r="A669" s="37"/>
      <c r="B669" s="38"/>
      <c r="C669" s="39"/>
      <c r="D669" s="243" t="s">
        <v>146</v>
      </c>
      <c r="E669" s="39"/>
      <c r="F669" s="244" t="s">
        <v>1101</v>
      </c>
      <c r="G669" s="39"/>
      <c r="H669" s="39"/>
      <c r="I669" s="139"/>
      <c r="J669" s="39"/>
      <c r="K669" s="39"/>
      <c r="L669" s="43"/>
      <c r="M669" s="245"/>
      <c r="N669" s="246"/>
      <c r="O669" s="90"/>
      <c r="P669" s="90"/>
      <c r="Q669" s="90"/>
      <c r="R669" s="90"/>
      <c r="S669" s="90"/>
      <c r="T669" s="91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T669" s="16" t="s">
        <v>146</v>
      </c>
      <c r="AU669" s="16" t="s">
        <v>86</v>
      </c>
    </row>
    <row r="670" spans="1:63" s="12" customFormat="1" ht="22.8" customHeight="1">
      <c r="A670" s="12"/>
      <c r="B670" s="214"/>
      <c r="C670" s="215"/>
      <c r="D670" s="216" t="s">
        <v>75</v>
      </c>
      <c r="E670" s="228" t="s">
        <v>1103</v>
      </c>
      <c r="F670" s="228" t="s">
        <v>1104</v>
      </c>
      <c r="G670" s="215"/>
      <c r="H670" s="215"/>
      <c r="I670" s="218"/>
      <c r="J670" s="229">
        <f>BK670</f>
        <v>0</v>
      </c>
      <c r="K670" s="215"/>
      <c r="L670" s="220"/>
      <c r="M670" s="221"/>
      <c r="N670" s="222"/>
      <c r="O670" s="222"/>
      <c r="P670" s="223">
        <f>SUM(P671:P709)</f>
        <v>0</v>
      </c>
      <c r="Q670" s="222"/>
      <c r="R670" s="223">
        <f>SUM(R671:R709)</f>
        <v>0.143539</v>
      </c>
      <c r="S670" s="222"/>
      <c r="T670" s="224">
        <f>SUM(T671:T709)</f>
        <v>0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225" t="s">
        <v>86</v>
      </c>
      <c r="AT670" s="226" t="s">
        <v>75</v>
      </c>
      <c r="AU670" s="226" t="s">
        <v>84</v>
      </c>
      <c r="AY670" s="225" t="s">
        <v>137</v>
      </c>
      <c r="BK670" s="227">
        <f>SUM(BK671:BK709)</f>
        <v>0</v>
      </c>
    </row>
    <row r="671" spans="1:65" s="2" customFormat="1" ht="19.8" customHeight="1">
      <c r="A671" s="37"/>
      <c r="B671" s="38"/>
      <c r="C671" s="230" t="s">
        <v>1105</v>
      </c>
      <c r="D671" s="230" t="s">
        <v>139</v>
      </c>
      <c r="E671" s="231" t="s">
        <v>1106</v>
      </c>
      <c r="F671" s="232" t="s">
        <v>1107</v>
      </c>
      <c r="G671" s="233" t="s">
        <v>410</v>
      </c>
      <c r="H671" s="234">
        <v>744</v>
      </c>
      <c r="I671" s="235"/>
      <c r="J671" s="236">
        <f>ROUND(I671*H671,2)</f>
        <v>0</v>
      </c>
      <c r="K671" s="232" t="s">
        <v>143</v>
      </c>
      <c r="L671" s="43"/>
      <c r="M671" s="237" t="s">
        <v>1</v>
      </c>
      <c r="N671" s="238" t="s">
        <v>41</v>
      </c>
      <c r="O671" s="90"/>
      <c r="P671" s="239">
        <f>O671*H671</f>
        <v>0</v>
      </c>
      <c r="Q671" s="239">
        <v>0</v>
      </c>
      <c r="R671" s="239">
        <f>Q671*H671</f>
        <v>0</v>
      </c>
      <c r="S671" s="239">
        <v>0</v>
      </c>
      <c r="T671" s="240">
        <f>S671*H671</f>
        <v>0</v>
      </c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R671" s="241" t="s">
        <v>224</v>
      </c>
      <c r="AT671" s="241" t="s">
        <v>139</v>
      </c>
      <c r="AU671" s="241" t="s">
        <v>86</v>
      </c>
      <c r="AY671" s="16" t="s">
        <v>137</v>
      </c>
      <c r="BE671" s="242">
        <f>IF(N671="základní",J671,0)</f>
        <v>0</v>
      </c>
      <c r="BF671" s="242">
        <f>IF(N671="snížená",J671,0)</f>
        <v>0</v>
      </c>
      <c r="BG671" s="242">
        <f>IF(N671="zákl. přenesená",J671,0)</f>
        <v>0</v>
      </c>
      <c r="BH671" s="242">
        <f>IF(N671="sníž. přenesená",J671,0)</f>
        <v>0</v>
      </c>
      <c r="BI671" s="242">
        <f>IF(N671="nulová",J671,0)</f>
        <v>0</v>
      </c>
      <c r="BJ671" s="16" t="s">
        <v>84</v>
      </c>
      <c r="BK671" s="242">
        <f>ROUND(I671*H671,2)</f>
        <v>0</v>
      </c>
      <c r="BL671" s="16" t="s">
        <v>224</v>
      </c>
      <c r="BM671" s="241" t="s">
        <v>1108</v>
      </c>
    </row>
    <row r="672" spans="1:47" s="2" customFormat="1" ht="12">
      <c r="A672" s="37"/>
      <c r="B672" s="38"/>
      <c r="C672" s="39"/>
      <c r="D672" s="243" t="s">
        <v>146</v>
      </c>
      <c r="E672" s="39"/>
      <c r="F672" s="244" t="s">
        <v>1109</v>
      </c>
      <c r="G672" s="39"/>
      <c r="H672" s="39"/>
      <c r="I672" s="139"/>
      <c r="J672" s="39"/>
      <c r="K672" s="39"/>
      <c r="L672" s="43"/>
      <c r="M672" s="245"/>
      <c r="N672" s="246"/>
      <c r="O672" s="90"/>
      <c r="P672" s="90"/>
      <c r="Q672" s="90"/>
      <c r="R672" s="90"/>
      <c r="S672" s="90"/>
      <c r="T672" s="91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T672" s="16" t="s">
        <v>146</v>
      </c>
      <c r="AU672" s="16" t="s">
        <v>86</v>
      </c>
    </row>
    <row r="673" spans="1:51" s="13" customFormat="1" ht="12">
      <c r="A673" s="13"/>
      <c r="B673" s="247"/>
      <c r="C673" s="248"/>
      <c r="D673" s="243" t="s">
        <v>157</v>
      </c>
      <c r="E673" s="249" t="s">
        <v>1</v>
      </c>
      <c r="F673" s="250" t="s">
        <v>1103</v>
      </c>
      <c r="G673" s="248"/>
      <c r="H673" s="251">
        <v>744</v>
      </c>
      <c r="I673" s="252"/>
      <c r="J673" s="248"/>
      <c r="K673" s="248"/>
      <c r="L673" s="253"/>
      <c r="M673" s="254"/>
      <c r="N673" s="255"/>
      <c r="O673" s="255"/>
      <c r="P673" s="255"/>
      <c r="Q673" s="255"/>
      <c r="R673" s="255"/>
      <c r="S673" s="255"/>
      <c r="T673" s="256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7" t="s">
        <v>157</v>
      </c>
      <c r="AU673" s="257" t="s">
        <v>86</v>
      </c>
      <c r="AV673" s="13" t="s">
        <v>86</v>
      </c>
      <c r="AW673" s="13" t="s">
        <v>32</v>
      </c>
      <c r="AX673" s="13" t="s">
        <v>84</v>
      </c>
      <c r="AY673" s="257" t="s">
        <v>137</v>
      </c>
    </row>
    <row r="674" spans="1:65" s="2" customFormat="1" ht="14.4" customHeight="1">
      <c r="A674" s="37"/>
      <c r="B674" s="38"/>
      <c r="C674" s="269" t="s">
        <v>1110</v>
      </c>
      <c r="D674" s="269" t="s">
        <v>191</v>
      </c>
      <c r="E674" s="270" t="s">
        <v>1111</v>
      </c>
      <c r="F674" s="271" t="s">
        <v>1112</v>
      </c>
      <c r="G674" s="272" t="s">
        <v>410</v>
      </c>
      <c r="H674" s="273">
        <v>14</v>
      </c>
      <c r="I674" s="274"/>
      <c r="J674" s="275">
        <f>ROUND(I674*H674,2)</f>
        <v>0</v>
      </c>
      <c r="K674" s="271" t="s">
        <v>143</v>
      </c>
      <c r="L674" s="276"/>
      <c r="M674" s="277" t="s">
        <v>1</v>
      </c>
      <c r="N674" s="278" t="s">
        <v>41</v>
      </c>
      <c r="O674" s="90"/>
      <c r="P674" s="239">
        <f>O674*H674</f>
        <v>0</v>
      </c>
      <c r="Q674" s="239">
        <v>0.00021</v>
      </c>
      <c r="R674" s="239">
        <f>Q674*H674</f>
        <v>0.00294</v>
      </c>
      <c r="S674" s="239">
        <v>0</v>
      </c>
      <c r="T674" s="240">
        <f>S674*H674</f>
        <v>0</v>
      </c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R674" s="241" t="s">
        <v>279</v>
      </c>
      <c r="AT674" s="241" t="s">
        <v>191</v>
      </c>
      <c r="AU674" s="241" t="s">
        <v>86</v>
      </c>
      <c r="AY674" s="16" t="s">
        <v>137</v>
      </c>
      <c r="BE674" s="242">
        <f>IF(N674="základní",J674,0)</f>
        <v>0</v>
      </c>
      <c r="BF674" s="242">
        <f>IF(N674="snížená",J674,0)</f>
        <v>0</v>
      </c>
      <c r="BG674" s="242">
        <f>IF(N674="zákl. přenesená",J674,0)</f>
        <v>0</v>
      </c>
      <c r="BH674" s="242">
        <f>IF(N674="sníž. přenesená",J674,0)</f>
        <v>0</v>
      </c>
      <c r="BI674" s="242">
        <f>IF(N674="nulová",J674,0)</f>
        <v>0</v>
      </c>
      <c r="BJ674" s="16" t="s">
        <v>84</v>
      </c>
      <c r="BK674" s="242">
        <f>ROUND(I674*H674,2)</f>
        <v>0</v>
      </c>
      <c r="BL674" s="16" t="s">
        <v>224</v>
      </c>
      <c r="BM674" s="241" t="s">
        <v>1113</v>
      </c>
    </row>
    <row r="675" spans="1:47" s="2" customFormat="1" ht="12">
      <c r="A675" s="37"/>
      <c r="B675" s="38"/>
      <c r="C675" s="39"/>
      <c r="D675" s="243" t="s">
        <v>146</v>
      </c>
      <c r="E675" s="39"/>
      <c r="F675" s="244" t="s">
        <v>1114</v>
      </c>
      <c r="G675" s="39"/>
      <c r="H675" s="39"/>
      <c r="I675" s="139"/>
      <c r="J675" s="39"/>
      <c r="K675" s="39"/>
      <c r="L675" s="43"/>
      <c r="M675" s="245"/>
      <c r="N675" s="246"/>
      <c r="O675" s="90"/>
      <c r="P675" s="90"/>
      <c r="Q675" s="90"/>
      <c r="R675" s="90"/>
      <c r="S675" s="90"/>
      <c r="T675" s="91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T675" s="16" t="s">
        <v>146</v>
      </c>
      <c r="AU675" s="16" t="s">
        <v>86</v>
      </c>
    </row>
    <row r="676" spans="1:47" s="2" customFormat="1" ht="12">
      <c r="A676" s="37"/>
      <c r="B676" s="38"/>
      <c r="C676" s="39"/>
      <c r="D676" s="243" t="s">
        <v>392</v>
      </c>
      <c r="E676" s="39"/>
      <c r="F676" s="279" t="s">
        <v>1115</v>
      </c>
      <c r="G676" s="39"/>
      <c r="H676" s="39"/>
      <c r="I676" s="139"/>
      <c r="J676" s="39"/>
      <c r="K676" s="39"/>
      <c r="L676" s="43"/>
      <c r="M676" s="245"/>
      <c r="N676" s="246"/>
      <c r="O676" s="90"/>
      <c r="P676" s="90"/>
      <c r="Q676" s="90"/>
      <c r="R676" s="90"/>
      <c r="S676" s="90"/>
      <c r="T676" s="91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T676" s="16" t="s">
        <v>392</v>
      </c>
      <c r="AU676" s="16" t="s">
        <v>86</v>
      </c>
    </row>
    <row r="677" spans="1:65" s="2" customFormat="1" ht="14.4" customHeight="1">
      <c r="A677" s="37"/>
      <c r="B677" s="38"/>
      <c r="C677" s="269" t="s">
        <v>1116</v>
      </c>
      <c r="D677" s="269" t="s">
        <v>191</v>
      </c>
      <c r="E677" s="270" t="s">
        <v>1117</v>
      </c>
      <c r="F677" s="271" t="s">
        <v>1118</v>
      </c>
      <c r="G677" s="272" t="s">
        <v>410</v>
      </c>
      <c r="H677" s="273">
        <v>35</v>
      </c>
      <c r="I677" s="274"/>
      <c r="J677" s="275">
        <f>ROUND(I677*H677,2)</f>
        <v>0</v>
      </c>
      <c r="K677" s="271" t="s">
        <v>143</v>
      </c>
      <c r="L677" s="276"/>
      <c r="M677" s="277" t="s">
        <v>1</v>
      </c>
      <c r="N677" s="278" t="s">
        <v>41</v>
      </c>
      <c r="O677" s="90"/>
      <c r="P677" s="239">
        <f>O677*H677</f>
        <v>0</v>
      </c>
      <c r="Q677" s="239">
        <v>0.00012</v>
      </c>
      <c r="R677" s="239">
        <f>Q677*H677</f>
        <v>0.0042</v>
      </c>
      <c r="S677" s="239">
        <v>0</v>
      </c>
      <c r="T677" s="240">
        <f>S677*H677</f>
        <v>0</v>
      </c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R677" s="241" t="s">
        <v>279</v>
      </c>
      <c r="AT677" s="241" t="s">
        <v>191</v>
      </c>
      <c r="AU677" s="241" t="s">
        <v>86</v>
      </c>
      <c r="AY677" s="16" t="s">
        <v>137</v>
      </c>
      <c r="BE677" s="242">
        <f>IF(N677="základní",J677,0)</f>
        <v>0</v>
      </c>
      <c r="BF677" s="242">
        <f>IF(N677="snížená",J677,0)</f>
        <v>0</v>
      </c>
      <c r="BG677" s="242">
        <f>IF(N677="zákl. přenesená",J677,0)</f>
        <v>0</v>
      </c>
      <c r="BH677" s="242">
        <f>IF(N677="sníž. přenesená",J677,0)</f>
        <v>0</v>
      </c>
      <c r="BI677" s="242">
        <f>IF(N677="nulová",J677,0)</f>
        <v>0</v>
      </c>
      <c r="BJ677" s="16" t="s">
        <v>84</v>
      </c>
      <c r="BK677" s="242">
        <f>ROUND(I677*H677,2)</f>
        <v>0</v>
      </c>
      <c r="BL677" s="16" t="s">
        <v>224</v>
      </c>
      <c r="BM677" s="241" t="s">
        <v>1119</v>
      </c>
    </row>
    <row r="678" spans="1:47" s="2" customFormat="1" ht="12">
      <c r="A678" s="37"/>
      <c r="B678" s="38"/>
      <c r="C678" s="39"/>
      <c r="D678" s="243" t="s">
        <v>146</v>
      </c>
      <c r="E678" s="39"/>
      <c r="F678" s="244" t="s">
        <v>1120</v>
      </c>
      <c r="G678" s="39"/>
      <c r="H678" s="39"/>
      <c r="I678" s="139"/>
      <c r="J678" s="39"/>
      <c r="K678" s="39"/>
      <c r="L678" s="43"/>
      <c r="M678" s="245"/>
      <c r="N678" s="246"/>
      <c r="O678" s="90"/>
      <c r="P678" s="90"/>
      <c r="Q678" s="90"/>
      <c r="R678" s="90"/>
      <c r="S678" s="90"/>
      <c r="T678" s="91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T678" s="16" t="s">
        <v>146</v>
      </c>
      <c r="AU678" s="16" t="s">
        <v>86</v>
      </c>
    </row>
    <row r="679" spans="1:47" s="2" customFormat="1" ht="12">
      <c r="A679" s="37"/>
      <c r="B679" s="38"/>
      <c r="C679" s="39"/>
      <c r="D679" s="243" t="s">
        <v>392</v>
      </c>
      <c r="E679" s="39"/>
      <c r="F679" s="279" t="s">
        <v>1121</v>
      </c>
      <c r="G679" s="39"/>
      <c r="H679" s="39"/>
      <c r="I679" s="139"/>
      <c r="J679" s="39"/>
      <c r="K679" s="39"/>
      <c r="L679" s="43"/>
      <c r="M679" s="245"/>
      <c r="N679" s="246"/>
      <c r="O679" s="90"/>
      <c r="P679" s="90"/>
      <c r="Q679" s="90"/>
      <c r="R679" s="90"/>
      <c r="S679" s="90"/>
      <c r="T679" s="91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T679" s="16" t="s">
        <v>392</v>
      </c>
      <c r="AU679" s="16" t="s">
        <v>86</v>
      </c>
    </row>
    <row r="680" spans="1:65" s="2" customFormat="1" ht="14.4" customHeight="1">
      <c r="A680" s="37"/>
      <c r="B680" s="38"/>
      <c r="C680" s="269" t="s">
        <v>1122</v>
      </c>
      <c r="D680" s="269" t="s">
        <v>191</v>
      </c>
      <c r="E680" s="270" t="s">
        <v>1123</v>
      </c>
      <c r="F680" s="271" t="s">
        <v>1124</v>
      </c>
      <c r="G680" s="272" t="s">
        <v>410</v>
      </c>
      <c r="H680" s="273">
        <v>72</v>
      </c>
      <c r="I680" s="274"/>
      <c r="J680" s="275">
        <f>ROUND(I680*H680,2)</f>
        <v>0</v>
      </c>
      <c r="K680" s="271" t="s">
        <v>143</v>
      </c>
      <c r="L680" s="276"/>
      <c r="M680" s="277" t="s">
        <v>1</v>
      </c>
      <c r="N680" s="278" t="s">
        <v>41</v>
      </c>
      <c r="O680" s="90"/>
      <c r="P680" s="239">
        <f>O680*H680</f>
        <v>0</v>
      </c>
      <c r="Q680" s="239">
        <v>0.0001</v>
      </c>
      <c r="R680" s="239">
        <f>Q680*H680</f>
        <v>0.007200000000000001</v>
      </c>
      <c r="S680" s="239">
        <v>0</v>
      </c>
      <c r="T680" s="240">
        <f>S680*H680</f>
        <v>0</v>
      </c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R680" s="241" t="s">
        <v>279</v>
      </c>
      <c r="AT680" s="241" t="s">
        <v>191</v>
      </c>
      <c r="AU680" s="241" t="s">
        <v>86</v>
      </c>
      <c r="AY680" s="16" t="s">
        <v>137</v>
      </c>
      <c r="BE680" s="242">
        <f>IF(N680="základní",J680,0)</f>
        <v>0</v>
      </c>
      <c r="BF680" s="242">
        <f>IF(N680="snížená",J680,0)</f>
        <v>0</v>
      </c>
      <c r="BG680" s="242">
        <f>IF(N680="zákl. přenesená",J680,0)</f>
        <v>0</v>
      </c>
      <c r="BH680" s="242">
        <f>IF(N680="sníž. přenesená",J680,0)</f>
        <v>0</v>
      </c>
      <c r="BI680" s="242">
        <f>IF(N680="nulová",J680,0)</f>
        <v>0</v>
      </c>
      <c r="BJ680" s="16" t="s">
        <v>84</v>
      </c>
      <c r="BK680" s="242">
        <f>ROUND(I680*H680,2)</f>
        <v>0</v>
      </c>
      <c r="BL680" s="16" t="s">
        <v>224</v>
      </c>
      <c r="BM680" s="241" t="s">
        <v>1125</v>
      </c>
    </row>
    <row r="681" spans="1:47" s="2" customFormat="1" ht="12">
      <c r="A681" s="37"/>
      <c r="B681" s="38"/>
      <c r="C681" s="39"/>
      <c r="D681" s="243" t="s">
        <v>146</v>
      </c>
      <c r="E681" s="39"/>
      <c r="F681" s="244" t="s">
        <v>1126</v>
      </c>
      <c r="G681" s="39"/>
      <c r="H681" s="39"/>
      <c r="I681" s="139"/>
      <c r="J681" s="39"/>
      <c r="K681" s="39"/>
      <c r="L681" s="43"/>
      <c r="M681" s="245"/>
      <c r="N681" s="246"/>
      <c r="O681" s="90"/>
      <c r="P681" s="90"/>
      <c r="Q681" s="90"/>
      <c r="R681" s="90"/>
      <c r="S681" s="90"/>
      <c r="T681" s="91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T681" s="16" t="s">
        <v>146</v>
      </c>
      <c r="AU681" s="16" t="s">
        <v>86</v>
      </c>
    </row>
    <row r="682" spans="1:47" s="2" customFormat="1" ht="12">
      <c r="A682" s="37"/>
      <c r="B682" s="38"/>
      <c r="C682" s="39"/>
      <c r="D682" s="243" t="s">
        <v>392</v>
      </c>
      <c r="E682" s="39"/>
      <c r="F682" s="279" t="s">
        <v>1127</v>
      </c>
      <c r="G682" s="39"/>
      <c r="H682" s="39"/>
      <c r="I682" s="139"/>
      <c r="J682" s="39"/>
      <c r="K682" s="39"/>
      <c r="L682" s="43"/>
      <c r="M682" s="245"/>
      <c r="N682" s="246"/>
      <c r="O682" s="90"/>
      <c r="P682" s="90"/>
      <c r="Q682" s="90"/>
      <c r="R682" s="90"/>
      <c r="S682" s="90"/>
      <c r="T682" s="91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T682" s="16" t="s">
        <v>392</v>
      </c>
      <c r="AU682" s="16" t="s">
        <v>86</v>
      </c>
    </row>
    <row r="683" spans="1:65" s="2" customFormat="1" ht="14.4" customHeight="1">
      <c r="A683" s="37"/>
      <c r="B683" s="38"/>
      <c r="C683" s="269" t="s">
        <v>1128</v>
      </c>
      <c r="D683" s="269" t="s">
        <v>191</v>
      </c>
      <c r="E683" s="270" t="s">
        <v>1129</v>
      </c>
      <c r="F683" s="271" t="s">
        <v>1130</v>
      </c>
      <c r="G683" s="272" t="s">
        <v>410</v>
      </c>
      <c r="H683" s="273">
        <v>60</v>
      </c>
      <c r="I683" s="274"/>
      <c r="J683" s="275">
        <f>ROUND(I683*H683,2)</f>
        <v>0</v>
      </c>
      <c r="K683" s="271" t="s">
        <v>143</v>
      </c>
      <c r="L683" s="276"/>
      <c r="M683" s="277" t="s">
        <v>1</v>
      </c>
      <c r="N683" s="278" t="s">
        <v>41</v>
      </c>
      <c r="O683" s="90"/>
      <c r="P683" s="239">
        <f>O683*H683</f>
        <v>0</v>
      </c>
      <c r="Q683" s="239">
        <v>0.0003</v>
      </c>
      <c r="R683" s="239">
        <f>Q683*H683</f>
        <v>0.018</v>
      </c>
      <c r="S683" s="239">
        <v>0</v>
      </c>
      <c r="T683" s="240">
        <f>S683*H683</f>
        <v>0</v>
      </c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R683" s="241" t="s">
        <v>279</v>
      </c>
      <c r="AT683" s="241" t="s">
        <v>191</v>
      </c>
      <c r="AU683" s="241" t="s">
        <v>86</v>
      </c>
      <c r="AY683" s="16" t="s">
        <v>137</v>
      </c>
      <c r="BE683" s="242">
        <f>IF(N683="základní",J683,0)</f>
        <v>0</v>
      </c>
      <c r="BF683" s="242">
        <f>IF(N683="snížená",J683,0)</f>
        <v>0</v>
      </c>
      <c r="BG683" s="242">
        <f>IF(N683="zákl. přenesená",J683,0)</f>
        <v>0</v>
      </c>
      <c r="BH683" s="242">
        <f>IF(N683="sníž. přenesená",J683,0)</f>
        <v>0</v>
      </c>
      <c r="BI683" s="242">
        <f>IF(N683="nulová",J683,0)</f>
        <v>0</v>
      </c>
      <c r="BJ683" s="16" t="s">
        <v>84</v>
      </c>
      <c r="BK683" s="242">
        <f>ROUND(I683*H683,2)</f>
        <v>0</v>
      </c>
      <c r="BL683" s="16" t="s">
        <v>224</v>
      </c>
      <c r="BM683" s="241" t="s">
        <v>1131</v>
      </c>
    </row>
    <row r="684" spans="1:47" s="2" customFormat="1" ht="12">
      <c r="A684" s="37"/>
      <c r="B684" s="38"/>
      <c r="C684" s="39"/>
      <c r="D684" s="243" t="s">
        <v>146</v>
      </c>
      <c r="E684" s="39"/>
      <c r="F684" s="244" t="s">
        <v>1132</v>
      </c>
      <c r="G684" s="39"/>
      <c r="H684" s="39"/>
      <c r="I684" s="139"/>
      <c r="J684" s="39"/>
      <c r="K684" s="39"/>
      <c r="L684" s="43"/>
      <c r="M684" s="245"/>
      <c r="N684" s="246"/>
      <c r="O684" s="90"/>
      <c r="P684" s="90"/>
      <c r="Q684" s="90"/>
      <c r="R684" s="90"/>
      <c r="S684" s="90"/>
      <c r="T684" s="91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T684" s="16" t="s">
        <v>146</v>
      </c>
      <c r="AU684" s="16" t="s">
        <v>86</v>
      </c>
    </row>
    <row r="685" spans="1:47" s="2" customFormat="1" ht="12">
      <c r="A685" s="37"/>
      <c r="B685" s="38"/>
      <c r="C685" s="39"/>
      <c r="D685" s="243" t="s">
        <v>392</v>
      </c>
      <c r="E685" s="39"/>
      <c r="F685" s="279" t="s">
        <v>1133</v>
      </c>
      <c r="G685" s="39"/>
      <c r="H685" s="39"/>
      <c r="I685" s="139"/>
      <c r="J685" s="39"/>
      <c r="K685" s="39"/>
      <c r="L685" s="43"/>
      <c r="M685" s="245"/>
      <c r="N685" s="246"/>
      <c r="O685" s="90"/>
      <c r="P685" s="90"/>
      <c r="Q685" s="90"/>
      <c r="R685" s="90"/>
      <c r="S685" s="90"/>
      <c r="T685" s="91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T685" s="16" t="s">
        <v>392</v>
      </c>
      <c r="AU685" s="16" t="s">
        <v>86</v>
      </c>
    </row>
    <row r="686" spans="1:65" s="2" customFormat="1" ht="14.4" customHeight="1">
      <c r="A686" s="37"/>
      <c r="B686" s="38"/>
      <c r="C686" s="269" t="s">
        <v>1134</v>
      </c>
      <c r="D686" s="269" t="s">
        <v>191</v>
      </c>
      <c r="E686" s="270" t="s">
        <v>1135</v>
      </c>
      <c r="F686" s="271" t="s">
        <v>1136</v>
      </c>
      <c r="G686" s="272" t="s">
        <v>410</v>
      </c>
      <c r="H686" s="273">
        <v>150</v>
      </c>
      <c r="I686" s="274"/>
      <c r="J686" s="275">
        <f>ROUND(I686*H686,2)</f>
        <v>0</v>
      </c>
      <c r="K686" s="271" t="s">
        <v>143</v>
      </c>
      <c r="L686" s="276"/>
      <c r="M686" s="277" t="s">
        <v>1</v>
      </c>
      <c r="N686" s="278" t="s">
        <v>41</v>
      </c>
      <c r="O686" s="90"/>
      <c r="P686" s="239">
        <f>O686*H686</f>
        <v>0</v>
      </c>
      <c r="Q686" s="239">
        <v>8E-05</v>
      </c>
      <c r="R686" s="239">
        <f>Q686*H686</f>
        <v>0.012</v>
      </c>
      <c r="S686" s="239">
        <v>0</v>
      </c>
      <c r="T686" s="240">
        <f>S686*H686</f>
        <v>0</v>
      </c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R686" s="241" t="s">
        <v>279</v>
      </c>
      <c r="AT686" s="241" t="s">
        <v>191</v>
      </c>
      <c r="AU686" s="241" t="s">
        <v>86</v>
      </c>
      <c r="AY686" s="16" t="s">
        <v>137</v>
      </c>
      <c r="BE686" s="242">
        <f>IF(N686="základní",J686,0)</f>
        <v>0</v>
      </c>
      <c r="BF686" s="242">
        <f>IF(N686="snížená",J686,0)</f>
        <v>0</v>
      </c>
      <c r="BG686" s="242">
        <f>IF(N686="zákl. přenesená",J686,0)</f>
        <v>0</v>
      </c>
      <c r="BH686" s="242">
        <f>IF(N686="sníž. přenesená",J686,0)</f>
        <v>0</v>
      </c>
      <c r="BI686" s="242">
        <f>IF(N686="nulová",J686,0)</f>
        <v>0</v>
      </c>
      <c r="BJ686" s="16" t="s">
        <v>84</v>
      </c>
      <c r="BK686" s="242">
        <f>ROUND(I686*H686,2)</f>
        <v>0</v>
      </c>
      <c r="BL686" s="16" t="s">
        <v>224</v>
      </c>
      <c r="BM686" s="241" t="s">
        <v>1137</v>
      </c>
    </row>
    <row r="687" spans="1:47" s="2" customFormat="1" ht="12">
      <c r="A687" s="37"/>
      <c r="B687" s="38"/>
      <c r="C687" s="39"/>
      <c r="D687" s="243" t="s">
        <v>146</v>
      </c>
      <c r="E687" s="39"/>
      <c r="F687" s="244" t="s">
        <v>1138</v>
      </c>
      <c r="G687" s="39"/>
      <c r="H687" s="39"/>
      <c r="I687" s="139"/>
      <c r="J687" s="39"/>
      <c r="K687" s="39"/>
      <c r="L687" s="43"/>
      <c r="M687" s="245"/>
      <c r="N687" s="246"/>
      <c r="O687" s="90"/>
      <c r="P687" s="90"/>
      <c r="Q687" s="90"/>
      <c r="R687" s="90"/>
      <c r="S687" s="90"/>
      <c r="T687" s="91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T687" s="16" t="s">
        <v>146</v>
      </c>
      <c r="AU687" s="16" t="s">
        <v>86</v>
      </c>
    </row>
    <row r="688" spans="1:47" s="2" customFormat="1" ht="12">
      <c r="A688" s="37"/>
      <c r="B688" s="38"/>
      <c r="C688" s="39"/>
      <c r="D688" s="243" t="s">
        <v>392</v>
      </c>
      <c r="E688" s="39"/>
      <c r="F688" s="279" t="s">
        <v>1139</v>
      </c>
      <c r="G688" s="39"/>
      <c r="H688" s="39"/>
      <c r="I688" s="139"/>
      <c r="J688" s="39"/>
      <c r="K688" s="39"/>
      <c r="L688" s="43"/>
      <c r="M688" s="245"/>
      <c r="N688" s="246"/>
      <c r="O688" s="90"/>
      <c r="P688" s="90"/>
      <c r="Q688" s="90"/>
      <c r="R688" s="90"/>
      <c r="S688" s="90"/>
      <c r="T688" s="91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T688" s="16" t="s">
        <v>392</v>
      </c>
      <c r="AU688" s="16" t="s">
        <v>86</v>
      </c>
    </row>
    <row r="689" spans="1:65" s="2" customFormat="1" ht="14.4" customHeight="1">
      <c r="A689" s="37"/>
      <c r="B689" s="38"/>
      <c r="C689" s="269" t="s">
        <v>1140</v>
      </c>
      <c r="D689" s="269" t="s">
        <v>191</v>
      </c>
      <c r="E689" s="270" t="s">
        <v>1141</v>
      </c>
      <c r="F689" s="271" t="s">
        <v>1142</v>
      </c>
      <c r="G689" s="272" t="s">
        <v>410</v>
      </c>
      <c r="H689" s="273">
        <v>14</v>
      </c>
      <c r="I689" s="274"/>
      <c r="J689" s="275">
        <f>ROUND(I689*H689,2)</f>
        <v>0</v>
      </c>
      <c r="K689" s="271" t="s">
        <v>1</v>
      </c>
      <c r="L689" s="276"/>
      <c r="M689" s="277" t="s">
        <v>1</v>
      </c>
      <c r="N689" s="278" t="s">
        <v>41</v>
      </c>
      <c r="O689" s="90"/>
      <c r="P689" s="239">
        <f>O689*H689</f>
        <v>0</v>
      </c>
      <c r="Q689" s="239">
        <v>0.000206</v>
      </c>
      <c r="R689" s="239">
        <f>Q689*H689</f>
        <v>0.002884</v>
      </c>
      <c r="S689" s="239">
        <v>0</v>
      </c>
      <c r="T689" s="240">
        <f>S689*H689</f>
        <v>0</v>
      </c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R689" s="241" t="s">
        <v>279</v>
      </c>
      <c r="AT689" s="241" t="s">
        <v>191</v>
      </c>
      <c r="AU689" s="241" t="s">
        <v>86</v>
      </c>
      <c r="AY689" s="16" t="s">
        <v>137</v>
      </c>
      <c r="BE689" s="242">
        <f>IF(N689="základní",J689,0)</f>
        <v>0</v>
      </c>
      <c r="BF689" s="242">
        <f>IF(N689="snížená",J689,0)</f>
        <v>0</v>
      </c>
      <c r="BG689" s="242">
        <f>IF(N689="zákl. přenesená",J689,0)</f>
        <v>0</v>
      </c>
      <c r="BH689" s="242">
        <f>IF(N689="sníž. přenesená",J689,0)</f>
        <v>0</v>
      </c>
      <c r="BI689" s="242">
        <f>IF(N689="nulová",J689,0)</f>
        <v>0</v>
      </c>
      <c r="BJ689" s="16" t="s">
        <v>84</v>
      </c>
      <c r="BK689" s="242">
        <f>ROUND(I689*H689,2)</f>
        <v>0</v>
      </c>
      <c r="BL689" s="16" t="s">
        <v>224</v>
      </c>
      <c r="BM689" s="241" t="s">
        <v>1143</v>
      </c>
    </row>
    <row r="690" spans="1:47" s="2" customFormat="1" ht="12">
      <c r="A690" s="37"/>
      <c r="B690" s="38"/>
      <c r="C690" s="39"/>
      <c r="D690" s="243" t="s">
        <v>146</v>
      </c>
      <c r="E690" s="39"/>
      <c r="F690" s="244" t="s">
        <v>1114</v>
      </c>
      <c r="G690" s="39"/>
      <c r="H690" s="39"/>
      <c r="I690" s="139"/>
      <c r="J690" s="39"/>
      <c r="K690" s="39"/>
      <c r="L690" s="43"/>
      <c r="M690" s="245"/>
      <c r="N690" s="246"/>
      <c r="O690" s="90"/>
      <c r="P690" s="90"/>
      <c r="Q690" s="90"/>
      <c r="R690" s="90"/>
      <c r="S690" s="90"/>
      <c r="T690" s="91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T690" s="16" t="s">
        <v>146</v>
      </c>
      <c r="AU690" s="16" t="s">
        <v>86</v>
      </c>
    </row>
    <row r="691" spans="1:47" s="2" customFormat="1" ht="12">
      <c r="A691" s="37"/>
      <c r="B691" s="38"/>
      <c r="C691" s="39"/>
      <c r="D691" s="243" t="s">
        <v>392</v>
      </c>
      <c r="E691" s="39"/>
      <c r="F691" s="279" t="s">
        <v>1115</v>
      </c>
      <c r="G691" s="39"/>
      <c r="H691" s="39"/>
      <c r="I691" s="139"/>
      <c r="J691" s="39"/>
      <c r="K691" s="39"/>
      <c r="L691" s="43"/>
      <c r="M691" s="245"/>
      <c r="N691" s="246"/>
      <c r="O691" s="90"/>
      <c r="P691" s="90"/>
      <c r="Q691" s="90"/>
      <c r="R691" s="90"/>
      <c r="S691" s="90"/>
      <c r="T691" s="91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T691" s="16" t="s">
        <v>392</v>
      </c>
      <c r="AU691" s="16" t="s">
        <v>86</v>
      </c>
    </row>
    <row r="692" spans="1:65" s="2" customFormat="1" ht="19.8" customHeight="1">
      <c r="A692" s="37"/>
      <c r="B692" s="38"/>
      <c r="C692" s="269" t="s">
        <v>1144</v>
      </c>
      <c r="D692" s="269" t="s">
        <v>191</v>
      </c>
      <c r="E692" s="270" t="s">
        <v>1145</v>
      </c>
      <c r="F692" s="271" t="s">
        <v>1146</v>
      </c>
      <c r="G692" s="272" t="s">
        <v>410</v>
      </c>
      <c r="H692" s="273">
        <v>146</v>
      </c>
      <c r="I692" s="274"/>
      <c r="J692" s="275">
        <f>ROUND(I692*H692,2)</f>
        <v>0</v>
      </c>
      <c r="K692" s="271" t="s">
        <v>1</v>
      </c>
      <c r="L692" s="276"/>
      <c r="M692" s="277" t="s">
        <v>1</v>
      </c>
      <c r="N692" s="278" t="s">
        <v>41</v>
      </c>
      <c r="O692" s="90"/>
      <c r="P692" s="239">
        <f>O692*H692</f>
        <v>0</v>
      </c>
      <c r="Q692" s="239">
        <v>5E-05</v>
      </c>
      <c r="R692" s="239">
        <f>Q692*H692</f>
        <v>0.0073</v>
      </c>
      <c r="S692" s="239">
        <v>0</v>
      </c>
      <c r="T692" s="240">
        <f>S692*H692</f>
        <v>0</v>
      </c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R692" s="241" t="s">
        <v>279</v>
      </c>
      <c r="AT692" s="241" t="s">
        <v>191</v>
      </c>
      <c r="AU692" s="241" t="s">
        <v>86</v>
      </c>
      <c r="AY692" s="16" t="s">
        <v>137</v>
      </c>
      <c r="BE692" s="242">
        <f>IF(N692="základní",J692,0)</f>
        <v>0</v>
      </c>
      <c r="BF692" s="242">
        <f>IF(N692="snížená",J692,0)</f>
        <v>0</v>
      </c>
      <c r="BG692" s="242">
        <f>IF(N692="zákl. přenesená",J692,0)</f>
        <v>0</v>
      </c>
      <c r="BH692" s="242">
        <f>IF(N692="sníž. přenesená",J692,0)</f>
        <v>0</v>
      </c>
      <c r="BI692" s="242">
        <f>IF(N692="nulová",J692,0)</f>
        <v>0</v>
      </c>
      <c r="BJ692" s="16" t="s">
        <v>84</v>
      </c>
      <c r="BK692" s="242">
        <f>ROUND(I692*H692,2)</f>
        <v>0</v>
      </c>
      <c r="BL692" s="16" t="s">
        <v>224</v>
      </c>
      <c r="BM692" s="241" t="s">
        <v>1147</v>
      </c>
    </row>
    <row r="693" spans="1:47" s="2" customFormat="1" ht="12">
      <c r="A693" s="37"/>
      <c r="B693" s="38"/>
      <c r="C693" s="39"/>
      <c r="D693" s="243" t="s">
        <v>146</v>
      </c>
      <c r="E693" s="39"/>
      <c r="F693" s="244" t="s">
        <v>1148</v>
      </c>
      <c r="G693" s="39"/>
      <c r="H693" s="39"/>
      <c r="I693" s="139"/>
      <c r="J693" s="39"/>
      <c r="K693" s="39"/>
      <c r="L693" s="43"/>
      <c r="M693" s="245"/>
      <c r="N693" s="246"/>
      <c r="O693" s="90"/>
      <c r="P693" s="90"/>
      <c r="Q693" s="90"/>
      <c r="R693" s="90"/>
      <c r="S693" s="90"/>
      <c r="T693" s="91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T693" s="16" t="s">
        <v>146</v>
      </c>
      <c r="AU693" s="16" t="s">
        <v>86</v>
      </c>
    </row>
    <row r="694" spans="1:65" s="2" customFormat="1" ht="14.4" customHeight="1">
      <c r="A694" s="37"/>
      <c r="B694" s="38"/>
      <c r="C694" s="269" t="s">
        <v>1149</v>
      </c>
      <c r="D694" s="269" t="s">
        <v>191</v>
      </c>
      <c r="E694" s="270" t="s">
        <v>1150</v>
      </c>
      <c r="F694" s="271" t="s">
        <v>1151</v>
      </c>
      <c r="G694" s="272" t="s">
        <v>410</v>
      </c>
      <c r="H694" s="273">
        <v>18</v>
      </c>
      <c r="I694" s="274"/>
      <c r="J694" s="275">
        <f>ROUND(I694*H694,2)</f>
        <v>0</v>
      </c>
      <c r="K694" s="271" t="s">
        <v>1</v>
      </c>
      <c r="L694" s="276"/>
      <c r="M694" s="277" t="s">
        <v>1</v>
      </c>
      <c r="N694" s="278" t="s">
        <v>41</v>
      </c>
      <c r="O694" s="90"/>
      <c r="P694" s="239">
        <f>O694*H694</f>
        <v>0</v>
      </c>
      <c r="Q694" s="239">
        <v>4.3E-05</v>
      </c>
      <c r="R694" s="239">
        <f>Q694*H694</f>
        <v>0.0007740000000000001</v>
      </c>
      <c r="S694" s="239">
        <v>0</v>
      </c>
      <c r="T694" s="240">
        <f>S694*H694</f>
        <v>0</v>
      </c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R694" s="241" t="s">
        <v>279</v>
      </c>
      <c r="AT694" s="241" t="s">
        <v>191</v>
      </c>
      <c r="AU694" s="241" t="s">
        <v>86</v>
      </c>
      <c r="AY694" s="16" t="s">
        <v>137</v>
      </c>
      <c r="BE694" s="242">
        <f>IF(N694="základní",J694,0)</f>
        <v>0</v>
      </c>
      <c r="BF694" s="242">
        <f>IF(N694="snížená",J694,0)</f>
        <v>0</v>
      </c>
      <c r="BG694" s="242">
        <f>IF(N694="zákl. přenesená",J694,0)</f>
        <v>0</v>
      </c>
      <c r="BH694" s="242">
        <f>IF(N694="sníž. přenesená",J694,0)</f>
        <v>0</v>
      </c>
      <c r="BI694" s="242">
        <f>IF(N694="nulová",J694,0)</f>
        <v>0</v>
      </c>
      <c r="BJ694" s="16" t="s">
        <v>84</v>
      </c>
      <c r="BK694" s="242">
        <f>ROUND(I694*H694,2)</f>
        <v>0</v>
      </c>
      <c r="BL694" s="16" t="s">
        <v>224</v>
      </c>
      <c r="BM694" s="241" t="s">
        <v>1152</v>
      </c>
    </row>
    <row r="695" spans="1:47" s="2" customFormat="1" ht="12">
      <c r="A695" s="37"/>
      <c r="B695" s="38"/>
      <c r="C695" s="39"/>
      <c r="D695" s="243" t="s">
        <v>146</v>
      </c>
      <c r="E695" s="39"/>
      <c r="F695" s="244" t="s">
        <v>1153</v>
      </c>
      <c r="G695" s="39"/>
      <c r="H695" s="39"/>
      <c r="I695" s="139"/>
      <c r="J695" s="39"/>
      <c r="K695" s="39"/>
      <c r="L695" s="43"/>
      <c r="M695" s="245"/>
      <c r="N695" s="246"/>
      <c r="O695" s="90"/>
      <c r="P695" s="90"/>
      <c r="Q695" s="90"/>
      <c r="R695" s="90"/>
      <c r="S695" s="90"/>
      <c r="T695" s="91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T695" s="16" t="s">
        <v>146</v>
      </c>
      <c r="AU695" s="16" t="s">
        <v>86</v>
      </c>
    </row>
    <row r="696" spans="1:65" s="2" customFormat="1" ht="14.4" customHeight="1">
      <c r="A696" s="37"/>
      <c r="B696" s="38"/>
      <c r="C696" s="269" t="s">
        <v>1154</v>
      </c>
      <c r="D696" s="269" t="s">
        <v>191</v>
      </c>
      <c r="E696" s="270" t="s">
        <v>1155</v>
      </c>
      <c r="F696" s="271" t="s">
        <v>1156</v>
      </c>
      <c r="G696" s="272" t="s">
        <v>410</v>
      </c>
      <c r="H696" s="273">
        <v>38</v>
      </c>
      <c r="I696" s="274"/>
      <c r="J696" s="275">
        <f>ROUND(I696*H696,2)</f>
        <v>0</v>
      </c>
      <c r="K696" s="271" t="s">
        <v>1</v>
      </c>
      <c r="L696" s="276"/>
      <c r="M696" s="277" t="s">
        <v>1</v>
      </c>
      <c r="N696" s="278" t="s">
        <v>41</v>
      </c>
      <c r="O696" s="90"/>
      <c r="P696" s="239">
        <f>O696*H696</f>
        <v>0</v>
      </c>
      <c r="Q696" s="239">
        <v>0.00024</v>
      </c>
      <c r="R696" s="239">
        <f>Q696*H696</f>
        <v>0.00912</v>
      </c>
      <c r="S696" s="239">
        <v>0</v>
      </c>
      <c r="T696" s="240">
        <f>S696*H696</f>
        <v>0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R696" s="241" t="s">
        <v>279</v>
      </c>
      <c r="AT696" s="241" t="s">
        <v>191</v>
      </c>
      <c r="AU696" s="241" t="s">
        <v>86</v>
      </c>
      <c r="AY696" s="16" t="s">
        <v>137</v>
      </c>
      <c r="BE696" s="242">
        <f>IF(N696="základní",J696,0)</f>
        <v>0</v>
      </c>
      <c r="BF696" s="242">
        <f>IF(N696="snížená",J696,0)</f>
        <v>0</v>
      </c>
      <c r="BG696" s="242">
        <f>IF(N696="zákl. přenesená",J696,0)</f>
        <v>0</v>
      </c>
      <c r="BH696" s="242">
        <f>IF(N696="sníž. přenesená",J696,0)</f>
        <v>0</v>
      </c>
      <c r="BI696" s="242">
        <f>IF(N696="nulová",J696,0)</f>
        <v>0</v>
      </c>
      <c r="BJ696" s="16" t="s">
        <v>84</v>
      </c>
      <c r="BK696" s="242">
        <f>ROUND(I696*H696,2)</f>
        <v>0</v>
      </c>
      <c r="BL696" s="16" t="s">
        <v>224</v>
      </c>
      <c r="BM696" s="241" t="s">
        <v>1157</v>
      </c>
    </row>
    <row r="697" spans="1:47" s="2" customFormat="1" ht="12">
      <c r="A697" s="37"/>
      <c r="B697" s="38"/>
      <c r="C697" s="39"/>
      <c r="D697" s="243" t="s">
        <v>146</v>
      </c>
      <c r="E697" s="39"/>
      <c r="F697" s="244" t="s">
        <v>1158</v>
      </c>
      <c r="G697" s="39"/>
      <c r="H697" s="39"/>
      <c r="I697" s="139"/>
      <c r="J697" s="39"/>
      <c r="K697" s="39"/>
      <c r="L697" s="43"/>
      <c r="M697" s="245"/>
      <c r="N697" s="246"/>
      <c r="O697" s="90"/>
      <c r="P697" s="90"/>
      <c r="Q697" s="90"/>
      <c r="R697" s="90"/>
      <c r="S697" s="90"/>
      <c r="T697" s="91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T697" s="16" t="s">
        <v>146</v>
      </c>
      <c r="AU697" s="16" t="s">
        <v>86</v>
      </c>
    </row>
    <row r="698" spans="1:65" s="2" customFormat="1" ht="14.4" customHeight="1">
      <c r="A698" s="37"/>
      <c r="B698" s="38"/>
      <c r="C698" s="269" t="s">
        <v>1159</v>
      </c>
      <c r="D698" s="269" t="s">
        <v>191</v>
      </c>
      <c r="E698" s="270" t="s">
        <v>1160</v>
      </c>
      <c r="F698" s="271" t="s">
        <v>1161</v>
      </c>
      <c r="G698" s="272" t="s">
        <v>410</v>
      </c>
      <c r="H698" s="273">
        <v>30</v>
      </c>
      <c r="I698" s="274"/>
      <c r="J698" s="275">
        <f>ROUND(I698*H698,2)</f>
        <v>0</v>
      </c>
      <c r="K698" s="271" t="s">
        <v>1</v>
      </c>
      <c r="L698" s="276"/>
      <c r="M698" s="277" t="s">
        <v>1</v>
      </c>
      <c r="N698" s="278" t="s">
        <v>41</v>
      </c>
      <c r="O698" s="90"/>
      <c r="P698" s="239">
        <f>O698*H698</f>
        <v>0</v>
      </c>
      <c r="Q698" s="239">
        <v>0.000364</v>
      </c>
      <c r="R698" s="239">
        <f>Q698*H698</f>
        <v>0.010920000000000001</v>
      </c>
      <c r="S698" s="239">
        <v>0</v>
      </c>
      <c r="T698" s="240">
        <f>S698*H698</f>
        <v>0</v>
      </c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R698" s="241" t="s">
        <v>279</v>
      </c>
      <c r="AT698" s="241" t="s">
        <v>191</v>
      </c>
      <c r="AU698" s="241" t="s">
        <v>86</v>
      </c>
      <c r="AY698" s="16" t="s">
        <v>137</v>
      </c>
      <c r="BE698" s="242">
        <f>IF(N698="základní",J698,0)</f>
        <v>0</v>
      </c>
      <c r="BF698" s="242">
        <f>IF(N698="snížená",J698,0)</f>
        <v>0</v>
      </c>
      <c r="BG698" s="242">
        <f>IF(N698="zákl. přenesená",J698,0)</f>
        <v>0</v>
      </c>
      <c r="BH698" s="242">
        <f>IF(N698="sníž. přenesená",J698,0)</f>
        <v>0</v>
      </c>
      <c r="BI698" s="242">
        <f>IF(N698="nulová",J698,0)</f>
        <v>0</v>
      </c>
      <c r="BJ698" s="16" t="s">
        <v>84</v>
      </c>
      <c r="BK698" s="242">
        <f>ROUND(I698*H698,2)</f>
        <v>0</v>
      </c>
      <c r="BL698" s="16" t="s">
        <v>224</v>
      </c>
      <c r="BM698" s="241" t="s">
        <v>1162</v>
      </c>
    </row>
    <row r="699" spans="1:47" s="2" customFormat="1" ht="12">
      <c r="A699" s="37"/>
      <c r="B699" s="38"/>
      <c r="C699" s="39"/>
      <c r="D699" s="243" t="s">
        <v>146</v>
      </c>
      <c r="E699" s="39"/>
      <c r="F699" s="244" t="s">
        <v>1163</v>
      </c>
      <c r="G699" s="39"/>
      <c r="H699" s="39"/>
      <c r="I699" s="139"/>
      <c r="J699" s="39"/>
      <c r="K699" s="39"/>
      <c r="L699" s="43"/>
      <c r="M699" s="245"/>
      <c r="N699" s="246"/>
      <c r="O699" s="90"/>
      <c r="P699" s="90"/>
      <c r="Q699" s="90"/>
      <c r="R699" s="90"/>
      <c r="S699" s="90"/>
      <c r="T699" s="91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T699" s="16" t="s">
        <v>146</v>
      </c>
      <c r="AU699" s="16" t="s">
        <v>86</v>
      </c>
    </row>
    <row r="700" spans="1:65" s="2" customFormat="1" ht="14.4" customHeight="1">
      <c r="A700" s="37"/>
      <c r="B700" s="38"/>
      <c r="C700" s="269" t="s">
        <v>1164</v>
      </c>
      <c r="D700" s="269" t="s">
        <v>191</v>
      </c>
      <c r="E700" s="270" t="s">
        <v>1165</v>
      </c>
      <c r="F700" s="271" t="s">
        <v>1166</v>
      </c>
      <c r="G700" s="272" t="s">
        <v>410</v>
      </c>
      <c r="H700" s="273">
        <v>55</v>
      </c>
      <c r="I700" s="274"/>
      <c r="J700" s="275">
        <f>ROUND(I700*H700,2)</f>
        <v>0</v>
      </c>
      <c r="K700" s="271" t="s">
        <v>1</v>
      </c>
      <c r="L700" s="276"/>
      <c r="M700" s="277" t="s">
        <v>1</v>
      </c>
      <c r="N700" s="278" t="s">
        <v>41</v>
      </c>
      <c r="O700" s="90"/>
      <c r="P700" s="239">
        <f>O700*H700</f>
        <v>0</v>
      </c>
      <c r="Q700" s="239">
        <v>0.00057</v>
      </c>
      <c r="R700" s="239">
        <f>Q700*H700</f>
        <v>0.031349999999999996</v>
      </c>
      <c r="S700" s="239">
        <v>0</v>
      </c>
      <c r="T700" s="240">
        <f>S700*H700</f>
        <v>0</v>
      </c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R700" s="241" t="s">
        <v>279</v>
      </c>
      <c r="AT700" s="241" t="s">
        <v>191</v>
      </c>
      <c r="AU700" s="241" t="s">
        <v>86</v>
      </c>
      <c r="AY700" s="16" t="s">
        <v>137</v>
      </c>
      <c r="BE700" s="242">
        <f>IF(N700="základní",J700,0)</f>
        <v>0</v>
      </c>
      <c r="BF700" s="242">
        <f>IF(N700="snížená",J700,0)</f>
        <v>0</v>
      </c>
      <c r="BG700" s="242">
        <f>IF(N700="zákl. přenesená",J700,0)</f>
        <v>0</v>
      </c>
      <c r="BH700" s="242">
        <f>IF(N700="sníž. přenesená",J700,0)</f>
        <v>0</v>
      </c>
      <c r="BI700" s="242">
        <f>IF(N700="nulová",J700,0)</f>
        <v>0</v>
      </c>
      <c r="BJ700" s="16" t="s">
        <v>84</v>
      </c>
      <c r="BK700" s="242">
        <f>ROUND(I700*H700,2)</f>
        <v>0</v>
      </c>
      <c r="BL700" s="16" t="s">
        <v>224</v>
      </c>
      <c r="BM700" s="241" t="s">
        <v>1167</v>
      </c>
    </row>
    <row r="701" spans="1:47" s="2" customFormat="1" ht="12">
      <c r="A701" s="37"/>
      <c r="B701" s="38"/>
      <c r="C701" s="39"/>
      <c r="D701" s="243" t="s">
        <v>146</v>
      </c>
      <c r="E701" s="39"/>
      <c r="F701" s="244" t="s">
        <v>1168</v>
      </c>
      <c r="G701" s="39"/>
      <c r="H701" s="39"/>
      <c r="I701" s="139"/>
      <c r="J701" s="39"/>
      <c r="K701" s="39"/>
      <c r="L701" s="43"/>
      <c r="M701" s="245"/>
      <c r="N701" s="246"/>
      <c r="O701" s="90"/>
      <c r="P701" s="90"/>
      <c r="Q701" s="90"/>
      <c r="R701" s="90"/>
      <c r="S701" s="90"/>
      <c r="T701" s="91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T701" s="16" t="s">
        <v>146</v>
      </c>
      <c r="AU701" s="16" t="s">
        <v>86</v>
      </c>
    </row>
    <row r="702" spans="1:47" s="2" customFormat="1" ht="12">
      <c r="A702" s="37"/>
      <c r="B702" s="38"/>
      <c r="C702" s="39"/>
      <c r="D702" s="243" t="s">
        <v>392</v>
      </c>
      <c r="E702" s="39"/>
      <c r="F702" s="279" t="s">
        <v>1169</v>
      </c>
      <c r="G702" s="39"/>
      <c r="H702" s="39"/>
      <c r="I702" s="139"/>
      <c r="J702" s="39"/>
      <c r="K702" s="39"/>
      <c r="L702" s="43"/>
      <c r="M702" s="245"/>
      <c r="N702" s="246"/>
      <c r="O702" s="90"/>
      <c r="P702" s="90"/>
      <c r="Q702" s="90"/>
      <c r="R702" s="90"/>
      <c r="S702" s="90"/>
      <c r="T702" s="91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T702" s="16" t="s">
        <v>392</v>
      </c>
      <c r="AU702" s="16" t="s">
        <v>86</v>
      </c>
    </row>
    <row r="703" spans="1:65" s="2" customFormat="1" ht="14.4" customHeight="1">
      <c r="A703" s="37"/>
      <c r="B703" s="38"/>
      <c r="C703" s="269" t="s">
        <v>1170</v>
      </c>
      <c r="D703" s="269" t="s">
        <v>191</v>
      </c>
      <c r="E703" s="270" t="s">
        <v>1171</v>
      </c>
      <c r="F703" s="271" t="s">
        <v>1172</v>
      </c>
      <c r="G703" s="272" t="s">
        <v>410</v>
      </c>
      <c r="H703" s="273">
        <v>94</v>
      </c>
      <c r="I703" s="274"/>
      <c r="J703" s="275">
        <f>ROUND(I703*H703,2)</f>
        <v>0</v>
      </c>
      <c r="K703" s="271" t="s">
        <v>1</v>
      </c>
      <c r="L703" s="276"/>
      <c r="M703" s="277" t="s">
        <v>1</v>
      </c>
      <c r="N703" s="278" t="s">
        <v>41</v>
      </c>
      <c r="O703" s="90"/>
      <c r="P703" s="239">
        <f>O703*H703</f>
        <v>0</v>
      </c>
      <c r="Q703" s="239">
        <v>0.000364</v>
      </c>
      <c r="R703" s="239">
        <f>Q703*H703</f>
        <v>0.034216</v>
      </c>
      <c r="S703" s="239">
        <v>0</v>
      </c>
      <c r="T703" s="240">
        <f>S703*H703</f>
        <v>0</v>
      </c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R703" s="241" t="s">
        <v>279</v>
      </c>
      <c r="AT703" s="241" t="s">
        <v>191</v>
      </c>
      <c r="AU703" s="241" t="s">
        <v>86</v>
      </c>
      <c r="AY703" s="16" t="s">
        <v>137</v>
      </c>
      <c r="BE703" s="242">
        <f>IF(N703="základní",J703,0)</f>
        <v>0</v>
      </c>
      <c r="BF703" s="242">
        <f>IF(N703="snížená",J703,0)</f>
        <v>0</v>
      </c>
      <c r="BG703" s="242">
        <f>IF(N703="zákl. přenesená",J703,0)</f>
        <v>0</v>
      </c>
      <c r="BH703" s="242">
        <f>IF(N703="sníž. přenesená",J703,0)</f>
        <v>0</v>
      </c>
      <c r="BI703" s="242">
        <f>IF(N703="nulová",J703,0)</f>
        <v>0</v>
      </c>
      <c r="BJ703" s="16" t="s">
        <v>84</v>
      </c>
      <c r="BK703" s="242">
        <f>ROUND(I703*H703,2)</f>
        <v>0</v>
      </c>
      <c r="BL703" s="16" t="s">
        <v>224</v>
      </c>
      <c r="BM703" s="241" t="s">
        <v>1173</v>
      </c>
    </row>
    <row r="704" spans="1:47" s="2" customFormat="1" ht="12">
      <c r="A704" s="37"/>
      <c r="B704" s="38"/>
      <c r="C704" s="39"/>
      <c r="D704" s="243" t="s">
        <v>146</v>
      </c>
      <c r="E704" s="39"/>
      <c r="F704" s="244" t="s">
        <v>1163</v>
      </c>
      <c r="G704" s="39"/>
      <c r="H704" s="39"/>
      <c r="I704" s="139"/>
      <c r="J704" s="39"/>
      <c r="K704" s="39"/>
      <c r="L704" s="43"/>
      <c r="M704" s="245"/>
      <c r="N704" s="246"/>
      <c r="O704" s="90"/>
      <c r="P704" s="90"/>
      <c r="Q704" s="90"/>
      <c r="R704" s="90"/>
      <c r="S704" s="90"/>
      <c r="T704" s="91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T704" s="16" t="s">
        <v>146</v>
      </c>
      <c r="AU704" s="16" t="s">
        <v>86</v>
      </c>
    </row>
    <row r="705" spans="1:65" s="2" customFormat="1" ht="19.8" customHeight="1">
      <c r="A705" s="37"/>
      <c r="B705" s="38"/>
      <c r="C705" s="230" t="s">
        <v>1174</v>
      </c>
      <c r="D705" s="230" t="s">
        <v>139</v>
      </c>
      <c r="E705" s="231" t="s">
        <v>1175</v>
      </c>
      <c r="F705" s="232" t="s">
        <v>1176</v>
      </c>
      <c r="G705" s="233" t="s">
        <v>410</v>
      </c>
      <c r="H705" s="234">
        <v>5</v>
      </c>
      <c r="I705" s="235"/>
      <c r="J705" s="236">
        <f>ROUND(I705*H705,2)</f>
        <v>0</v>
      </c>
      <c r="K705" s="232" t="s">
        <v>143</v>
      </c>
      <c r="L705" s="43"/>
      <c r="M705" s="237" t="s">
        <v>1</v>
      </c>
      <c r="N705" s="238" t="s">
        <v>41</v>
      </c>
      <c r="O705" s="90"/>
      <c r="P705" s="239">
        <f>O705*H705</f>
        <v>0</v>
      </c>
      <c r="Q705" s="239">
        <v>0</v>
      </c>
      <c r="R705" s="239">
        <f>Q705*H705</f>
        <v>0</v>
      </c>
      <c r="S705" s="239">
        <v>0</v>
      </c>
      <c r="T705" s="240">
        <f>S705*H705</f>
        <v>0</v>
      </c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R705" s="241" t="s">
        <v>224</v>
      </c>
      <c r="AT705" s="241" t="s">
        <v>139</v>
      </c>
      <c r="AU705" s="241" t="s">
        <v>86</v>
      </c>
      <c r="AY705" s="16" t="s">
        <v>137</v>
      </c>
      <c r="BE705" s="242">
        <f>IF(N705="základní",J705,0)</f>
        <v>0</v>
      </c>
      <c r="BF705" s="242">
        <f>IF(N705="snížená",J705,0)</f>
        <v>0</v>
      </c>
      <c r="BG705" s="242">
        <f>IF(N705="zákl. přenesená",J705,0)</f>
        <v>0</v>
      </c>
      <c r="BH705" s="242">
        <f>IF(N705="sníž. přenesená",J705,0)</f>
        <v>0</v>
      </c>
      <c r="BI705" s="242">
        <f>IF(N705="nulová",J705,0)</f>
        <v>0</v>
      </c>
      <c r="BJ705" s="16" t="s">
        <v>84</v>
      </c>
      <c r="BK705" s="242">
        <f>ROUND(I705*H705,2)</f>
        <v>0</v>
      </c>
      <c r="BL705" s="16" t="s">
        <v>224</v>
      </c>
      <c r="BM705" s="241" t="s">
        <v>1177</v>
      </c>
    </row>
    <row r="706" spans="1:47" s="2" customFormat="1" ht="12">
      <c r="A706" s="37"/>
      <c r="B706" s="38"/>
      <c r="C706" s="39"/>
      <c r="D706" s="243" t="s">
        <v>146</v>
      </c>
      <c r="E706" s="39"/>
      <c r="F706" s="244" t="s">
        <v>1178</v>
      </c>
      <c r="G706" s="39"/>
      <c r="H706" s="39"/>
      <c r="I706" s="139"/>
      <c r="J706" s="39"/>
      <c r="K706" s="39"/>
      <c r="L706" s="43"/>
      <c r="M706" s="245"/>
      <c r="N706" s="246"/>
      <c r="O706" s="90"/>
      <c r="P706" s="90"/>
      <c r="Q706" s="90"/>
      <c r="R706" s="90"/>
      <c r="S706" s="90"/>
      <c r="T706" s="91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T706" s="16" t="s">
        <v>146</v>
      </c>
      <c r="AU706" s="16" t="s">
        <v>86</v>
      </c>
    </row>
    <row r="707" spans="1:65" s="2" customFormat="1" ht="14.4" customHeight="1">
      <c r="A707" s="37"/>
      <c r="B707" s="38"/>
      <c r="C707" s="269" t="s">
        <v>1179</v>
      </c>
      <c r="D707" s="269" t="s">
        <v>191</v>
      </c>
      <c r="E707" s="270" t="s">
        <v>1180</v>
      </c>
      <c r="F707" s="271" t="s">
        <v>1181</v>
      </c>
      <c r="G707" s="272" t="s">
        <v>410</v>
      </c>
      <c r="H707" s="273">
        <v>5</v>
      </c>
      <c r="I707" s="274"/>
      <c r="J707" s="275">
        <f>ROUND(I707*H707,2)</f>
        <v>0</v>
      </c>
      <c r="K707" s="271" t="s">
        <v>1</v>
      </c>
      <c r="L707" s="276"/>
      <c r="M707" s="277" t="s">
        <v>1</v>
      </c>
      <c r="N707" s="278" t="s">
        <v>41</v>
      </c>
      <c r="O707" s="90"/>
      <c r="P707" s="239">
        <f>O707*H707</f>
        <v>0</v>
      </c>
      <c r="Q707" s="239">
        <v>0.000527</v>
      </c>
      <c r="R707" s="239">
        <f>Q707*H707</f>
        <v>0.002635</v>
      </c>
      <c r="S707" s="239">
        <v>0</v>
      </c>
      <c r="T707" s="240">
        <f>S707*H707</f>
        <v>0</v>
      </c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R707" s="241" t="s">
        <v>279</v>
      </c>
      <c r="AT707" s="241" t="s">
        <v>191</v>
      </c>
      <c r="AU707" s="241" t="s">
        <v>86</v>
      </c>
      <c r="AY707" s="16" t="s">
        <v>137</v>
      </c>
      <c r="BE707" s="242">
        <f>IF(N707="základní",J707,0)</f>
        <v>0</v>
      </c>
      <c r="BF707" s="242">
        <f>IF(N707="snížená",J707,0)</f>
        <v>0</v>
      </c>
      <c r="BG707" s="242">
        <f>IF(N707="zákl. přenesená",J707,0)</f>
        <v>0</v>
      </c>
      <c r="BH707" s="242">
        <f>IF(N707="sníž. přenesená",J707,0)</f>
        <v>0</v>
      </c>
      <c r="BI707" s="242">
        <f>IF(N707="nulová",J707,0)</f>
        <v>0</v>
      </c>
      <c r="BJ707" s="16" t="s">
        <v>84</v>
      </c>
      <c r="BK707" s="242">
        <f>ROUND(I707*H707,2)</f>
        <v>0</v>
      </c>
      <c r="BL707" s="16" t="s">
        <v>224</v>
      </c>
      <c r="BM707" s="241" t="s">
        <v>1182</v>
      </c>
    </row>
    <row r="708" spans="1:47" s="2" customFormat="1" ht="12">
      <c r="A708" s="37"/>
      <c r="B708" s="38"/>
      <c r="C708" s="39"/>
      <c r="D708" s="243" t="s">
        <v>146</v>
      </c>
      <c r="E708" s="39"/>
      <c r="F708" s="244" t="s">
        <v>1183</v>
      </c>
      <c r="G708" s="39"/>
      <c r="H708" s="39"/>
      <c r="I708" s="139"/>
      <c r="J708" s="39"/>
      <c r="K708" s="39"/>
      <c r="L708" s="43"/>
      <c r="M708" s="245"/>
      <c r="N708" s="246"/>
      <c r="O708" s="90"/>
      <c r="P708" s="90"/>
      <c r="Q708" s="90"/>
      <c r="R708" s="90"/>
      <c r="S708" s="90"/>
      <c r="T708" s="91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T708" s="16" t="s">
        <v>146</v>
      </c>
      <c r="AU708" s="16" t="s">
        <v>86</v>
      </c>
    </row>
    <row r="709" spans="1:47" s="2" customFormat="1" ht="12">
      <c r="A709" s="37"/>
      <c r="B709" s="38"/>
      <c r="C709" s="39"/>
      <c r="D709" s="243" t="s">
        <v>392</v>
      </c>
      <c r="E709" s="39"/>
      <c r="F709" s="279" t="s">
        <v>1184</v>
      </c>
      <c r="G709" s="39"/>
      <c r="H709" s="39"/>
      <c r="I709" s="139"/>
      <c r="J709" s="39"/>
      <c r="K709" s="39"/>
      <c r="L709" s="43"/>
      <c r="M709" s="245"/>
      <c r="N709" s="246"/>
      <c r="O709" s="90"/>
      <c r="P709" s="90"/>
      <c r="Q709" s="90"/>
      <c r="R709" s="90"/>
      <c r="S709" s="90"/>
      <c r="T709" s="91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T709" s="16" t="s">
        <v>392</v>
      </c>
      <c r="AU709" s="16" t="s">
        <v>86</v>
      </c>
    </row>
    <row r="710" spans="1:63" s="12" customFormat="1" ht="22.8" customHeight="1">
      <c r="A710" s="12"/>
      <c r="B710" s="214"/>
      <c r="C710" s="215"/>
      <c r="D710" s="216" t="s">
        <v>75</v>
      </c>
      <c r="E710" s="228" t="s">
        <v>1185</v>
      </c>
      <c r="F710" s="228" t="s">
        <v>1186</v>
      </c>
      <c r="G710" s="215"/>
      <c r="H710" s="215"/>
      <c r="I710" s="218"/>
      <c r="J710" s="229">
        <f>BK710</f>
        <v>0</v>
      </c>
      <c r="K710" s="215"/>
      <c r="L710" s="220"/>
      <c r="M710" s="221"/>
      <c r="N710" s="222"/>
      <c r="O710" s="222"/>
      <c r="P710" s="223">
        <f>SUM(P711:P712)</f>
        <v>0</v>
      </c>
      <c r="Q710" s="222"/>
      <c r="R710" s="223">
        <f>SUM(R711:R712)</f>
        <v>0</v>
      </c>
      <c r="S710" s="222"/>
      <c r="T710" s="224">
        <f>SUM(T711:T712)</f>
        <v>0</v>
      </c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R710" s="225" t="s">
        <v>86</v>
      </c>
      <c r="AT710" s="226" t="s">
        <v>75</v>
      </c>
      <c r="AU710" s="226" t="s">
        <v>84</v>
      </c>
      <c r="AY710" s="225" t="s">
        <v>137</v>
      </c>
      <c r="BK710" s="227">
        <f>SUM(BK711:BK712)</f>
        <v>0</v>
      </c>
    </row>
    <row r="711" spans="1:65" s="2" customFormat="1" ht="19.8" customHeight="1">
      <c r="A711" s="37"/>
      <c r="B711" s="38"/>
      <c r="C711" s="230" t="s">
        <v>1187</v>
      </c>
      <c r="D711" s="230" t="s">
        <v>139</v>
      </c>
      <c r="E711" s="231" t="s">
        <v>1188</v>
      </c>
      <c r="F711" s="232" t="s">
        <v>1189</v>
      </c>
      <c r="G711" s="233" t="s">
        <v>142</v>
      </c>
      <c r="H711" s="234">
        <v>48</v>
      </c>
      <c r="I711" s="235"/>
      <c r="J711" s="236">
        <f>ROUND(I711*H711,2)</f>
        <v>0</v>
      </c>
      <c r="K711" s="232" t="s">
        <v>143</v>
      </c>
      <c r="L711" s="43"/>
      <c r="M711" s="237" t="s">
        <v>1</v>
      </c>
      <c r="N711" s="238" t="s">
        <v>41</v>
      </c>
      <c r="O711" s="90"/>
      <c r="P711" s="239">
        <f>O711*H711</f>
        <v>0</v>
      </c>
      <c r="Q711" s="239">
        <v>0</v>
      </c>
      <c r="R711" s="239">
        <f>Q711*H711</f>
        <v>0</v>
      </c>
      <c r="S711" s="239">
        <v>0</v>
      </c>
      <c r="T711" s="240">
        <f>S711*H711</f>
        <v>0</v>
      </c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R711" s="241" t="s">
        <v>224</v>
      </c>
      <c r="AT711" s="241" t="s">
        <v>139</v>
      </c>
      <c r="AU711" s="241" t="s">
        <v>86</v>
      </c>
      <c r="AY711" s="16" t="s">
        <v>137</v>
      </c>
      <c r="BE711" s="242">
        <f>IF(N711="základní",J711,0)</f>
        <v>0</v>
      </c>
      <c r="BF711" s="242">
        <f>IF(N711="snížená",J711,0)</f>
        <v>0</v>
      </c>
      <c r="BG711" s="242">
        <f>IF(N711="zákl. přenesená",J711,0)</f>
        <v>0</v>
      </c>
      <c r="BH711" s="242">
        <f>IF(N711="sníž. přenesená",J711,0)</f>
        <v>0</v>
      </c>
      <c r="BI711" s="242">
        <f>IF(N711="nulová",J711,0)</f>
        <v>0</v>
      </c>
      <c r="BJ711" s="16" t="s">
        <v>84</v>
      </c>
      <c r="BK711" s="242">
        <f>ROUND(I711*H711,2)</f>
        <v>0</v>
      </c>
      <c r="BL711" s="16" t="s">
        <v>224</v>
      </c>
      <c r="BM711" s="241" t="s">
        <v>1190</v>
      </c>
    </row>
    <row r="712" spans="1:47" s="2" customFormat="1" ht="12">
      <c r="A712" s="37"/>
      <c r="B712" s="38"/>
      <c r="C712" s="39"/>
      <c r="D712" s="243" t="s">
        <v>146</v>
      </c>
      <c r="E712" s="39"/>
      <c r="F712" s="244" t="s">
        <v>1191</v>
      </c>
      <c r="G712" s="39"/>
      <c r="H712" s="39"/>
      <c r="I712" s="139"/>
      <c r="J712" s="39"/>
      <c r="K712" s="39"/>
      <c r="L712" s="43"/>
      <c r="M712" s="245"/>
      <c r="N712" s="246"/>
      <c r="O712" s="90"/>
      <c r="P712" s="90"/>
      <c r="Q712" s="90"/>
      <c r="R712" s="90"/>
      <c r="S712" s="90"/>
      <c r="T712" s="91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T712" s="16" t="s">
        <v>146</v>
      </c>
      <c r="AU712" s="16" t="s">
        <v>86</v>
      </c>
    </row>
    <row r="713" spans="1:63" s="12" customFormat="1" ht="22.8" customHeight="1">
      <c r="A713" s="12"/>
      <c r="B713" s="214"/>
      <c r="C713" s="215"/>
      <c r="D713" s="216" t="s">
        <v>75</v>
      </c>
      <c r="E713" s="228" t="s">
        <v>1192</v>
      </c>
      <c r="F713" s="228" t="s">
        <v>1193</v>
      </c>
      <c r="G713" s="215"/>
      <c r="H713" s="215"/>
      <c r="I713" s="218"/>
      <c r="J713" s="229">
        <f>BK713</f>
        <v>0</v>
      </c>
      <c r="K713" s="215"/>
      <c r="L713" s="220"/>
      <c r="M713" s="221"/>
      <c r="N713" s="222"/>
      <c r="O713" s="222"/>
      <c r="P713" s="223">
        <f>SUM(P714:P715)</f>
        <v>0</v>
      </c>
      <c r="Q713" s="222"/>
      <c r="R713" s="223">
        <f>SUM(R714:R715)</f>
        <v>0</v>
      </c>
      <c r="S713" s="222"/>
      <c r="T713" s="224">
        <f>SUM(T714:T715)</f>
        <v>0</v>
      </c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R713" s="225" t="s">
        <v>86</v>
      </c>
      <c r="AT713" s="226" t="s">
        <v>75</v>
      </c>
      <c r="AU713" s="226" t="s">
        <v>84</v>
      </c>
      <c r="AY713" s="225" t="s">
        <v>137</v>
      </c>
      <c r="BK713" s="227">
        <f>SUM(BK714:BK715)</f>
        <v>0</v>
      </c>
    </row>
    <row r="714" spans="1:65" s="2" customFormat="1" ht="19.8" customHeight="1">
      <c r="A714" s="37"/>
      <c r="B714" s="38"/>
      <c r="C714" s="230" t="s">
        <v>1194</v>
      </c>
      <c r="D714" s="230" t="s">
        <v>139</v>
      </c>
      <c r="E714" s="231" t="s">
        <v>1195</v>
      </c>
      <c r="F714" s="232" t="s">
        <v>1196</v>
      </c>
      <c r="G714" s="233" t="s">
        <v>142</v>
      </c>
      <c r="H714" s="234">
        <v>2</v>
      </c>
      <c r="I714" s="235"/>
      <c r="J714" s="236">
        <f>ROUND(I714*H714,2)</f>
        <v>0</v>
      </c>
      <c r="K714" s="232" t="s">
        <v>1</v>
      </c>
      <c r="L714" s="43"/>
      <c r="M714" s="237" t="s">
        <v>1</v>
      </c>
      <c r="N714" s="238" t="s">
        <v>41</v>
      </c>
      <c r="O714" s="90"/>
      <c r="P714" s="239">
        <f>O714*H714</f>
        <v>0</v>
      </c>
      <c r="Q714" s="239">
        <v>0</v>
      </c>
      <c r="R714" s="239">
        <f>Q714*H714</f>
        <v>0</v>
      </c>
      <c r="S714" s="239">
        <v>0</v>
      </c>
      <c r="T714" s="240">
        <f>S714*H714</f>
        <v>0</v>
      </c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R714" s="241" t="s">
        <v>224</v>
      </c>
      <c r="AT714" s="241" t="s">
        <v>139</v>
      </c>
      <c r="AU714" s="241" t="s">
        <v>86</v>
      </c>
      <c r="AY714" s="16" t="s">
        <v>137</v>
      </c>
      <c r="BE714" s="242">
        <f>IF(N714="základní",J714,0)</f>
        <v>0</v>
      </c>
      <c r="BF714" s="242">
        <f>IF(N714="snížená",J714,0)</f>
        <v>0</v>
      </c>
      <c r="BG714" s="242">
        <f>IF(N714="zákl. přenesená",J714,0)</f>
        <v>0</v>
      </c>
      <c r="BH714" s="242">
        <f>IF(N714="sníž. přenesená",J714,0)</f>
        <v>0</v>
      </c>
      <c r="BI714" s="242">
        <f>IF(N714="nulová",J714,0)</f>
        <v>0</v>
      </c>
      <c r="BJ714" s="16" t="s">
        <v>84</v>
      </c>
      <c r="BK714" s="242">
        <f>ROUND(I714*H714,2)</f>
        <v>0</v>
      </c>
      <c r="BL714" s="16" t="s">
        <v>224</v>
      </c>
      <c r="BM714" s="241" t="s">
        <v>1197</v>
      </c>
    </row>
    <row r="715" spans="1:47" s="2" customFormat="1" ht="12">
      <c r="A715" s="37"/>
      <c r="B715" s="38"/>
      <c r="C715" s="39"/>
      <c r="D715" s="243" t="s">
        <v>146</v>
      </c>
      <c r="E715" s="39"/>
      <c r="F715" s="244" t="s">
        <v>1198</v>
      </c>
      <c r="G715" s="39"/>
      <c r="H715" s="39"/>
      <c r="I715" s="139"/>
      <c r="J715" s="39"/>
      <c r="K715" s="39"/>
      <c r="L715" s="43"/>
      <c r="M715" s="245"/>
      <c r="N715" s="246"/>
      <c r="O715" s="90"/>
      <c r="P715" s="90"/>
      <c r="Q715" s="90"/>
      <c r="R715" s="90"/>
      <c r="S715" s="90"/>
      <c r="T715" s="91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T715" s="16" t="s">
        <v>146</v>
      </c>
      <c r="AU715" s="16" t="s">
        <v>86</v>
      </c>
    </row>
    <row r="716" spans="1:63" s="12" customFormat="1" ht="22.8" customHeight="1">
      <c r="A716" s="12"/>
      <c r="B716" s="214"/>
      <c r="C716" s="215"/>
      <c r="D716" s="216" t="s">
        <v>75</v>
      </c>
      <c r="E716" s="228" t="s">
        <v>1199</v>
      </c>
      <c r="F716" s="228" t="s">
        <v>1200</v>
      </c>
      <c r="G716" s="215"/>
      <c r="H716" s="215"/>
      <c r="I716" s="218"/>
      <c r="J716" s="229">
        <f>BK716</f>
        <v>0</v>
      </c>
      <c r="K716" s="215"/>
      <c r="L716" s="220"/>
      <c r="M716" s="221"/>
      <c r="N716" s="222"/>
      <c r="O716" s="222"/>
      <c r="P716" s="223">
        <f>SUM(P717:P731)</f>
        <v>0</v>
      </c>
      <c r="Q716" s="222"/>
      <c r="R716" s="223">
        <f>SUM(R717:R731)</f>
        <v>1.3856229210000002</v>
      </c>
      <c r="S716" s="222"/>
      <c r="T716" s="224">
        <f>SUM(T717:T731)</f>
        <v>0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R716" s="225" t="s">
        <v>86</v>
      </c>
      <c r="AT716" s="226" t="s">
        <v>75</v>
      </c>
      <c r="AU716" s="226" t="s">
        <v>84</v>
      </c>
      <c r="AY716" s="225" t="s">
        <v>137</v>
      </c>
      <c r="BK716" s="227">
        <f>SUM(BK717:BK731)</f>
        <v>0</v>
      </c>
    </row>
    <row r="717" spans="1:65" s="2" customFormat="1" ht="19.8" customHeight="1">
      <c r="A717" s="37"/>
      <c r="B717" s="38"/>
      <c r="C717" s="230" t="s">
        <v>1201</v>
      </c>
      <c r="D717" s="230" t="s">
        <v>139</v>
      </c>
      <c r="E717" s="231" t="s">
        <v>1202</v>
      </c>
      <c r="F717" s="232" t="s">
        <v>1203</v>
      </c>
      <c r="G717" s="233" t="s">
        <v>200</v>
      </c>
      <c r="H717" s="234">
        <v>69.007</v>
      </c>
      <c r="I717" s="235"/>
      <c r="J717" s="236">
        <f>ROUND(I717*H717,2)</f>
        <v>0</v>
      </c>
      <c r="K717" s="232" t="s">
        <v>143</v>
      </c>
      <c r="L717" s="43"/>
      <c r="M717" s="237" t="s">
        <v>1</v>
      </c>
      <c r="N717" s="238" t="s">
        <v>41</v>
      </c>
      <c r="O717" s="90"/>
      <c r="P717" s="239">
        <f>O717*H717</f>
        <v>0</v>
      </c>
      <c r="Q717" s="239">
        <v>0.01625</v>
      </c>
      <c r="R717" s="239">
        <f>Q717*H717</f>
        <v>1.1213637500000002</v>
      </c>
      <c r="S717" s="239">
        <v>0</v>
      </c>
      <c r="T717" s="240">
        <f>S717*H717</f>
        <v>0</v>
      </c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R717" s="241" t="s">
        <v>224</v>
      </c>
      <c r="AT717" s="241" t="s">
        <v>139</v>
      </c>
      <c r="AU717" s="241" t="s">
        <v>86</v>
      </c>
      <c r="AY717" s="16" t="s">
        <v>137</v>
      </c>
      <c r="BE717" s="242">
        <f>IF(N717="základní",J717,0)</f>
        <v>0</v>
      </c>
      <c r="BF717" s="242">
        <f>IF(N717="snížená",J717,0)</f>
        <v>0</v>
      </c>
      <c r="BG717" s="242">
        <f>IF(N717="zákl. přenesená",J717,0)</f>
        <v>0</v>
      </c>
      <c r="BH717" s="242">
        <f>IF(N717="sníž. přenesená",J717,0)</f>
        <v>0</v>
      </c>
      <c r="BI717" s="242">
        <f>IF(N717="nulová",J717,0)</f>
        <v>0</v>
      </c>
      <c r="BJ717" s="16" t="s">
        <v>84</v>
      </c>
      <c r="BK717" s="242">
        <f>ROUND(I717*H717,2)</f>
        <v>0</v>
      </c>
      <c r="BL717" s="16" t="s">
        <v>224</v>
      </c>
      <c r="BM717" s="241" t="s">
        <v>1204</v>
      </c>
    </row>
    <row r="718" spans="1:47" s="2" customFormat="1" ht="12">
      <c r="A718" s="37"/>
      <c r="B718" s="38"/>
      <c r="C718" s="39"/>
      <c r="D718" s="243" t="s">
        <v>146</v>
      </c>
      <c r="E718" s="39"/>
      <c r="F718" s="244" t="s">
        <v>1205</v>
      </c>
      <c r="G718" s="39"/>
      <c r="H718" s="39"/>
      <c r="I718" s="139"/>
      <c r="J718" s="39"/>
      <c r="K718" s="39"/>
      <c r="L718" s="43"/>
      <c r="M718" s="245"/>
      <c r="N718" s="246"/>
      <c r="O718" s="90"/>
      <c r="P718" s="90"/>
      <c r="Q718" s="90"/>
      <c r="R718" s="90"/>
      <c r="S718" s="90"/>
      <c r="T718" s="91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T718" s="16" t="s">
        <v>146</v>
      </c>
      <c r="AU718" s="16" t="s">
        <v>86</v>
      </c>
    </row>
    <row r="719" spans="1:51" s="13" customFormat="1" ht="12">
      <c r="A719" s="13"/>
      <c r="B719" s="247"/>
      <c r="C719" s="248"/>
      <c r="D719" s="243" t="s">
        <v>157</v>
      </c>
      <c r="E719" s="249" t="s">
        <v>1</v>
      </c>
      <c r="F719" s="250" t="s">
        <v>1206</v>
      </c>
      <c r="G719" s="248"/>
      <c r="H719" s="251">
        <v>26.302</v>
      </c>
      <c r="I719" s="252"/>
      <c r="J719" s="248"/>
      <c r="K719" s="248"/>
      <c r="L719" s="253"/>
      <c r="M719" s="254"/>
      <c r="N719" s="255"/>
      <c r="O719" s="255"/>
      <c r="P719" s="255"/>
      <c r="Q719" s="255"/>
      <c r="R719" s="255"/>
      <c r="S719" s="255"/>
      <c r="T719" s="256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7" t="s">
        <v>157</v>
      </c>
      <c r="AU719" s="257" t="s">
        <v>86</v>
      </c>
      <c r="AV719" s="13" t="s">
        <v>86</v>
      </c>
      <c r="AW719" s="13" t="s">
        <v>32</v>
      </c>
      <c r="AX719" s="13" t="s">
        <v>76</v>
      </c>
      <c r="AY719" s="257" t="s">
        <v>137</v>
      </c>
    </row>
    <row r="720" spans="1:51" s="13" customFormat="1" ht="12">
      <c r="A720" s="13"/>
      <c r="B720" s="247"/>
      <c r="C720" s="248"/>
      <c r="D720" s="243" t="s">
        <v>157</v>
      </c>
      <c r="E720" s="249" t="s">
        <v>1</v>
      </c>
      <c r="F720" s="250" t="s">
        <v>1207</v>
      </c>
      <c r="G720" s="248"/>
      <c r="H720" s="251">
        <v>26.678</v>
      </c>
      <c r="I720" s="252"/>
      <c r="J720" s="248"/>
      <c r="K720" s="248"/>
      <c r="L720" s="253"/>
      <c r="M720" s="254"/>
      <c r="N720" s="255"/>
      <c r="O720" s="255"/>
      <c r="P720" s="255"/>
      <c r="Q720" s="255"/>
      <c r="R720" s="255"/>
      <c r="S720" s="255"/>
      <c r="T720" s="256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7" t="s">
        <v>157</v>
      </c>
      <c r="AU720" s="257" t="s">
        <v>86</v>
      </c>
      <c r="AV720" s="13" t="s">
        <v>86</v>
      </c>
      <c r="AW720" s="13" t="s">
        <v>32</v>
      </c>
      <c r="AX720" s="13" t="s">
        <v>76</v>
      </c>
      <c r="AY720" s="257" t="s">
        <v>137</v>
      </c>
    </row>
    <row r="721" spans="1:51" s="13" customFormat="1" ht="12">
      <c r="A721" s="13"/>
      <c r="B721" s="247"/>
      <c r="C721" s="248"/>
      <c r="D721" s="243" t="s">
        <v>157</v>
      </c>
      <c r="E721" s="249" t="s">
        <v>1</v>
      </c>
      <c r="F721" s="250" t="s">
        <v>1208</v>
      </c>
      <c r="G721" s="248"/>
      <c r="H721" s="251">
        <v>16.027</v>
      </c>
      <c r="I721" s="252"/>
      <c r="J721" s="248"/>
      <c r="K721" s="248"/>
      <c r="L721" s="253"/>
      <c r="M721" s="254"/>
      <c r="N721" s="255"/>
      <c r="O721" s="255"/>
      <c r="P721" s="255"/>
      <c r="Q721" s="255"/>
      <c r="R721" s="255"/>
      <c r="S721" s="255"/>
      <c r="T721" s="256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57" t="s">
        <v>157</v>
      </c>
      <c r="AU721" s="257" t="s">
        <v>86</v>
      </c>
      <c r="AV721" s="13" t="s">
        <v>86</v>
      </c>
      <c r="AW721" s="13" t="s">
        <v>32</v>
      </c>
      <c r="AX721" s="13" t="s">
        <v>76</v>
      </c>
      <c r="AY721" s="257" t="s">
        <v>137</v>
      </c>
    </row>
    <row r="722" spans="1:51" s="14" customFormat="1" ht="12">
      <c r="A722" s="14"/>
      <c r="B722" s="258"/>
      <c r="C722" s="259"/>
      <c r="D722" s="243" t="s">
        <v>157</v>
      </c>
      <c r="E722" s="260" t="s">
        <v>1</v>
      </c>
      <c r="F722" s="261" t="s">
        <v>161</v>
      </c>
      <c r="G722" s="259"/>
      <c r="H722" s="262">
        <v>69.007</v>
      </c>
      <c r="I722" s="263"/>
      <c r="J722" s="259"/>
      <c r="K722" s="259"/>
      <c r="L722" s="264"/>
      <c r="M722" s="265"/>
      <c r="N722" s="266"/>
      <c r="O722" s="266"/>
      <c r="P722" s="266"/>
      <c r="Q722" s="266"/>
      <c r="R722" s="266"/>
      <c r="S722" s="266"/>
      <c r="T722" s="267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68" t="s">
        <v>157</v>
      </c>
      <c r="AU722" s="268" t="s">
        <v>86</v>
      </c>
      <c r="AV722" s="14" t="s">
        <v>144</v>
      </c>
      <c r="AW722" s="14" t="s">
        <v>32</v>
      </c>
      <c r="AX722" s="14" t="s">
        <v>84</v>
      </c>
      <c r="AY722" s="268" t="s">
        <v>137</v>
      </c>
    </row>
    <row r="723" spans="1:65" s="2" customFormat="1" ht="19.8" customHeight="1">
      <c r="A723" s="37"/>
      <c r="B723" s="38"/>
      <c r="C723" s="230" t="s">
        <v>1209</v>
      </c>
      <c r="D723" s="230" t="s">
        <v>139</v>
      </c>
      <c r="E723" s="231" t="s">
        <v>1210</v>
      </c>
      <c r="F723" s="232" t="s">
        <v>1211</v>
      </c>
      <c r="G723" s="233" t="s">
        <v>155</v>
      </c>
      <c r="H723" s="234">
        <v>2.2</v>
      </c>
      <c r="I723" s="235"/>
      <c r="J723" s="236">
        <f>ROUND(I723*H723,2)</f>
        <v>0</v>
      </c>
      <c r="K723" s="232" t="s">
        <v>143</v>
      </c>
      <c r="L723" s="43"/>
      <c r="M723" s="237" t="s">
        <v>1</v>
      </c>
      <c r="N723" s="238" t="s">
        <v>41</v>
      </c>
      <c r="O723" s="90"/>
      <c r="P723" s="239">
        <f>O723*H723</f>
        <v>0</v>
      </c>
      <c r="Q723" s="239">
        <v>0.023367805</v>
      </c>
      <c r="R723" s="239">
        <f>Q723*H723</f>
        <v>0.051409171000000004</v>
      </c>
      <c r="S723" s="239">
        <v>0</v>
      </c>
      <c r="T723" s="240">
        <f>S723*H723</f>
        <v>0</v>
      </c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R723" s="241" t="s">
        <v>224</v>
      </c>
      <c r="AT723" s="241" t="s">
        <v>139</v>
      </c>
      <c r="AU723" s="241" t="s">
        <v>86</v>
      </c>
      <c r="AY723" s="16" t="s">
        <v>137</v>
      </c>
      <c r="BE723" s="242">
        <f>IF(N723="základní",J723,0)</f>
        <v>0</v>
      </c>
      <c r="BF723" s="242">
        <f>IF(N723="snížená",J723,0)</f>
        <v>0</v>
      </c>
      <c r="BG723" s="242">
        <f>IF(N723="zákl. přenesená",J723,0)</f>
        <v>0</v>
      </c>
      <c r="BH723" s="242">
        <f>IF(N723="sníž. přenesená",J723,0)</f>
        <v>0</v>
      </c>
      <c r="BI723" s="242">
        <f>IF(N723="nulová",J723,0)</f>
        <v>0</v>
      </c>
      <c r="BJ723" s="16" t="s">
        <v>84</v>
      </c>
      <c r="BK723" s="242">
        <f>ROUND(I723*H723,2)</f>
        <v>0</v>
      </c>
      <c r="BL723" s="16" t="s">
        <v>224</v>
      </c>
      <c r="BM723" s="241" t="s">
        <v>1212</v>
      </c>
    </row>
    <row r="724" spans="1:47" s="2" customFormat="1" ht="12">
      <c r="A724" s="37"/>
      <c r="B724" s="38"/>
      <c r="C724" s="39"/>
      <c r="D724" s="243" t="s">
        <v>146</v>
      </c>
      <c r="E724" s="39"/>
      <c r="F724" s="244" t="s">
        <v>1211</v>
      </c>
      <c r="G724" s="39"/>
      <c r="H724" s="39"/>
      <c r="I724" s="139"/>
      <c r="J724" s="39"/>
      <c r="K724" s="39"/>
      <c r="L724" s="43"/>
      <c r="M724" s="245"/>
      <c r="N724" s="246"/>
      <c r="O724" s="90"/>
      <c r="P724" s="90"/>
      <c r="Q724" s="90"/>
      <c r="R724" s="90"/>
      <c r="S724" s="90"/>
      <c r="T724" s="91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T724" s="16" t="s">
        <v>146</v>
      </c>
      <c r="AU724" s="16" t="s">
        <v>86</v>
      </c>
    </row>
    <row r="725" spans="1:65" s="2" customFormat="1" ht="19.8" customHeight="1">
      <c r="A725" s="37"/>
      <c r="B725" s="38"/>
      <c r="C725" s="230" t="s">
        <v>1213</v>
      </c>
      <c r="D725" s="230" t="s">
        <v>139</v>
      </c>
      <c r="E725" s="231" t="s">
        <v>1214</v>
      </c>
      <c r="F725" s="232" t="s">
        <v>1215</v>
      </c>
      <c r="G725" s="233" t="s">
        <v>200</v>
      </c>
      <c r="H725" s="234">
        <v>43.4</v>
      </c>
      <c r="I725" s="235"/>
      <c r="J725" s="236">
        <f>ROUND(I725*H725,2)</f>
        <v>0</v>
      </c>
      <c r="K725" s="232" t="s">
        <v>143</v>
      </c>
      <c r="L725" s="43"/>
      <c r="M725" s="237" t="s">
        <v>1</v>
      </c>
      <c r="N725" s="238" t="s">
        <v>41</v>
      </c>
      <c r="O725" s="90"/>
      <c r="P725" s="239">
        <f>O725*H725</f>
        <v>0</v>
      </c>
      <c r="Q725" s="239">
        <v>0</v>
      </c>
      <c r="R725" s="239">
        <f>Q725*H725</f>
        <v>0</v>
      </c>
      <c r="S725" s="239">
        <v>0</v>
      </c>
      <c r="T725" s="240">
        <f>S725*H725</f>
        <v>0</v>
      </c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R725" s="241" t="s">
        <v>224</v>
      </c>
      <c r="AT725" s="241" t="s">
        <v>139</v>
      </c>
      <c r="AU725" s="241" t="s">
        <v>86</v>
      </c>
      <c r="AY725" s="16" t="s">
        <v>137</v>
      </c>
      <c r="BE725" s="242">
        <f>IF(N725="základní",J725,0)</f>
        <v>0</v>
      </c>
      <c r="BF725" s="242">
        <f>IF(N725="snížená",J725,0)</f>
        <v>0</v>
      </c>
      <c r="BG725" s="242">
        <f>IF(N725="zákl. přenesená",J725,0)</f>
        <v>0</v>
      </c>
      <c r="BH725" s="242">
        <f>IF(N725="sníž. přenesená",J725,0)</f>
        <v>0</v>
      </c>
      <c r="BI725" s="242">
        <f>IF(N725="nulová",J725,0)</f>
        <v>0</v>
      </c>
      <c r="BJ725" s="16" t="s">
        <v>84</v>
      </c>
      <c r="BK725" s="242">
        <f>ROUND(I725*H725,2)</f>
        <v>0</v>
      </c>
      <c r="BL725" s="16" t="s">
        <v>224</v>
      </c>
      <c r="BM725" s="241" t="s">
        <v>1216</v>
      </c>
    </row>
    <row r="726" spans="1:47" s="2" customFormat="1" ht="12">
      <c r="A726" s="37"/>
      <c r="B726" s="38"/>
      <c r="C726" s="39"/>
      <c r="D726" s="243" t="s">
        <v>146</v>
      </c>
      <c r="E726" s="39"/>
      <c r="F726" s="244" t="s">
        <v>1217</v>
      </c>
      <c r="G726" s="39"/>
      <c r="H726" s="39"/>
      <c r="I726" s="139"/>
      <c r="J726" s="39"/>
      <c r="K726" s="39"/>
      <c r="L726" s="43"/>
      <c r="M726" s="245"/>
      <c r="N726" s="246"/>
      <c r="O726" s="90"/>
      <c r="P726" s="90"/>
      <c r="Q726" s="90"/>
      <c r="R726" s="90"/>
      <c r="S726" s="90"/>
      <c r="T726" s="91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T726" s="16" t="s">
        <v>146</v>
      </c>
      <c r="AU726" s="16" t="s">
        <v>86</v>
      </c>
    </row>
    <row r="727" spans="1:65" s="2" customFormat="1" ht="14.4" customHeight="1">
      <c r="A727" s="37"/>
      <c r="B727" s="38"/>
      <c r="C727" s="269" t="s">
        <v>1218</v>
      </c>
      <c r="D727" s="269" t="s">
        <v>191</v>
      </c>
      <c r="E727" s="270" t="s">
        <v>1219</v>
      </c>
      <c r="F727" s="271" t="s">
        <v>1220</v>
      </c>
      <c r="G727" s="272" t="s">
        <v>155</v>
      </c>
      <c r="H727" s="273">
        <v>0.387</v>
      </c>
      <c r="I727" s="274"/>
      <c r="J727" s="275">
        <f>ROUND(I727*H727,2)</f>
        <v>0</v>
      </c>
      <c r="K727" s="271" t="s">
        <v>143</v>
      </c>
      <c r="L727" s="276"/>
      <c r="M727" s="277" t="s">
        <v>1</v>
      </c>
      <c r="N727" s="278" t="s">
        <v>41</v>
      </c>
      <c r="O727" s="90"/>
      <c r="P727" s="239">
        <f>O727*H727</f>
        <v>0</v>
      </c>
      <c r="Q727" s="239">
        <v>0.55</v>
      </c>
      <c r="R727" s="239">
        <f>Q727*H727</f>
        <v>0.21285</v>
      </c>
      <c r="S727" s="239">
        <v>0</v>
      </c>
      <c r="T727" s="240">
        <f>S727*H727</f>
        <v>0</v>
      </c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R727" s="241" t="s">
        <v>279</v>
      </c>
      <c r="AT727" s="241" t="s">
        <v>191</v>
      </c>
      <c r="AU727" s="241" t="s">
        <v>86</v>
      </c>
      <c r="AY727" s="16" t="s">
        <v>137</v>
      </c>
      <c r="BE727" s="242">
        <f>IF(N727="základní",J727,0)</f>
        <v>0</v>
      </c>
      <c r="BF727" s="242">
        <f>IF(N727="snížená",J727,0)</f>
        <v>0</v>
      </c>
      <c r="BG727" s="242">
        <f>IF(N727="zákl. přenesená",J727,0)</f>
        <v>0</v>
      </c>
      <c r="BH727" s="242">
        <f>IF(N727="sníž. přenesená",J727,0)</f>
        <v>0</v>
      </c>
      <c r="BI727" s="242">
        <f>IF(N727="nulová",J727,0)</f>
        <v>0</v>
      </c>
      <c r="BJ727" s="16" t="s">
        <v>84</v>
      </c>
      <c r="BK727" s="242">
        <f>ROUND(I727*H727,2)</f>
        <v>0</v>
      </c>
      <c r="BL727" s="16" t="s">
        <v>224</v>
      </c>
      <c r="BM727" s="241" t="s">
        <v>1221</v>
      </c>
    </row>
    <row r="728" spans="1:47" s="2" customFormat="1" ht="12">
      <c r="A728" s="37"/>
      <c r="B728" s="38"/>
      <c r="C728" s="39"/>
      <c r="D728" s="243" t="s">
        <v>146</v>
      </c>
      <c r="E728" s="39"/>
      <c r="F728" s="244" t="s">
        <v>1220</v>
      </c>
      <c r="G728" s="39"/>
      <c r="H728" s="39"/>
      <c r="I728" s="139"/>
      <c r="J728" s="39"/>
      <c r="K728" s="39"/>
      <c r="L728" s="43"/>
      <c r="M728" s="245"/>
      <c r="N728" s="246"/>
      <c r="O728" s="90"/>
      <c r="P728" s="90"/>
      <c r="Q728" s="90"/>
      <c r="R728" s="90"/>
      <c r="S728" s="90"/>
      <c r="T728" s="91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T728" s="16" t="s">
        <v>146</v>
      </c>
      <c r="AU728" s="16" t="s">
        <v>86</v>
      </c>
    </row>
    <row r="729" spans="1:51" s="13" customFormat="1" ht="12">
      <c r="A729" s="13"/>
      <c r="B729" s="247"/>
      <c r="C729" s="248"/>
      <c r="D729" s="243" t="s">
        <v>157</v>
      </c>
      <c r="E729" s="249" t="s">
        <v>1</v>
      </c>
      <c r="F729" s="250" t="s">
        <v>1222</v>
      </c>
      <c r="G729" s="248"/>
      <c r="H729" s="251">
        <v>0.387</v>
      </c>
      <c r="I729" s="252"/>
      <c r="J729" s="248"/>
      <c r="K729" s="248"/>
      <c r="L729" s="253"/>
      <c r="M729" s="254"/>
      <c r="N729" s="255"/>
      <c r="O729" s="255"/>
      <c r="P729" s="255"/>
      <c r="Q729" s="255"/>
      <c r="R729" s="255"/>
      <c r="S729" s="255"/>
      <c r="T729" s="256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7" t="s">
        <v>157</v>
      </c>
      <c r="AU729" s="257" t="s">
        <v>86</v>
      </c>
      <c r="AV729" s="13" t="s">
        <v>86</v>
      </c>
      <c r="AW729" s="13" t="s">
        <v>32</v>
      </c>
      <c r="AX729" s="13" t="s">
        <v>84</v>
      </c>
      <c r="AY729" s="257" t="s">
        <v>137</v>
      </c>
    </row>
    <row r="730" spans="1:65" s="2" customFormat="1" ht="19.8" customHeight="1">
      <c r="A730" s="37"/>
      <c r="B730" s="38"/>
      <c r="C730" s="230" t="s">
        <v>1223</v>
      </c>
      <c r="D730" s="230" t="s">
        <v>139</v>
      </c>
      <c r="E730" s="231" t="s">
        <v>1224</v>
      </c>
      <c r="F730" s="232" t="s">
        <v>1225</v>
      </c>
      <c r="G730" s="233" t="s">
        <v>182</v>
      </c>
      <c r="H730" s="234">
        <v>1.386</v>
      </c>
      <c r="I730" s="235"/>
      <c r="J730" s="236">
        <f>ROUND(I730*H730,2)</f>
        <v>0</v>
      </c>
      <c r="K730" s="232" t="s">
        <v>143</v>
      </c>
      <c r="L730" s="43"/>
      <c r="M730" s="237" t="s">
        <v>1</v>
      </c>
      <c r="N730" s="238" t="s">
        <v>41</v>
      </c>
      <c r="O730" s="90"/>
      <c r="P730" s="239">
        <f>O730*H730</f>
        <v>0</v>
      </c>
      <c r="Q730" s="239">
        <v>0</v>
      </c>
      <c r="R730" s="239">
        <f>Q730*H730</f>
        <v>0</v>
      </c>
      <c r="S730" s="239">
        <v>0</v>
      </c>
      <c r="T730" s="240">
        <f>S730*H730</f>
        <v>0</v>
      </c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R730" s="241" t="s">
        <v>224</v>
      </c>
      <c r="AT730" s="241" t="s">
        <v>139</v>
      </c>
      <c r="AU730" s="241" t="s">
        <v>86</v>
      </c>
      <c r="AY730" s="16" t="s">
        <v>137</v>
      </c>
      <c r="BE730" s="242">
        <f>IF(N730="základní",J730,0)</f>
        <v>0</v>
      </c>
      <c r="BF730" s="242">
        <f>IF(N730="snížená",J730,0)</f>
        <v>0</v>
      </c>
      <c r="BG730" s="242">
        <f>IF(N730="zákl. přenesená",J730,0)</f>
        <v>0</v>
      </c>
      <c r="BH730" s="242">
        <f>IF(N730="sníž. přenesená",J730,0)</f>
        <v>0</v>
      </c>
      <c r="BI730" s="242">
        <f>IF(N730="nulová",J730,0)</f>
        <v>0</v>
      </c>
      <c r="BJ730" s="16" t="s">
        <v>84</v>
      </c>
      <c r="BK730" s="242">
        <f>ROUND(I730*H730,2)</f>
        <v>0</v>
      </c>
      <c r="BL730" s="16" t="s">
        <v>224</v>
      </c>
      <c r="BM730" s="241" t="s">
        <v>1226</v>
      </c>
    </row>
    <row r="731" spans="1:47" s="2" customFormat="1" ht="12">
      <c r="A731" s="37"/>
      <c r="B731" s="38"/>
      <c r="C731" s="39"/>
      <c r="D731" s="243" t="s">
        <v>146</v>
      </c>
      <c r="E731" s="39"/>
      <c r="F731" s="244" t="s">
        <v>1225</v>
      </c>
      <c r="G731" s="39"/>
      <c r="H731" s="39"/>
      <c r="I731" s="139"/>
      <c r="J731" s="39"/>
      <c r="K731" s="39"/>
      <c r="L731" s="43"/>
      <c r="M731" s="245"/>
      <c r="N731" s="246"/>
      <c r="O731" s="90"/>
      <c r="P731" s="90"/>
      <c r="Q731" s="90"/>
      <c r="R731" s="90"/>
      <c r="S731" s="90"/>
      <c r="T731" s="91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T731" s="16" t="s">
        <v>146</v>
      </c>
      <c r="AU731" s="16" t="s">
        <v>86</v>
      </c>
    </row>
    <row r="732" spans="1:63" s="12" customFormat="1" ht="22.8" customHeight="1">
      <c r="A732" s="12"/>
      <c r="B732" s="214"/>
      <c r="C732" s="215"/>
      <c r="D732" s="216" t="s">
        <v>75</v>
      </c>
      <c r="E732" s="228" t="s">
        <v>1227</v>
      </c>
      <c r="F732" s="228" t="s">
        <v>1228</v>
      </c>
      <c r="G732" s="215"/>
      <c r="H732" s="215"/>
      <c r="I732" s="218"/>
      <c r="J732" s="229">
        <f>BK732</f>
        <v>0</v>
      </c>
      <c r="K732" s="215"/>
      <c r="L732" s="220"/>
      <c r="M732" s="221"/>
      <c r="N732" s="222"/>
      <c r="O732" s="222"/>
      <c r="P732" s="223">
        <f>SUM(P733:P755)</f>
        <v>0</v>
      </c>
      <c r="Q732" s="222"/>
      <c r="R732" s="223">
        <f>SUM(R733:R755)</f>
        <v>0.5185069999999999</v>
      </c>
      <c r="S732" s="222"/>
      <c r="T732" s="224">
        <f>SUM(T733:T755)</f>
        <v>0.38382800000000006</v>
      </c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R732" s="225" t="s">
        <v>86</v>
      </c>
      <c r="AT732" s="226" t="s">
        <v>75</v>
      </c>
      <c r="AU732" s="226" t="s">
        <v>84</v>
      </c>
      <c r="AY732" s="225" t="s">
        <v>137</v>
      </c>
      <c r="BK732" s="227">
        <f>SUM(BK733:BK755)</f>
        <v>0</v>
      </c>
    </row>
    <row r="733" spans="1:65" s="2" customFormat="1" ht="19.8" customHeight="1">
      <c r="A733" s="37"/>
      <c r="B733" s="38"/>
      <c r="C733" s="230" t="s">
        <v>1229</v>
      </c>
      <c r="D733" s="230" t="s">
        <v>139</v>
      </c>
      <c r="E733" s="231" t="s">
        <v>1230</v>
      </c>
      <c r="F733" s="232" t="s">
        <v>1231</v>
      </c>
      <c r="G733" s="233" t="s">
        <v>410</v>
      </c>
      <c r="H733" s="234">
        <v>4.6</v>
      </c>
      <c r="I733" s="235"/>
      <c r="J733" s="236">
        <f>ROUND(I733*H733,2)</f>
        <v>0</v>
      </c>
      <c r="K733" s="232" t="s">
        <v>143</v>
      </c>
      <c r="L733" s="43"/>
      <c r="M733" s="237" t="s">
        <v>1</v>
      </c>
      <c r="N733" s="238" t="s">
        <v>41</v>
      </c>
      <c r="O733" s="90"/>
      <c r="P733" s="239">
        <f>O733*H733</f>
        <v>0</v>
      </c>
      <c r="Q733" s="239">
        <v>0</v>
      </c>
      <c r="R733" s="239">
        <f>Q733*H733</f>
        <v>0</v>
      </c>
      <c r="S733" s="239">
        <v>0.00177</v>
      </c>
      <c r="T733" s="240">
        <f>S733*H733</f>
        <v>0.008142</v>
      </c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R733" s="241" t="s">
        <v>224</v>
      </c>
      <c r="AT733" s="241" t="s">
        <v>139</v>
      </c>
      <c r="AU733" s="241" t="s">
        <v>86</v>
      </c>
      <c r="AY733" s="16" t="s">
        <v>137</v>
      </c>
      <c r="BE733" s="242">
        <f>IF(N733="základní",J733,0)</f>
        <v>0</v>
      </c>
      <c r="BF733" s="242">
        <f>IF(N733="snížená",J733,0)</f>
        <v>0</v>
      </c>
      <c r="BG733" s="242">
        <f>IF(N733="zákl. přenesená",J733,0)</f>
        <v>0</v>
      </c>
      <c r="BH733" s="242">
        <f>IF(N733="sníž. přenesená",J733,0)</f>
        <v>0</v>
      </c>
      <c r="BI733" s="242">
        <f>IF(N733="nulová",J733,0)</f>
        <v>0</v>
      </c>
      <c r="BJ733" s="16" t="s">
        <v>84</v>
      </c>
      <c r="BK733" s="242">
        <f>ROUND(I733*H733,2)</f>
        <v>0</v>
      </c>
      <c r="BL733" s="16" t="s">
        <v>224</v>
      </c>
      <c r="BM733" s="241" t="s">
        <v>1232</v>
      </c>
    </row>
    <row r="734" spans="1:47" s="2" customFormat="1" ht="12">
      <c r="A734" s="37"/>
      <c r="B734" s="38"/>
      <c r="C734" s="39"/>
      <c r="D734" s="243" t="s">
        <v>146</v>
      </c>
      <c r="E734" s="39"/>
      <c r="F734" s="244" t="s">
        <v>1233</v>
      </c>
      <c r="G734" s="39"/>
      <c r="H734" s="39"/>
      <c r="I734" s="139"/>
      <c r="J734" s="39"/>
      <c r="K734" s="39"/>
      <c r="L734" s="43"/>
      <c r="M734" s="245"/>
      <c r="N734" s="246"/>
      <c r="O734" s="90"/>
      <c r="P734" s="90"/>
      <c r="Q734" s="90"/>
      <c r="R734" s="90"/>
      <c r="S734" s="90"/>
      <c r="T734" s="91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T734" s="16" t="s">
        <v>146</v>
      </c>
      <c r="AU734" s="16" t="s">
        <v>86</v>
      </c>
    </row>
    <row r="735" spans="1:65" s="2" customFormat="1" ht="19.8" customHeight="1">
      <c r="A735" s="37"/>
      <c r="B735" s="38"/>
      <c r="C735" s="230" t="s">
        <v>1234</v>
      </c>
      <c r="D735" s="230" t="s">
        <v>139</v>
      </c>
      <c r="E735" s="231" t="s">
        <v>1235</v>
      </c>
      <c r="F735" s="232" t="s">
        <v>1236</v>
      </c>
      <c r="G735" s="233" t="s">
        <v>410</v>
      </c>
      <c r="H735" s="234">
        <v>122.2</v>
      </c>
      <c r="I735" s="235"/>
      <c r="J735" s="236">
        <f>ROUND(I735*H735,2)</f>
        <v>0</v>
      </c>
      <c r="K735" s="232" t="s">
        <v>143</v>
      </c>
      <c r="L735" s="43"/>
      <c r="M735" s="237" t="s">
        <v>1</v>
      </c>
      <c r="N735" s="238" t="s">
        <v>41</v>
      </c>
      <c r="O735" s="90"/>
      <c r="P735" s="239">
        <f>O735*H735</f>
        <v>0</v>
      </c>
      <c r="Q735" s="239">
        <v>0</v>
      </c>
      <c r="R735" s="239">
        <f>Q735*H735</f>
        <v>0</v>
      </c>
      <c r="S735" s="239">
        <v>0.00191</v>
      </c>
      <c r="T735" s="240">
        <f>S735*H735</f>
        <v>0.233402</v>
      </c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R735" s="241" t="s">
        <v>224</v>
      </c>
      <c r="AT735" s="241" t="s">
        <v>139</v>
      </c>
      <c r="AU735" s="241" t="s">
        <v>86</v>
      </c>
      <c r="AY735" s="16" t="s">
        <v>137</v>
      </c>
      <c r="BE735" s="242">
        <f>IF(N735="základní",J735,0)</f>
        <v>0</v>
      </c>
      <c r="BF735" s="242">
        <f>IF(N735="snížená",J735,0)</f>
        <v>0</v>
      </c>
      <c r="BG735" s="242">
        <f>IF(N735="zákl. přenesená",J735,0)</f>
        <v>0</v>
      </c>
      <c r="BH735" s="242">
        <f>IF(N735="sníž. přenesená",J735,0)</f>
        <v>0</v>
      </c>
      <c r="BI735" s="242">
        <f>IF(N735="nulová",J735,0)</f>
        <v>0</v>
      </c>
      <c r="BJ735" s="16" t="s">
        <v>84</v>
      </c>
      <c r="BK735" s="242">
        <f>ROUND(I735*H735,2)</f>
        <v>0</v>
      </c>
      <c r="BL735" s="16" t="s">
        <v>224</v>
      </c>
      <c r="BM735" s="241" t="s">
        <v>1237</v>
      </c>
    </row>
    <row r="736" spans="1:47" s="2" customFormat="1" ht="12">
      <c r="A736" s="37"/>
      <c r="B736" s="38"/>
      <c r="C736" s="39"/>
      <c r="D736" s="243" t="s">
        <v>146</v>
      </c>
      <c r="E736" s="39"/>
      <c r="F736" s="244" t="s">
        <v>1238</v>
      </c>
      <c r="G736" s="39"/>
      <c r="H736" s="39"/>
      <c r="I736" s="139"/>
      <c r="J736" s="39"/>
      <c r="K736" s="39"/>
      <c r="L736" s="43"/>
      <c r="M736" s="245"/>
      <c r="N736" s="246"/>
      <c r="O736" s="90"/>
      <c r="P736" s="90"/>
      <c r="Q736" s="90"/>
      <c r="R736" s="90"/>
      <c r="S736" s="90"/>
      <c r="T736" s="91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T736" s="16" t="s">
        <v>146</v>
      </c>
      <c r="AU736" s="16" t="s">
        <v>86</v>
      </c>
    </row>
    <row r="737" spans="1:51" s="13" customFormat="1" ht="12">
      <c r="A737" s="13"/>
      <c r="B737" s="247"/>
      <c r="C737" s="248"/>
      <c r="D737" s="243" t="s">
        <v>157</v>
      </c>
      <c r="E737" s="249" t="s">
        <v>1</v>
      </c>
      <c r="F737" s="250" t="s">
        <v>1239</v>
      </c>
      <c r="G737" s="248"/>
      <c r="H737" s="251">
        <v>122.2</v>
      </c>
      <c r="I737" s="252"/>
      <c r="J737" s="248"/>
      <c r="K737" s="248"/>
      <c r="L737" s="253"/>
      <c r="M737" s="254"/>
      <c r="N737" s="255"/>
      <c r="O737" s="255"/>
      <c r="P737" s="255"/>
      <c r="Q737" s="255"/>
      <c r="R737" s="255"/>
      <c r="S737" s="255"/>
      <c r="T737" s="256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7" t="s">
        <v>157</v>
      </c>
      <c r="AU737" s="257" t="s">
        <v>86</v>
      </c>
      <c r="AV737" s="13" t="s">
        <v>86</v>
      </c>
      <c r="AW737" s="13" t="s">
        <v>32</v>
      </c>
      <c r="AX737" s="13" t="s">
        <v>84</v>
      </c>
      <c r="AY737" s="257" t="s">
        <v>137</v>
      </c>
    </row>
    <row r="738" spans="1:65" s="2" customFormat="1" ht="14.4" customHeight="1">
      <c r="A738" s="37"/>
      <c r="B738" s="38"/>
      <c r="C738" s="230" t="s">
        <v>1240</v>
      </c>
      <c r="D738" s="230" t="s">
        <v>139</v>
      </c>
      <c r="E738" s="231" t="s">
        <v>1241</v>
      </c>
      <c r="F738" s="232" t="s">
        <v>1242</v>
      </c>
      <c r="G738" s="233" t="s">
        <v>410</v>
      </c>
      <c r="H738" s="234">
        <v>85.2</v>
      </c>
      <c r="I738" s="235"/>
      <c r="J738" s="236">
        <f>ROUND(I738*H738,2)</f>
        <v>0</v>
      </c>
      <c r="K738" s="232" t="s">
        <v>143</v>
      </c>
      <c r="L738" s="43"/>
      <c r="M738" s="237" t="s">
        <v>1</v>
      </c>
      <c r="N738" s="238" t="s">
        <v>41</v>
      </c>
      <c r="O738" s="90"/>
      <c r="P738" s="239">
        <f>O738*H738</f>
        <v>0</v>
      </c>
      <c r="Q738" s="239">
        <v>0</v>
      </c>
      <c r="R738" s="239">
        <f>Q738*H738</f>
        <v>0</v>
      </c>
      <c r="S738" s="239">
        <v>0.00167</v>
      </c>
      <c r="T738" s="240">
        <f>S738*H738</f>
        <v>0.14228400000000002</v>
      </c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R738" s="241" t="s">
        <v>224</v>
      </c>
      <c r="AT738" s="241" t="s">
        <v>139</v>
      </c>
      <c r="AU738" s="241" t="s">
        <v>86</v>
      </c>
      <c r="AY738" s="16" t="s">
        <v>137</v>
      </c>
      <c r="BE738" s="242">
        <f>IF(N738="základní",J738,0)</f>
        <v>0</v>
      </c>
      <c r="BF738" s="242">
        <f>IF(N738="snížená",J738,0)</f>
        <v>0</v>
      </c>
      <c r="BG738" s="242">
        <f>IF(N738="zákl. přenesená",J738,0)</f>
        <v>0</v>
      </c>
      <c r="BH738" s="242">
        <f>IF(N738="sníž. přenesená",J738,0)</f>
        <v>0</v>
      </c>
      <c r="BI738" s="242">
        <f>IF(N738="nulová",J738,0)</f>
        <v>0</v>
      </c>
      <c r="BJ738" s="16" t="s">
        <v>84</v>
      </c>
      <c r="BK738" s="242">
        <f>ROUND(I738*H738,2)</f>
        <v>0</v>
      </c>
      <c r="BL738" s="16" t="s">
        <v>224</v>
      </c>
      <c r="BM738" s="241" t="s">
        <v>1243</v>
      </c>
    </row>
    <row r="739" spans="1:47" s="2" customFormat="1" ht="12">
      <c r="A739" s="37"/>
      <c r="B739" s="38"/>
      <c r="C739" s="39"/>
      <c r="D739" s="243" t="s">
        <v>146</v>
      </c>
      <c r="E739" s="39"/>
      <c r="F739" s="244" t="s">
        <v>1244</v>
      </c>
      <c r="G739" s="39"/>
      <c r="H739" s="39"/>
      <c r="I739" s="139"/>
      <c r="J739" s="39"/>
      <c r="K739" s="39"/>
      <c r="L739" s="43"/>
      <c r="M739" s="245"/>
      <c r="N739" s="246"/>
      <c r="O739" s="90"/>
      <c r="P739" s="90"/>
      <c r="Q739" s="90"/>
      <c r="R739" s="90"/>
      <c r="S739" s="90"/>
      <c r="T739" s="91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T739" s="16" t="s">
        <v>146</v>
      </c>
      <c r="AU739" s="16" t="s">
        <v>86</v>
      </c>
    </row>
    <row r="740" spans="1:51" s="13" customFormat="1" ht="12">
      <c r="A740" s="13"/>
      <c r="B740" s="247"/>
      <c r="C740" s="248"/>
      <c r="D740" s="243" t="s">
        <v>157</v>
      </c>
      <c r="E740" s="249" t="s">
        <v>1</v>
      </c>
      <c r="F740" s="250" t="s">
        <v>1245</v>
      </c>
      <c r="G740" s="248"/>
      <c r="H740" s="251">
        <v>85.2</v>
      </c>
      <c r="I740" s="252"/>
      <c r="J740" s="248"/>
      <c r="K740" s="248"/>
      <c r="L740" s="253"/>
      <c r="M740" s="254"/>
      <c r="N740" s="255"/>
      <c r="O740" s="255"/>
      <c r="P740" s="255"/>
      <c r="Q740" s="255"/>
      <c r="R740" s="255"/>
      <c r="S740" s="255"/>
      <c r="T740" s="256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7" t="s">
        <v>157</v>
      </c>
      <c r="AU740" s="257" t="s">
        <v>86</v>
      </c>
      <c r="AV740" s="13" t="s">
        <v>86</v>
      </c>
      <c r="AW740" s="13" t="s">
        <v>32</v>
      </c>
      <c r="AX740" s="13" t="s">
        <v>84</v>
      </c>
      <c r="AY740" s="257" t="s">
        <v>137</v>
      </c>
    </row>
    <row r="741" spans="1:65" s="2" customFormat="1" ht="19.8" customHeight="1">
      <c r="A741" s="37"/>
      <c r="B741" s="38"/>
      <c r="C741" s="230" t="s">
        <v>1246</v>
      </c>
      <c r="D741" s="230" t="s">
        <v>139</v>
      </c>
      <c r="E741" s="231" t="s">
        <v>1247</v>
      </c>
      <c r="F741" s="232" t="s">
        <v>1248</v>
      </c>
      <c r="G741" s="233" t="s">
        <v>410</v>
      </c>
      <c r="H741" s="234">
        <v>124.42</v>
      </c>
      <c r="I741" s="235"/>
      <c r="J741" s="236">
        <f>ROUND(I741*H741,2)</f>
        <v>0</v>
      </c>
      <c r="K741" s="232" t="s">
        <v>143</v>
      </c>
      <c r="L741" s="43"/>
      <c r="M741" s="237" t="s">
        <v>1</v>
      </c>
      <c r="N741" s="238" t="s">
        <v>41</v>
      </c>
      <c r="O741" s="90"/>
      <c r="P741" s="239">
        <f>O741*H741</f>
        <v>0</v>
      </c>
      <c r="Q741" s="239">
        <v>0</v>
      </c>
      <c r="R741" s="239">
        <f>Q741*H741</f>
        <v>0</v>
      </c>
      <c r="S741" s="239">
        <v>0</v>
      </c>
      <c r="T741" s="240">
        <f>S741*H741</f>
        <v>0</v>
      </c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R741" s="241" t="s">
        <v>224</v>
      </c>
      <c r="AT741" s="241" t="s">
        <v>139</v>
      </c>
      <c r="AU741" s="241" t="s">
        <v>86</v>
      </c>
      <c r="AY741" s="16" t="s">
        <v>137</v>
      </c>
      <c r="BE741" s="242">
        <f>IF(N741="základní",J741,0)</f>
        <v>0</v>
      </c>
      <c r="BF741" s="242">
        <f>IF(N741="snížená",J741,0)</f>
        <v>0</v>
      </c>
      <c r="BG741" s="242">
        <f>IF(N741="zákl. přenesená",J741,0)</f>
        <v>0</v>
      </c>
      <c r="BH741" s="242">
        <f>IF(N741="sníž. přenesená",J741,0)</f>
        <v>0</v>
      </c>
      <c r="BI741" s="242">
        <f>IF(N741="nulová",J741,0)</f>
        <v>0</v>
      </c>
      <c r="BJ741" s="16" t="s">
        <v>84</v>
      </c>
      <c r="BK741" s="242">
        <f>ROUND(I741*H741,2)</f>
        <v>0</v>
      </c>
      <c r="BL741" s="16" t="s">
        <v>224</v>
      </c>
      <c r="BM741" s="241" t="s">
        <v>1249</v>
      </c>
    </row>
    <row r="742" spans="1:47" s="2" customFormat="1" ht="12">
      <c r="A742" s="37"/>
      <c r="B742" s="38"/>
      <c r="C742" s="39"/>
      <c r="D742" s="243" t="s">
        <v>146</v>
      </c>
      <c r="E742" s="39"/>
      <c r="F742" s="244" t="s">
        <v>1250</v>
      </c>
      <c r="G742" s="39"/>
      <c r="H742" s="39"/>
      <c r="I742" s="139"/>
      <c r="J742" s="39"/>
      <c r="K742" s="39"/>
      <c r="L742" s="43"/>
      <c r="M742" s="245"/>
      <c r="N742" s="246"/>
      <c r="O742" s="90"/>
      <c r="P742" s="90"/>
      <c r="Q742" s="90"/>
      <c r="R742" s="90"/>
      <c r="S742" s="90"/>
      <c r="T742" s="91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T742" s="16" t="s">
        <v>146</v>
      </c>
      <c r="AU742" s="16" t="s">
        <v>86</v>
      </c>
    </row>
    <row r="743" spans="1:65" s="2" customFormat="1" ht="19.8" customHeight="1">
      <c r="A743" s="37"/>
      <c r="B743" s="38"/>
      <c r="C743" s="269" t="s">
        <v>1251</v>
      </c>
      <c r="D743" s="269" t="s">
        <v>191</v>
      </c>
      <c r="E743" s="270" t="s">
        <v>1252</v>
      </c>
      <c r="F743" s="271" t="s">
        <v>1253</v>
      </c>
      <c r="G743" s="272" t="s">
        <v>200</v>
      </c>
      <c r="H743" s="273">
        <v>61.588</v>
      </c>
      <c r="I743" s="274"/>
      <c r="J743" s="275">
        <f>ROUND(I743*H743,2)</f>
        <v>0</v>
      </c>
      <c r="K743" s="271" t="s">
        <v>143</v>
      </c>
      <c r="L743" s="276"/>
      <c r="M743" s="277" t="s">
        <v>1</v>
      </c>
      <c r="N743" s="278" t="s">
        <v>41</v>
      </c>
      <c r="O743" s="90"/>
      <c r="P743" s="239">
        <f>O743*H743</f>
        <v>0</v>
      </c>
      <c r="Q743" s="239">
        <v>0.0075</v>
      </c>
      <c r="R743" s="239">
        <f>Q743*H743</f>
        <v>0.46191</v>
      </c>
      <c r="S743" s="239">
        <v>0</v>
      </c>
      <c r="T743" s="240">
        <f>S743*H743</f>
        <v>0</v>
      </c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R743" s="241" t="s">
        <v>279</v>
      </c>
      <c r="AT743" s="241" t="s">
        <v>191</v>
      </c>
      <c r="AU743" s="241" t="s">
        <v>86</v>
      </c>
      <c r="AY743" s="16" t="s">
        <v>137</v>
      </c>
      <c r="BE743" s="242">
        <f>IF(N743="základní",J743,0)</f>
        <v>0</v>
      </c>
      <c r="BF743" s="242">
        <f>IF(N743="snížená",J743,0)</f>
        <v>0</v>
      </c>
      <c r="BG743" s="242">
        <f>IF(N743="zákl. přenesená",J743,0)</f>
        <v>0</v>
      </c>
      <c r="BH743" s="242">
        <f>IF(N743="sníž. přenesená",J743,0)</f>
        <v>0</v>
      </c>
      <c r="BI743" s="242">
        <f>IF(N743="nulová",J743,0)</f>
        <v>0</v>
      </c>
      <c r="BJ743" s="16" t="s">
        <v>84</v>
      </c>
      <c r="BK743" s="242">
        <f>ROUND(I743*H743,2)</f>
        <v>0</v>
      </c>
      <c r="BL743" s="16" t="s">
        <v>224</v>
      </c>
      <c r="BM743" s="241" t="s">
        <v>1254</v>
      </c>
    </row>
    <row r="744" spans="1:47" s="2" customFormat="1" ht="12">
      <c r="A744" s="37"/>
      <c r="B744" s="38"/>
      <c r="C744" s="39"/>
      <c r="D744" s="243" t="s">
        <v>146</v>
      </c>
      <c r="E744" s="39"/>
      <c r="F744" s="244" t="s">
        <v>1253</v>
      </c>
      <c r="G744" s="39"/>
      <c r="H744" s="39"/>
      <c r="I744" s="139"/>
      <c r="J744" s="39"/>
      <c r="K744" s="39"/>
      <c r="L744" s="43"/>
      <c r="M744" s="245"/>
      <c r="N744" s="246"/>
      <c r="O744" s="90"/>
      <c r="P744" s="90"/>
      <c r="Q744" s="90"/>
      <c r="R744" s="90"/>
      <c r="S744" s="90"/>
      <c r="T744" s="91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T744" s="16" t="s">
        <v>146</v>
      </c>
      <c r="AU744" s="16" t="s">
        <v>86</v>
      </c>
    </row>
    <row r="745" spans="1:51" s="13" customFormat="1" ht="12">
      <c r="A745" s="13"/>
      <c r="B745" s="247"/>
      <c r="C745" s="248"/>
      <c r="D745" s="243" t="s">
        <v>157</v>
      </c>
      <c r="E745" s="249" t="s">
        <v>1</v>
      </c>
      <c r="F745" s="250" t="s">
        <v>1255</v>
      </c>
      <c r="G745" s="248"/>
      <c r="H745" s="251">
        <v>61.588</v>
      </c>
      <c r="I745" s="252"/>
      <c r="J745" s="248"/>
      <c r="K745" s="248"/>
      <c r="L745" s="253"/>
      <c r="M745" s="254"/>
      <c r="N745" s="255"/>
      <c r="O745" s="255"/>
      <c r="P745" s="255"/>
      <c r="Q745" s="255"/>
      <c r="R745" s="255"/>
      <c r="S745" s="255"/>
      <c r="T745" s="256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7" t="s">
        <v>157</v>
      </c>
      <c r="AU745" s="257" t="s">
        <v>86</v>
      </c>
      <c r="AV745" s="13" t="s">
        <v>86</v>
      </c>
      <c r="AW745" s="13" t="s">
        <v>32</v>
      </c>
      <c r="AX745" s="13" t="s">
        <v>84</v>
      </c>
      <c r="AY745" s="257" t="s">
        <v>137</v>
      </c>
    </row>
    <row r="746" spans="1:65" s="2" customFormat="1" ht="19.8" customHeight="1">
      <c r="A746" s="37"/>
      <c r="B746" s="38"/>
      <c r="C746" s="230" t="s">
        <v>1256</v>
      </c>
      <c r="D746" s="230" t="s">
        <v>139</v>
      </c>
      <c r="E746" s="231" t="s">
        <v>1257</v>
      </c>
      <c r="F746" s="232" t="s">
        <v>1258</v>
      </c>
      <c r="G746" s="233" t="s">
        <v>410</v>
      </c>
      <c r="H746" s="234">
        <v>1.8</v>
      </c>
      <c r="I746" s="235"/>
      <c r="J746" s="236">
        <f>ROUND(I746*H746,2)</f>
        <v>0</v>
      </c>
      <c r="K746" s="232" t="s">
        <v>143</v>
      </c>
      <c r="L746" s="43"/>
      <c r="M746" s="237" t="s">
        <v>1</v>
      </c>
      <c r="N746" s="238" t="s">
        <v>41</v>
      </c>
      <c r="O746" s="90"/>
      <c r="P746" s="239">
        <f>O746*H746</f>
        <v>0</v>
      </c>
      <c r="Q746" s="239">
        <v>0.00039</v>
      </c>
      <c r="R746" s="239">
        <f>Q746*H746</f>
        <v>0.000702</v>
      </c>
      <c r="S746" s="239">
        <v>0</v>
      </c>
      <c r="T746" s="240">
        <f>S746*H746</f>
        <v>0</v>
      </c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R746" s="241" t="s">
        <v>224</v>
      </c>
      <c r="AT746" s="241" t="s">
        <v>139</v>
      </c>
      <c r="AU746" s="241" t="s">
        <v>86</v>
      </c>
      <c r="AY746" s="16" t="s">
        <v>137</v>
      </c>
      <c r="BE746" s="242">
        <f>IF(N746="základní",J746,0)</f>
        <v>0</v>
      </c>
      <c r="BF746" s="242">
        <f>IF(N746="snížená",J746,0)</f>
        <v>0</v>
      </c>
      <c r="BG746" s="242">
        <f>IF(N746="zákl. přenesená",J746,0)</f>
        <v>0</v>
      </c>
      <c r="BH746" s="242">
        <f>IF(N746="sníž. přenesená",J746,0)</f>
        <v>0</v>
      </c>
      <c r="BI746" s="242">
        <f>IF(N746="nulová",J746,0)</f>
        <v>0</v>
      </c>
      <c r="BJ746" s="16" t="s">
        <v>84</v>
      </c>
      <c r="BK746" s="242">
        <f>ROUND(I746*H746,2)</f>
        <v>0</v>
      </c>
      <c r="BL746" s="16" t="s">
        <v>224</v>
      </c>
      <c r="BM746" s="241" t="s">
        <v>1259</v>
      </c>
    </row>
    <row r="747" spans="1:47" s="2" customFormat="1" ht="12">
      <c r="A747" s="37"/>
      <c r="B747" s="38"/>
      <c r="C747" s="39"/>
      <c r="D747" s="243" t="s">
        <v>146</v>
      </c>
      <c r="E747" s="39"/>
      <c r="F747" s="244" t="s">
        <v>1260</v>
      </c>
      <c r="G747" s="39"/>
      <c r="H747" s="39"/>
      <c r="I747" s="139"/>
      <c r="J747" s="39"/>
      <c r="K747" s="39"/>
      <c r="L747" s="43"/>
      <c r="M747" s="245"/>
      <c r="N747" s="246"/>
      <c r="O747" s="90"/>
      <c r="P747" s="90"/>
      <c r="Q747" s="90"/>
      <c r="R747" s="90"/>
      <c r="S747" s="90"/>
      <c r="T747" s="91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T747" s="16" t="s">
        <v>146</v>
      </c>
      <c r="AU747" s="16" t="s">
        <v>86</v>
      </c>
    </row>
    <row r="748" spans="1:65" s="2" customFormat="1" ht="19.8" customHeight="1">
      <c r="A748" s="37"/>
      <c r="B748" s="38"/>
      <c r="C748" s="230" t="s">
        <v>1261</v>
      </c>
      <c r="D748" s="230" t="s">
        <v>139</v>
      </c>
      <c r="E748" s="231" t="s">
        <v>1262</v>
      </c>
      <c r="F748" s="232" t="s">
        <v>1263</v>
      </c>
      <c r="G748" s="233" t="s">
        <v>410</v>
      </c>
      <c r="H748" s="234">
        <v>81.6</v>
      </c>
      <c r="I748" s="235"/>
      <c r="J748" s="236">
        <f>ROUND(I748*H748,2)</f>
        <v>0</v>
      </c>
      <c r="K748" s="232" t="s">
        <v>143</v>
      </c>
      <c r="L748" s="43"/>
      <c r="M748" s="237" t="s">
        <v>1</v>
      </c>
      <c r="N748" s="238" t="s">
        <v>41</v>
      </c>
      <c r="O748" s="90"/>
      <c r="P748" s="239">
        <f>O748*H748</f>
        <v>0</v>
      </c>
      <c r="Q748" s="239">
        <v>0.00061</v>
      </c>
      <c r="R748" s="239">
        <f>Q748*H748</f>
        <v>0.049775999999999994</v>
      </c>
      <c r="S748" s="239">
        <v>0</v>
      </c>
      <c r="T748" s="240">
        <f>S748*H748</f>
        <v>0</v>
      </c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R748" s="241" t="s">
        <v>224</v>
      </c>
      <c r="AT748" s="241" t="s">
        <v>139</v>
      </c>
      <c r="AU748" s="241" t="s">
        <v>86</v>
      </c>
      <c r="AY748" s="16" t="s">
        <v>137</v>
      </c>
      <c r="BE748" s="242">
        <f>IF(N748="základní",J748,0)</f>
        <v>0</v>
      </c>
      <c r="BF748" s="242">
        <f>IF(N748="snížená",J748,0)</f>
        <v>0</v>
      </c>
      <c r="BG748" s="242">
        <f>IF(N748="zákl. přenesená",J748,0)</f>
        <v>0</v>
      </c>
      <c r="BH748" s="242">
        <f>IF(N748="sníž. přenesená",J748,0)</f>
        <v>0</v>
      </c>
      <c r="BI748" s="242">
        <f>IF(N748="nulová",J748,0)</f>
        <v>0</v>
      </c>
      <c r="BJ748" s="16" t="s">
        <v>84</v>
      </c>
      <c r="BK748" s="242">
        <f>ROUND(I748*H748,2)</f>
        <v>0</v>
      </c>
      <c r="BL748" s="16" t="s">
        <v>224</v>
      </c>
      <c r="BM748" s="241" t="s">
        <v>1264</v>
      </c>
    </row>
    <row r="749" spans="1:47" s="2" customFormat="1" ht="12">
      <c r="A749" s="37"/>
      <c r="B749" s="38"/>
      <c r="C749" s="39"/>
      <c r="D749" s="243" t="s">
        <v>146</v>
      </c>
      <c r="E749" s="39"/>
      <c r="F749" s="244" t="s">
        <v>1265</v>
      </c>
      <c r="G749" s="39"/>
      <c r="H749" s="39"/>
      <c r="I749" s="139"/>
      <c r="J749" s="39"/>
      <c r="K749" s="39"/>
      <c r="L749" s="43"/>
      <c r="M749" s="245"/>
      <c r="N749" s="246"/>
      <c r="O749" s="90"/>
      <c r="P749" s="90"/>
      <c r="Q749" s="90"/>
      <c r="R749" s="90"/>
      <c r="S749" s="90"/>
      <c r="T749" s="91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T749" s="16" t="s">
        <v>146</v>
      </c>
      <c r="AU749" s="16" t="s">
        <v>86</v>
      </c>
    </row>
    <row r="750" spans="1:65" s="2" customFormat="1" ht="19.8" customHeight="1">
      <c r="A750" s="37"/>
      <c r="B750" s="38"/>
      <c r="C750" s="230" t="s">
        <v>1266</v>
      </c>
      <c r="D750" s="230" t="s">
        <v>139</v>
      </c>
      <c r="E750" s="231" t="s">
        <v>1267</v>
      </c>
      <c r="F750" s="232" t="s">
        <v>1268</v>
      </c>
      <c r="G750" s="233" t="s">
        <v>410</v>
      </c>
      <c r="H750" s="234">
        <v>1.8</v>
      </c>
      <c r="I750" s="235"/>
      <c r="J750" s="236">
        <f>ROUND(I750*H750,2)</f>
        <v>0</v>
      </c>
      <c r="K750" s="232" t="s">
        <v>143</v>
      </c>
      <c r="L750" s="43"/>
      <c r="M750" s="237" t="s">
        <v>1</v>
      </c>
      <c r="N750" s="238" t="s">
        <v>41</v>
      </c>
      <c r="O750" s="90"/>
      <c r="P750" s="239">
        <f>O750*H750</f>
        <v>0</v>
      </c>
      <c r="Q750" s="239">
        <v>0.00079</v>
      </c>
      <c r="R750" s="239">
        <f>Q750*H750</f>
        <v>0.001422</v>
      </c>
      <c r="S750" s="239">
        <v>0</v>
      </c>
      <c r="T750" s="240">
        <f>S750*H750</f>
        <v>0</v>
      </c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R750" s="241" t="s">
        <v>224</v>
      </c>
      <c r="AT750" s="241" t="s">
        <v>139</v>
      </c>
      <c r="AU750" s="241" t="s">
        <v>86</v>
      </c>
      <c r="AY750" s="16" t="s">
        <v>137</v>
      </c>
      <c r="BE750" s="242">
        <f>IF(N750="základní",J750,0)</f>
        <v>0</v>
      </c>
      <c r="BF750" s="242">
        <f>IF(N750="snížená",J750,0)</f>
        <v>0</v>
      </c>
      <c r="BG750" s="242">
        <f>IF(N750="zákl. přenesená",J750,0)</f>
        <v>0</v>
      </c>
      <c r="BH750" s="242">
        <f>IF(N750="sníž. přenesená",J750,0)</f>
        <v>0</v>
      </c>
      <c r="BI750" s="242">
        <f>IF(N750="nulová",J750,0)</f>
        <v>0</v>
      </c>
      <c r="BJ750" s="16" t="s">
        <v>84</v>
      </c>
      <c r="BK750" s="242">
        <f>ROUND(I750*H750,2)</f>
        <v>0</v>
      </c>
      <c r="BL750" s="16" t="s">
        <v>224</v>
      </c>
      <c r="BM750" s="241" t="s">
        <v>1269</v>
      </c>
    </row>
    <row r="751" spans="1:47" s="2" customFormat="1" ht="12">
      <c r="A751" s="37"/>
      <c r="B751" s="38"/>
      <c r="C751" s="39"/>
      <c r="D751" s="243" t="s">
        <v>146</v>
      </c>
      <c r="E751" s="39"/>
      <c r="F751" s="244" t="s">
        <v>1270</v>
      </c>
      <c r="G751" s="39"/>
      <c r="H751" s="39"/>
      <c r="I751" s="139"/>
      <c r="J751" s="39"/>
      <c r="K751" s="39"/>
      <c r="L751" s="43"/>
      <c r="M751" s="245"/>
      <c r="N751" s="246"/>
      <c r="O751" s="90"/>
      <c r="P751" s="90"/>
      <c r="Q751" s="90"/>
      <c r="R751" s="90"/>
      <c r="S751" s="90"/>
      <c r="T751" s="91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T751" s="16" t="s">
        <v>146</v>
      </c>
      <c r="AU751" s="16" t="s">
        <v>86</v>
      </c>
    </row>
    <row r="752" spans="1:65" s="2" customFormat="1" ht="19.8" customHeight="1">
      <c r="A752" s="37"/>
      <c r="B752" s="38"/>
      <c r="C752" s="230" t="s">
        <v>1271</v>
      </c>
      <c r="D752" s="230" t="s">
        <v>139</v>
      </c>
      <c r="E752" s="231" t="s">
        <v>1272</v>
      </c>
      <c r="F752" s="232" t="s">
        <v>1273</v>
      </c>
      <c r="G752" s="233" t="s">
        <v>410</v>
      </c>
      <c r="H752" s="234">
        <v>6.1</v>
      </c>
      <c r="I752" s="235"/>
      <c r="J752" s="236">
        <f>ROUND(I752*H752,2)</f>
        <v>0</v>
      </c>
      <c r="K752" s="232" t="s">
        <v>143</v>
      </c>
      <c r="L752" s="43"/>
      <c r="M752" s="237" t="s">
        <v>1</v>
      </c>
      <c r="N752" s="238" t="s">
        <v>41</v>
      </c>
      <c r="O752" s="90"/>
      <c r="P752" s="239">
        <f>O752*H752</f>
        <v>0</v>
      </c>
      <c r="Q752" s="239">
        <v>0.00077</v>
      </c>
      <c r="R752" s="239">
        <f>Q752*H752</f>
        <v>0.004697</v>
      </c>
      <c r="S752" s="239">
        <v>0</v>
      </c>
      <c r="T752" s="240">
        <f>S752*H752</f>
        <v>0</v>
      </c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R752" s="241" t="s">
        <v>224</v>
      </c>
      <c r="AT752" s="241" t="s">
        <v>139</v>
      </c>
      <c r="AU752" s="241" t="s">
        <v>86</v>
      </c>
      <c r="AY752" s="16" t="s">
        <v>137</v>
      </c>
      <c r="BE752" s="242">
        <f>IF(N752="základní",J752,0)</f>
        <v>0</v>
      </c>
      <c r="BF752" s="242">
        <f>IF(N752="snížená",J752,0)</f>
        <v>0</v>
      </c>
      <c r="BG752" s="242">
        <f>IF(N752="zákl. přenesená",J752,0)</f>
        <v>0</v>
      </c>
      <c r="BH752" s="242">
        <f>IF(N752="sníž. přenesená",J752,0)</f>
        <v>0</v>
      </c>
      <c r="BI752" s="242">
        <f>IF(N752="nulová",J752,0)</f>
        <v>0</v>
      </c>
      <c r="BJ752" s="16" t="s">
        <v>84</v>
      </c>
      <c r="BK752" s="242">
        <f>ROUND(I752*H752,2)</f>
        <v>0</v>
      </c>
      <c r="BL752" s="16" t="s">
        <v>224</v>
      </c>
      <c r="BM752" s="241" t="s">
        <v>1274</v>
      </c>
    </row>
    <row r="753" spans="1:47" s="2" customFormat="1" ht="12">
      <c r="A753" s="37"/>
      <c r="B753" s="38"/>
      <c r="C753" s="39"/>
      <c r="D753" s="243" t="s">
        <v>146</v>
      </c>
      <c r="E753" s="39"/>
      <c r="F753" s="244" t="s">
        <v>1275</v>
      </c>
      <c r="G753" s="39"/>
      <c r="H753" s="39"/>
      <c r="I753" s="139"/>
      <c r="J753" s="39"/>
      <c r="K753" s="39"/>
      <c r="L753" s="43"/>
      <c r="M753" s="245"/>
      <c r="N753" s="246"/>
      <c r="O753" s="90"/>
      <c r="P753" s="90"/>
      <c r="Q753" s="90"/>
      <c r="R753" s="90"/>
      <c r="S753" s="90"/>
      <c r="T753" s="91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T753" s="16" t="s">
        <v>146</v>
      </c>
      <c r="AU753" s="16" t="s">
        <v>86</v>
      </c>
    </row>
    <row r="754" spans="1:65" s="2" customFormat="1" ht="19.8" customHeight="1">
      <c r="A754" s="37"/>
      <c r="B754" s="38"/>
      <c r="C754" s="230" t="s">
        <v>1276</v>
      </c>
      <c r="D754" s="230" t="s">
        <v>139</v>
      </c>
      <c r="E754" s="231" t="s">
        <v>1277</v>
      </c>
      <c r="F754" s="232" t="s">
        <v>1278</v>
      </c>
      <c r="G754" s="233" t="s">
        <v>182</v>
      </c>
      <c r="H754" s="234">
        <v>0.519</v>
      </c>
      <c r="I754" s="235"/>
      <c r="J754" s="236">
        <f>ROUND(I754*H754,2)</f>
        <v>0</v>
      </c>
      <c r="K754" s="232" t="s">
        <v>143</v>
      </c>
      <c r="L754" s="43"/>
      <c r="M754" s="237" t="s">
        <v>1</v>
      </c>
      <c r="N754" s="238" t="s">
        <v>41</v>
      </c>
      <c r="O754" s="90"/>
      <c r="P754" s="239">
        <f>O754*H754</f>
        <v>0</v>
      </c>
      <c r="Q754" s="239">
        <v>0</v>
      </c>
      <c r="R754" s="239">
        <f>Q754*H754</f>
        <v>0</v>
      </c>
      <c r="S754" s="239">
        <v>0</v>
      </c>
      <c r="T754" s="240">
        <f>S754*H754</f>
        <v>0</v>
      </c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R754" s="241" t="s">
        <v>224</v>
      </c>
      <c r="AT754" s="241" t="s">
        <v>139</v>
      </c>
      <c r="AU754" s="241" t="s">
        <v>86</v>
      </c>
      <c r="AY754" s="16" t="s">
        <v>137</v>
      </c>
      <c r="BE754" s="242">
        <f>IF(N754="základní",J754,0)</f>
        <v>0</v>
      </c>
      <c r="BF754" s="242">
        <f>IF(N754="snížená",J754,0)</f>
        <v>0</v>
      </c>
      <c r="BG754" s="242">
        <f>IF(N754="zákl. přenesená",J754,0)</f>
        <v>0</v>
      </c>
      <c r="BH754" s="242">
        <f>IF(N754="sníž. přenesená",J754,0)</f>
        <v>0</v>
      </c>
      <c r="BI754" s="242">
        <f>IF(N754="nulová",J754,0)</f>
        <v>0</v>
      </c>
      <c r="BJ754" s="16" t="s">
        <v>84</v>
      </c>
      <c r="BK754" s="242">
        <f>ROUND(I754*H754,2)</f>
        <v>0</v>
      </c>
      <c r="BL754" s="16" t="s">
        <v>224</v>
      </c>
      <c r="BM754" s="241" t="s">
        <v>1279</v>
      </c>
    </row>
    <row r="755" spans="1:47" s="2" customFormat="1" ht="12">
      <c r="A755" s="37"/>
      <c r="B755" s="38"/>
      <c r="C755" s="39"/>
      <c r="D755" s="243" t="s">
        <v>146</v>
      </c>
      <c r="E755" s="39"/>
      <c r="F755" s="244" t="s">
        <v>1278</v>
      </c>
      <c r="G755" s="39"/>
      <c r="H755" s="39"/>
      <c r="I755" s="139"/>
      <c r="J755" s="39"/>
      <c r="K755" s="39"/>
      <c r="L755" s="43"/>
      <c r="M755" s="245"/>
      <c r="N755" s="246"/>
      <c r="O755" s="90"/>
      <c r="P755" s="90"/>
      <c r="Q755" s="90"/>
      <c r="R755" s="90"/>
      <c r="S755" s="90"/>
      <c r="T755" s="91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T755" s="16" t="s">
        <v>146</v>
      </c>
      <c r="AU755" s="16" t="s">
        <v>86</v>
      </c>
    </row>
    <row r="756" spans="1:63" s="12" customFormat="1" ht="22.8" customHeight="1">
      <c r="A756" s="12"/>
      <c r="B756" s="214"/>
      <c r="C756" s="215"/>
      <c r="D756" s="216" t="s">
        <v>75</v>
      </c>
      <c r="E756" s="228" t="s">
        <v>1280</v>
      </c>
      <c r="F756" s="228" t="s">
        <v>1281</v>
      </c>
      <c r="G756" s="215"/>
      <c r="H756" s="215"/>
      <c r="I756" s="218"/>
      <c r="J756" s="229">
        <f>BK756</f>
        <v>0</v>
      </c>
      <c r="K756" s="215"/>
      <c r="L756" s="220"/>
      <c r="M756" s="221"/>
      <c r="N756" s="222"/>
      <c r="O756" s="222"/>
      <c r="P756" s="223">
        <f>SUM(P757:P769)</f>
        <v>0</v>
      </c>
      <c r="Q756" s="222"/>
      <c r="R756" s="223">
        <f>SUM(R757:R769)</f>
        <v>0.1099519</v>
      </c>
      <c r="S756" s="222"/>
      <c r="T756" s="224">
        <f>SUM(T757:T769)</f>
        <v>0</v>
      </c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R756" s="225" t="s">
        <v>86</v>
      </c>
      <c r="AT756" s="226" t="s">
        <v>75</v>
      </c>
      <c r="AU756" s="226" t="s">
        <v>84</v>
      </c>
      <c r="AY756" s="225" t="s">
        <v>137</v>
      </c>
      <c r="BK756" s="227">
        <f>SUM(BK757:BK769)</f>
        <v>0</v>
      </c>
    </row>
    <row r="757" spans="1:65" s="2" customFormat="1" ht="19.8" customHeight="1">
      <c r="A757" s="37"/>
      <c r="B757" s="38"/>
      <c r="C757" s="230" t="s">
        <v>1282</v>
      </c>
      <c r="D757" s="230" t="s">
        <v>139</v>
      </c>
      <c r="E757" s="231" t="s">
        <v>1283</v>
      </c>
      <c r="F757" s="232" t="s">
        <v>1284</v>
      </c>
      <c r="G757" s="233" t="s">
        <v>200</v>
      </c>
      <c r="H757" s="234">
        <v>4.815</v>
      </c>
      <c r="I757" s="235"/>
      <c r="J757" s="236">
        <f>ROUND(I757*H757,2)</f>
        <v>0</v>
      </c>
      <c r="K757" s="232" t="s">
        <v>143</v>
      </c>
      <c r="L757" s="43"/>
      <c r="M757" s="237" t="s">
        <v>1</v>
      </c>
      <c r="N757" s="238" t="s">
        <v>41</v>
      </c>
      <c r="O757" s="90"/>
      <c r="P757" s="239">
        <f>O757*H757</f>
        <v>0</v>
      </c>
      <c r="Q757" s="239">
        <v>0.00026</v>
      </c>
      <c r="R757" s="239">
        <f>Q757*H757</f>
        <v>0.0012519</v>
      </c>
      <c r="S757" s="239">
        <v>0</v>
      </c>
      <c r="T757" s="240">
        <f>S757*H757</f>
        <v>0</v>
      </c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R757" s="241" t="s">
        <v>224</v>
      </c>
      <c r="AT757" s="241" t="s">
        <v>139</v>
      </c>
      <c r="AU757" s="241" t="s">
        <v>86</v>
      </c>
      <c r="AY757" s="16" t="s">
        <v>137</v>
      </c>
      <c r="BE757" s="242">
        <f>IF(N757="základní",J757,0)</f>
        <v>0</v>
      </c>
      <c r="BF757" s="242">
        <f>IF(N757="snížená",J757,0)</f>
        <v>0</v>
      </c>
      <c r="BG757" s="242">
        <f>IF(N757="zákl. přenesená",J757,0)</f>
        <v>0</v>
      </c>
      <c r="BH757" s="242">
        <f>IF(N757="sníž. přenesená",J757,0)</f>
        <v>0</v>
      </c>
      <c r="BI757" s="242">
        <f>IF(N757="nulová",J757,0)</f>
        <v>0</v>
      </c>
      <c r="BJ757" s="16" t="s">
        <v>84</v>
      </c>
      <c r="BK757" s="242">
        <f>ROUND(I757*H757,2)</f>
        <v>0</v>
      </c>
      <c r="BL757" s="16" t="s">
        <v>224</v>
      </c>
      <c r="BM757" s="241" t="s">
        <v>1285</v>
      </c>
    </row>
    <row r="758" spans="1:47" s="2" customFormat="1" ht="12">
      <c r="A758" s="37"/>
      <c r="B758" s="38"/>
      <c r="C758" s="39"/>
      <c r="D758" s="243" t="s">
        <v>146</v>
      </c>
      <c r="E758" s="39"/>
      <c r="F758" s="244" t="s">
        <v>1286</v>
      </c>
      <c r="G758" s="39"/>
      <c r="H758" s="39"/>
      <c r="I758" s="139"/>
      <c r="J758" s="39"/>
      <c r="K758" s="39"/>
      <c r="L758" s="43"/>
      <c r="M758" s="245"/>
      <c r="N758" s="246"/>
      <c r="O758" s="90"/>
      <c r="P758" s="90"/>
      <c r="Q758" s="90"/>
      <c r="R758" s="90"/>
      <c r="S758" s="90"/>
      <c r="T758" s="91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T758" s="16" t="s">
        <v>146</v>
      </c>
      <c r="AU758" s="16" t="s">
        <v>86</v>
      </c>
    </row>
    <row r="759" spans="1:51" s="13" customFormat="1" ht="12">
      <c r="A759" s="13"/>
      <c r="B759" s="247"/>
      <c r="C759" s="248"/>
      <c r="D759" s="243" t="s">
        <v>157</v>
      </c>
      <c r="E759" s="249" t="s">
        <v>1</v>
      </c>
      <c r="F759" s="250" t="s">
        <v>1287</v>
      </c>
      <c r="G759" s="248"/>
      <c r="H759" s="251">
        <v>3.375</v>
      </c>
      <c r="I759" s="252"/>
      <c r="J759" s="248"/>
      <c r="K759" s="248"/>
      <c r="L759" s="253"/>
      <c r="M759" s="254"/>
      <c r="N759" s="255"/>
      <c r="O759" s="255"/>
      <c r="P759" s="255"/>
      <c r="Q759" s="255"/>
      <c r="R759" s="255"/>
      <c r="S759" s="255"/>
      <c r="T759" s="256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7" t="s">
        <v>157</v>
      </c>
      <c r="AU759" s="257" t="s">
        <v>86</v>
      </c>
      <c r="AV759" s="13" t="s">
        <v>86</v>
      </c>
      <c r="AW759" s="13" t="s">
        <v>32</v>
      </c>
      <c r="AX759" s="13" t="s">
        <v>76</v>
      </c>
      <c r="AY759" s="257" t="s">
        <v>137</v>
      </c>
    </row>
    <row r="760" spans="1:51" s="13" customFormat="1" ht="12">
      <c r="A760" s="13"/>
      <c r="B760" s="247"/>
      <c r="C760" s="248"/>
      <c r="D760" s="243" t="s">
        <v>157</v>
      </c>
      <c r="E760" s="249" t="s">
        <v>1</v>
      </c>
      <c r="F760" s="250" t="s">
        <v>1288</v>
      </c>
      <c r="G760" s="248"/>
      <c r="H760" s="251">
        <v>1.44</v>
      </c>
      <c r="I760" s="252"/>
      <c r="J760" s="248"/>
      <c r="K760" s="248"/>
      <c r="L760" s="253"/>
      <c r="M760" s="254"/>
      <c r="N760" s="255"/>
      <c r="O760" s="255"/>
      <c r="P760" s="255"/>
      <c r="Q760" s="255"/>
      <c r="R760" s="255"/>
      <c r="S760" s="255"/>
      <c r="T760" s="256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57" t="s">
        <v>157</v>
      </c>
      <c r="AU760" s="257" t="s">
        <v>86</v>
      </c>
      <c r="AV760" s="13" t="s">
        <v>86</v>
      </c>
      <c r="AW760" s="13" t="s">
        <v>32</v>
      </c>
      <c r="AX760" s="13" t="s">
        <v>76</v>
      </c>
      <c r="AY760" s="257" t="s">
        <v>137</v>
      </c>
    </row>
    <row r="761" spans="1:51" s="14" customFormat="1" ht="12">
      <c r="A761" s="14"/>
      <c r="B761" s="258"/>
      <c r="C761" s="259"/>
      <c r="D761" s="243" t="s">
        <v>157</v>
      </c>
      <c r="E761" s="260" t="s">
        <v>1</v>
      </c>
      <c r="F761" s="261" t="s">
        <v>161</v>
      </c>
      <c r="G761" s="259"/>
      <c r="H761" s="262">
        <v>4.8149999999999995</v>
      </c>
      <c r="I761" s="263"/>
      <c r="J761" s="259"/>
      <c r="K761" s="259"/>
      <c r="L761" s="264"/>
      <c r="M761" s="265"/>
      <c r="N761" s="266"/>
      <c r="O761" s="266"/>
      <c r="P761" s="266"/>
      <c r="Q761" s="266"/>
      <c r="R761" s="266"/>
      <c r="S761" s="266"/>
      <c r="T761" s="267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68" t="s">
        <v>157</v>
      </c>
      <c r="AU761" s="268" t="s">
        <v>86</v>
      </c>
      <c r="AV761" s="14" t="s">
        <v>144</v>
      </c>
      <c r="AW761" s="14" t="s">
        <v>32</v>
      </c>
      <c r="AX761" s="14" t="s">
        <v>84</v>
      </c>
      <c r="AY761" s="268" t="s">
        <v>137</v>
      </c>
    </row>
    <row r="762" spans="1:65" s="2" customFormat="1" ht="14.4" customHeight="1">
      <c r="A762" s="37"/>
      <c r="B762" s="38"/>
      <c r="C762" s="269" t="s">
        <v>1289</v>
      </c>
      <c r="D762" s="269" t="s">
        <v>191</v>
      </c>
      <c r="E762" s="270" t="s">
        <v>1290</v>
      </c>
      <c r="F762" s="271" t="s">
        <v>1291</v>
      </c>
      <c r="G762" s="272" t="s">
        <v>142</v>
      </c>
      <c r="H762" s="273">
        <v>2</v>
      </c>
      <c r="I762" s="274"/>
      <c r="J762" s="275">
        <f>ROUND(I762*H762,2)</f>
        <v>0</v>
      </c>
      <c r="K762" s="271" t="s">
        <v>1</v>
      </c>
      <c r="L762" s="276"/>
      <c r="M762" s="277" t="s">
        <v>1</v>
      </c>
      <c r="N762" s="278" t="s">
        <v>41</v>
      </c>
      <c r="O762" s="90"/>
      <c r="P762" s="239">
        <f>O762*H762</f>
        <v>0</v>
      </c>
      <c r="Q762" s="239">
        <v>0.0388</v>
      </c>
      <c r="R762" s="239">
        <f>Q762*H762</f>
        <v>0.0776</v>
      </c>
      <c r="S762" s="239">
        <v>0</v>
      </c>
      <c r="T762" s="240">
        <f>S762*H762</f>
        <v>0</v>
      </c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R762" s="241" t="s">
        <v>279</v>
      </c>
      <c r="AT762" s="241" t="s">
        <v>191</v>
      </c>
      <c r="AU762" s="241" t="s">
        <v>86</v>
      </c>
      <c r="AY762" s="16" t="s">
        <v>137</v>
      </c>
      <c r="BE762" s="242">
        <f>IF(N762="základní",J762,0)</f>
        <v>0</v>
      </c>
      <c r="BF762" s="242">
        <f>IF(N762="snížená",J762,0)</f>
        <v>0</v>
      </c>
      <c r="BG762" s="242">
        <f>IF(N762="zákl. přenesená",J762,0)</f>
        <v>0</v>
      </c>
      <c r="BH762" s="242">
        <f>IF(N762="sníž. přenesená",J762,0)</f>
        <v>0</v>
      </c>
      <c r="BI762" s="242">
        <f>IF(N762="nulová",J762,0)</f>
        <v>0</v>
      </c>
      <c r="BJ762" s="16" t="s">
        <v>84</v>
      </c>
      <c r="BK762" s="242">
        <f>ROUND(I762*H762,2)</f>
        <v>0</v>
      </c>
      <c r="BL762" s="16" t="s">
        <v>224</v>
      </c>
      <c r="BM762" s="241" t="s">
        <v>1292</v>
      </c>
    </row>
    <row r="763" spans="1:47" s="2" customFormat="1" ht="12">
      <c r="A763" s="37"/>
      <c r="B763" s="38"/>
      <c r="C763" s="39"/>
      <c r="D763" s="243" t="s">
        <v>146</v>
      </c>
      <c r="E763" s="39"/>
      <c r="F763" s="244" t="s">
        <v>1293</v>
      </c>
      <c r="G763" s="39"/>
      <c r="H763" s="39"/>
      <c r="I763" s="139"/>
      <c r="J763" s="39"/>
      <c r="K763" s="39"/>
      <c r="L763" s="43"/>
      <c r="M763" s="245"/>
      <c r="N763" s="246"/>
      <c r="O763" s="90"/>
      <c r="P763" s="90"/>
      <c r="Q763" s="90"/>
      <c r="R763" s="90"/>
      <c r="S763" s="90"/>
      <c r="T763" s="91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T763" s="16" t="s">
        <v>146</v>
      </c>
      <c r="AU763" s="16" t="s">
        <v>86</v>
      </c>
    </row>
    <row r="764" spans="1:65" s="2" customFormat="1" ht="14.4" customHeight="1">
      <c r="A764" s="37"/>
      <c r="B764" s="38"/>
      <c r="C764" s="269" t="s">
        <v>1294</v>
      </c>
      <c r="D764" s="269" t="s">
        <v>191</v>
      </c>
      <c r="E764" s="270" t="s">
        <v>1295</v>
      </c>
      <c r="F764" s="271" t="s">
        <v>1296</v>
      </c>
      <c r="G764" s="272" t="s">
        <v>142</v>
      </c>
      <c r="H764" s="273">
        <v>1</v>
      </c>
      <c r="I764" s="274"/>
      <c r="J764" s="275">
        <f>ROUND(I764*H764,2)</f>
        <v>0</v>
      </c>
      <c r="K764" s="271" t="s">
        <v>1</v>
      </c>
      <c r="L764" s="276"/>
      <c r="M764" s="277" t="s">
        <v>1</v>
      </c>
      <c r="N764" s="278" t="s">
        <v>41</v>
      </c>
      <c r="O764" s="90"/>
      <c r="P764" s="239">
        <f>O764*H764</f>
        <v>0</v>
      </c>
      <c r="Q764" s="239">
        <v>0.0311</v>
      </c>
      <c r="R764" s="239">
        <f>Q764*H764</f>
        <v>0.0311</v>
      </c>
      <c r="S764" s="239">
        <v>0</v>
      </c>
      <c r="T764" s="240">
        <f>S764*H764</f>
        <v>0</v>
      </c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R764" s="241" t="s">
        <v>279</v>
      </c>
      <c r="AT764" s="241" t="s">
        <v>191</v>
      </c>
      <c r="AU764" s="241" t="s">
        <v>86</v>
      </c>
      <c r="AY764" s="16" t="s">
        <v>137</v>
      </c>
      <c r="BE764" s="242">
        <f>IF(N764="základní",J764,0)</f>
        <v>0</v>
      </c>
      <c r="BF764" s="242">
        <f>IF(N764="snížená",J764,0)</f>
        <v>0</v>
      </c>
      <c r="BG764" s="242">
        <f>IF(N764="zákl. přenesená",J764,0)</f>
        <v>0</v>
      </c>
      <c r="BH764" s="242">
        <f>IF(N764="sníž. přenesená",J764,0)</f>
        <v>0</v>
      </c>
      <c r="BI764" s="242">
        <f>IF(N764="nulová",J764,0)</f>
        <v>0</v>
      </c>
      <c r="BJ764" s="16" t="s">
        <v>84</v>
      </c>
      <c r="BK764" s="242">
        <f>ROUND(I764*H764,2)</f>
        <v>0</v>
      </c>
      <c r="BL764" s="16" t="s">
        <v>224</v>
      </c>
      <c r="BM764" s="241" t="s">
        <v>1297</v>
      </c>
    </row>
    <row r="765" spans="1:47" s="2" customFormat="1" ht="12">
      <c r="A765" s="37"/>
      <c r="B765" s="38"/>
      <c r="C765" s="39"/>
      <c r="D765" s="243" t="s">
        <v>146</v>
      </c>
      <c r="E765" s="39"/>
      <c r="F765" s="244" t="s">
        <v>1298</v>
      </c>
      <c r="G765" s="39"/>
      <c r="H765" s="39"/>
      <c r="I765" s="139"/>
      <c r="J765" s="39"/>
      <c r="K765" s="39"/>
      <c r="L765" s="43"/>
      <c r="M765" s="245"/>
      <c r="N765" s="246"/>
      <c r="O765" s="90"/>
      <c r="P765" s="90"/>
      <c r="Q765" s="90"/>
      <c r="R765" s="90"/>
      <c r="S765" s="90"/>
      <c r="T765" s="91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T765" s="16" t="s">
        <v>146</v>
      </c>
      <c r="AU765" s="16" t="s">
        <v>86</v>
      </c>
    </row>
    <row r="766" spans="1:65" s="2" customFormat="1" ht="19.8" customHeight="1">
      <c r="A766" s="37"/>
      <c r="B766" s="38"/>
      <c r="C766" s="230" t="s">
        <v>1299</v>
      </c>
      <c r="D766" s="230" t="s">
        <v>139</v>
      </c>
      <c r="E766" s="231" t="s">
        <v>1300</v>
      </c>
      <c r="F766" s="232" t="s">
        <v>1301</v>
      </c>
      <c r="G766" s="233" t="s">
        <v>142</v>
      </c>
      <c r="H766" s="234">
        <v>1</v>
      </c>
      <c r="I766" s="235"/>
      <c r="J766" s="236">
        <f>ROUND(I766*H766,2)</f>
        <v>0</v>
      </c>
      <c r="K766" s="232" t="s">
        <v>143</v>
      </c>
      <c r="L766" s="43"/>
      <c r="M766" s="237" t="s">
        <v>1</v>
      </c>
      <c r="N766" s="238" t="s">
        <v>41</v>
      </c>
      <c r="O766" s="90"/>
      <c r="P766" s="239">
        <f>O766*H766</f>
        <v>0</v>
      </c>
      <c r="Q766" s="239">
        <v>0</v>
      </c>
      <c r="R766" s="239">
        <f>Q766*H766</f>
        <v>0</v>
      </c>
      <c r="S766" s="239">
        <v>0</v>
      </c>
      <c r="T766" s="240">
        <f>S766*H766</f>
        <v>0</v>
      </c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R766" s="241" t="s">
        <v>224</v>
      </c>
      <c r="AT766" s="241" t="s">
        <v>139</v>
      </c>
      <c r="AU766" s="241" t="s">
        <v>86</v>
      </c>
      <c r="AY766" s="16" t="s">
        <v>137</v>
      </c>
      <c r="BE766" s="242">
        <f>IF(N766="základní",J766,0)</f>
        <v>0</v>
      </c>
      <c r="BF766" s="242">
        <f>IF(N766="snížená",J766,0)</f>
        <v>0</v>
      </c>
      <c r="BG766" s="242">
        <f>IF(N766="zákl. přenesená",J766,0)</f>
        <v>0</v>
      </c>
      <c r="BH766" s="242">
        <f>IF(N766="sníž. přenesená",J766,0)</f>
        <v>0</v>
      </c>
      <c r="BI766" s="242">
        <f>IF(N766="nulová",J766,0)</f>
        <v>0</v>
      </c>
      <c r="BJ766" s="16" t="s">
        <v>84</v>
      </c>
      <c r="BK766" s="242">
        <f>ROUND(I766*H766,2)</f>
        <v>0</v>
      </c>
      <c r="BL766" s="16" t="s">
        <v>224</v>
      </c>
      <c r="BM766" s="241" t="s">
        <v>1302</v>
      </c>
    </row>
    <row r="767" spans="1:47" s="2" customFormat="1" ht="12">
      <c r="A767" s="37"/>
      <c r="B767" s="38"/>
      <c r="C767" s="39"/>
      <c r="D767" s="243" t="s">
        <v>146</v>
      </c>
      <c r="E767" s="39"/>
      <c r="F767" s="244" t="s">
        <v>1303</v>
      </c>
      <c r="G767" s="39"/>
      <c r="H767" s="39"/>
      <c r="I767" s="139"/>
      <c r="J767" s="39"/>
      <c r="K767" s="39"/>
      <c r="L767" s="43"/>
      <c r="M767" s="245"/>
      <c r="N767" s="246"/>
      <c r="O767" s="90"/>
      <c r="P767" s="90"/>
      <c r="Q767" s="90"/>
      <c r="R767" s="90"/>
      <c r="S767" s="90"/>
      <c r="T767" s="91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T767" s="16" t="s">
        <v>146</v>
      </c>
      <c r="AU767" s="16" t="s">
        <v>86</v>
      </c>
    </row>
    <row r="768" spans="1:65" s="2" customFormat="1" ht="19.8" customHeight="1">
      <c r="A768" s="37"/>
      <c r="B768" s="38"/>
      <c r="C768" s="230" t="s">
        <v>1304</v>
      </c>
      <c r="D768" s="230" t="s">
        <v>139</v>
      </c>
      <c r="E768" s="231" t="s">
        <v>1305</v>
      </c>
      <c r="F768" s="232" t="s">
        <v>1306</v>
      </c>
      <c r="G768" s="233" t="s">
        <v>182</v>
      </c>
      <c r="H768" s="234">
        <v>0.11</v>
      </c>
      <c r="I768" s="235"/>
      <c r="J768" s="236">
        <f>ROUND(I768*H768,2)</f>
        <v>0</v>
      </c>
      <c r="K768" s="232" t="s">
        <v>143</v>
      </c>
      <c r="L768" s="43"/>
      <c r="M768" s="237" t="s">
        <v>1</v>
      </c>
      <c r="N768" s="238" t="s">
        <v>41</v>
      </c>
      <c r="O768" s="90"/>
      <c r="P768" s="239">
        <f>O768*H768</f>
        <v>0</v>
      </c>
      <c r="Q768" s="239">
        <v>0</v>
      </c>
      <c r="R768" s="239">
        <f>Q768*H768</f>
        <v>0</v>
      </c>
      <c r="S768" s="239">
        <v>0</v>
      </c>
      <c r="T768" s="240">
        <f>S768*H768</f>
        <v>0</v>
      </c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R768" s="241" t="s">
        <v>224</v>
      </c>
      <c r="AT768" s="241" t="s">
        <v>139</v>
      </c>
      <c r="AU768" s="241" t="s">
        <v>86</v>
      </c>
      <c r="AY768" s="16" t="s">
        <v>137</v>
      </c>
      <c r="BE768" s="242">
        <f>IF(N768="základní",J768,0)</f>
        <v>0</v>
      </c>
      <c r="BF768" s="242">
        <f>IF(N768="snížená",J768,0)</f>
        <v>0</v>
      </c>
      <c r="BG768" s="242">
        <f>IF(N768="zákl. přenesená",J768,0)</f>
        <v>0</v>
      </c>
      <c r="BH768" s="242">
        <f>IF(N768="sníž. přenesená",J768,0)</f>
        <v>0</v>
      </c>
      <c r="BI768" s="242">
        <f>IF(N768="nulová",J768,0)</f>
        <v>0</v>
      </c>
      <c r="BJ768" s="16" t="s">
        <v>84</v>
      </c>
      <c r="BK768" s="242">
        <f>ROUND(I768*H768,2)</f>
        <v>0</v>
      </c>
      <c r="BL768" s="16" t="s">
        <v>224</v>
      </c>
      <c r="BM768" s="241" t="s">
        <v>1307</v>
      </c>
    </row>
    <row r="769" spans="1:47" s="2" customFormat="1" ht="12">
      <c r="A769" s="37"/>
      <c r="B769" s="38"/>
      <c r="C769" s="39"/>
      <c r="D769" s="243" t="s">
        <v>146</v>
      </c>
      <c r="E769" s="39"/>
      <c r="F769" s="244" t="s">
        <v>1306</v>
      </c>
      <c r="G769" s="39"/>
      <c r="H769" s="39"/>
      <c r="I769" s="139"/>
      <c r="J769" s="39"/>
      <c r="K769" s="39"/>
      <c r="L769" s="43"/>
      <c r="M769" s="245"/>
      <c r="N769" s="246"/>
      <c r="O769" s="90"/>
      <c r="P769" s="90"/>
      <c r="Q769" s="90"/>
      <c r="R769" s="90"/>
      <c r="S769" s="90"/>
      <c r="T769" s="91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T769" s="16" t="s">
        <v>146</v>
      </c>
      <c r="AU769" s="16" t="s">
        <v>86</v>
      </c>
    </row>
    <row r="770" spans="1:63" s="12" customFormat="1" ht="22.8" customHeight="1">
      <c r="A770" s="12"/>
      <c r="B770" s="214"/>
      <c r="C770" s="215"/>
      <c r="D770" s="216" t="s">
        <v>75</v>
      </c>
      <c r="E770" s="228" t="s">
        <v>1308</v>
      </c>
      <c r="F770" s="228" t="s">
        <v>1309</v>
      </c>
      <c r="G770" s="215"/>
      <c r="H770" s="215"/>
      <c r="I770" s="218"/>
      <c r="J770" s="229">
        <f>BK770</f>
        <v>0</v>
      </c>
      <c r="K770" s="215"/>
      <c r="L770" s="220"/>
      <c r="M770" s="221"/>
      <c r="N770" s="222"/>
      <c r="O770" s="222"/>
      <c r="P770" s="223">
        <f>SUM(P771:P788)</f>
        <v>0</v>
      </c>
      <c r="Q770" s="222"/>
      <c r="R770" s="223">
        <f>SUM(R771:R788)</f>
        <v>0.03855</v>
      </c>
      <c r="S770" s="222"/>
      <c r="T770" s="224">
        <f>SUM(T771:T788)</f>
        <v>0.7684</v>
      </c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R770" s="225" t="s">
        <v>86</v>
      </c>
      <c r="AT770" s="226" t="s">
        <v>75</v>
      </c>
      <c r="AU770" s="226" t="s">
        <v>84</v>
      </c>
      <c r="AY770" s="225" t="s">
        <v>137</v>
      </c>
      <c r="BK770" s="227">
        <f>SUM(BK771:BK788)</f>
        <v>0</v>
      </c>
    </row>
    <row r="771" spans="1:65" s="2" customFormat="1" ht="14.4" customHeight="1">
      <c r="A771" s="37"/>
      <c r="B771" s="38"/>
      <c r="C771" s="230" t="s">
        <v>1310</v>
      </c>
      <c r="D771" s="230" t="s">
        <v>139</v>
      </c>
      <c r="E771" s="231" t="s">
        <v>1311</v>
      </c>
      <c r="F771" s="232" t="s">
        <v>1312</v>
      </c>
      <c r="G771" s="233" t="s">
        <v>142</v>
      </c>
      <c r="H771" s="234">
        <v>1</v>
      </c>
      <c r="I771" s="235"/>
      <c r="J771" s="236">
        <f>ROUND(I771*H771,2)</f>
        <v>0</v>
      </c>
      <c r="K771" s="232" t="s">
        <v>1</v>
      </c>
      <c r="L771" s="43"/>
      <c r="M771" s="237" t="s">
        <v>1</v>
      </c>
      <c r="N771" s="238" t="s">
        <v>41</v>
      </c>
      <c r="O771" s="90"/>
      <c r="P771" s="239">
        <f>O771*H771</f>
        <v>0</v>
      </c>
      <c r="Q771" s="239">
        <v>5E-05</v>
      </c>
      <c r="R771" s="239">
        <f>Q771*H771</f>
        <v>5E-05</v>
      </c>
      <c r="S771" s="239">
        <v>0</v>
      </c>
      <c r="T771" s="240">
        <f>S771*H771</f>
        <v>0</v>
      </c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R771" s="241" t="s">
        <v>224</v>
      </c>
      <c r="AT771" s="241" t="s">
        <v>139</v>
      </c>
      <c r="AU771" s="241" t="s">
        <v>86</v>
      </c>
      <c r="AY771" s="16" t="s">
        <v>137</v>
      </c>
      <c r="BE771" s="242">
        <f>IF(N771="základní",J771,0)</f>
        <v>0</v>
      </c>
      <c r="BF771" s="242">
        <f>IF(N771="snížená",J771,0)</f>
        <v>0</v>
      </c>
      <c r="BG771" s="242">
        <f>IF(N771="zákl. přenesená",J771,0)</f>
        <v>0</v>
      </c>
      <c r="BH771" s="242">
        <f>IF(N771="sníž. přenesená",J771,0)</f>
        <v>0</v>
      </c>
      <c r="BI771" s="242">
        <f>IF(N771="nulová",J771,0)</f>
        <v>0</v>
      </c>
      <c r="BJ771" s="16" t="s">
        <v>84</v>
      </c>
      <c r="BK771" s="242">
        <f>ROUND(I771*H771,2)</f>
        <v>0</v>
      </c>
      <c r="BL771" s="16" t="s">
        <v>224</v>
      </c>
      <c r="BM771" s="241" t="s">
        <v>1313</v>
      </c>
    </row>
    <row r="772" spans="1:47" s="2" customFormat="1" ht="12">
      <c r="A772" s="37"/>
      <c r="B772" s="38"/>
      <c r="C772" s="39"/>
      <c r="D772" s="243" t="s">
        <v>146</v>
      </c>
      <c r="E772" s="39"/>
      <c r="F772" s="244" t="s">
        <v>1314</v>
      </c>
      <c r="G772" s="39"/>
      <c r="H772" s="39"/>
      <c r="I772" s="139"/>
      <c r="J772" s="39"/>
      <c r="K772" s="39"/>
      <c r="L772" s="43"/>
      <c r="M772" s="245"/>
      <c r="N772" s="246"/>
      <c r="O772" s="90"/>
      <c r="P772" s="90"/>
      <c r="Q772" s="90"/>
      <c r="R772" s="90"/>
      <c r="S772" s="90"/>
      <c r="T772" s="91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T772" s="16" t="s">
        <v>146</v>
      </c>
      <c r="AU772" s="16" t="s">
        <v>86</v>
      </c>
    </row>
    <row r="773" spans="1:51" s="13" customFormat="1" ht="12">
      <c r="A773" s="13"/>
      <c r="B773" s="247"/>
      <c r="C773" s="248"/>
      <c r="D773" s="243" t="s">
        <v>157</v>
      </c>
      <c r="E773" s="249" t="s">
        <v>1</v>
      </c>
      <c r="F773" s="250" t="s">
        <v>1315</v>
      </c>
      <c r="G773" s="248"/>
      <c r="H773" s="251">
        <v>1</v>
      </c>
      <c r="I773" s="252"/>
      <c r="J773" s="248"/>
      <c r="K773" s="248"/>
      <c r="L773" s="253"/>
      <c r="M773" s="254"/>
      <c r="N773" s="255"/>
      <c r="O773" s="255"/>
      <c r="P773" s="255"/>
      <c r="Q773" s="255"/>
      <c r="R773" s="255"/>
      <c r="S773" s="255"/>
      <c r="T773" s="256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57" t="s">
        <v>157</v>
      </c>
      <c r="AU773" s="257" t="s">
        <v>86</v>
      </c>
      <c r="AV773" s="13" t="s">
        <v>86</v>
      </c>
      <c r="AW773" s="13" t="s">
        <v>32</v>
      </c>
      <c r="AX773" s="13" t="s">
        <v>84</v>
      </c>
      <c r="AY773" s="257" t="s">
        <v>137</v>
      </c>
    </row>
    <row r="774" spans="1:65" s="2" customFormat="1" ht="19.8" customHeight="1">
      <c r="A774" s="37"/>
      <c r="B774" s="38"/>
      <c r="C774" s="230" t="s">
        <v>1316</v>
      </c>
      <c r="D774" s="230" t="s">
        <v>139</v>
      </c>
      <c r="E774" s="231" t="s">
        <v>1317</v>
      </c>
      <c r="F774" s="232" t="s">
        <v>1318</v>
      </c>
      <c r="G774" s="233" t="s">
        <v>142</v>
      </c>
      <c r="H774" s="234">
        <v>1</v>
      </c>
      <c r="I774" s="235"/>
      <c r="J774" s="236">
        <f>ROUND(I774*H774,2)</f>
        <v>0</v>
      </c>
      <c r="K774" s="232" t="s">
        <v>143</v>
      </c>
      <c r="L774" s="43"/>
      <c r="M774" s="237" t="s">
        <v>1</v>
      </c>
      <c r="N774" s="238" t="s">
        <v>41</v>
      </c>
      <c r="O774" s="90"/>
      <c r="P774" s="239">
        <f>O774*H774</f>
        <v>0</v>
      </c>
      <c r="Q774" s="239">
        <v>0</v>
      </c>
      <c r="R774" s="239">
        <f>Q774*H774</f>
        <v>0</v>
      </c>
      <c r="S774" s="239">
        <v>0</v>
      </c>
      <c r="T774" s="240">
        <f>S774*H774</f>
        <v>0</v>
      </c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R774" s="241" t="s">
        <v>224</v>
      </c>
      <c r="AT774" s="241" t="s">
        <v>139</v>
      </c>
      <c r="AU774" s="241" t="s">
        <v>86</v>
      </c>
      <c r="AY774" s="16" t="s">
        <v>137</v>
      </c>
      <c r="BE774" s="242">
        <f>IF(N774="základní",J774,0)</f>
        <v>0</v>
      </c>
      <c r="BF774" s="242">
        <f>IF(N774="snížená",J774,0)</f>
        <v>0</v>
      </c>
      <c r="BG774" s="242">
        <f>IF(N774="zákl. přenesená",J774,0)</f>
        <v>0</v>
      </c>
      <c r="BH774" s="242">
        <f>IF(N774="sníž. přenesená",J774,0)</f>
        <v>0</v>
      </c>
      <c r="BI774" s="242">
        <f>IF(N774="nulová",J774,0)</f>
        <v>0</v>
      </c>
      <c r="BJ774" s="16" t="s">
        <v>84</v>
      </c>
      <c r="BK774" s="242">
        <f>ROUND(I774*H774,2)</f>
        <v>0</v>
      </c>
      <c r="BL774" s="16" t="s">
        <v>224</v>
      </c>
      <c r="BM774" s="241" t="s">
        <v>1319</v>
      </c>
    </row>
    <row r="775" spans="1:47" s="2" customFormat="1" ht="12">
      <c r="A775" s="37"/>
      <c r="B775" s="38"/>
      <c r="C775" s="39"/>
      <c r="D775" s="243" t="s">
        <v>146</v>
      </c>
      <c r="E775" s="39"/>
      <c r="F775" s="244" t="s">
        <v>1320</v>
      </c>
      <c r="G775" s="39"/>
      <c r="H775" s="39"/>
      <c r="I775" s="139"/>
      <c r="J775" s="39"/>
      <c r="K775" s="39"/>
      <c r="L775" s="43"/>
      <c r="M775" s="245"/>
      <c r="N775" s="246"/>
      <c r="O775" s="90"/>
      <c r="P775" s="90"/>
      <c r="Q775" s="90"/>
      <c r="R775" s="90"/>
      <c r="S775" s="90"/>
      <c r="T775" s="91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T775" s="16" t="s">
        <v>146</v>
      </c>
      <c r="AU775" s="16" t="s">
        <v>86</v>
      </c>
    </row>
    <row r="776" spans="1:65" s="2" customFormat="1" ht="14.4" customHeight="1">
      <c r="A776" s="37"/>
      <c r="B776" s="38"/>
      <c r="C776" s="269" t="s">
        <v>1321</v>
      </c>
      <c r="D776" s="269" t="s">
        <v>191</v>
      </c>
      <c r="E776" s="270" t="s">
        <v>1322</v>
      </c>
      <c r="F776" s="271" t="s">
        <v>1323</v>
      </c>
      <c r="G776" s="272" t="s">
        <v>142</v>
      </c>
      <c r="H776" s="273">
        <v>1</v>
      </c>
      <c r="I776" s="274"/>
      <c r="J776" s="275">
        <f>ROUND(I776*H776,2)</f>
        <v>0</v>
      </c>
      <c r="K776" s="271" t="s">
        <v>1</v>
      </c>
      <c r="L776" s="276"/>
      <c r="M776" s="277" t="s">
        <v>1</v>
      </c>
      <c r="N776" s="278" t="s">
        <v>41</v>
      </c>
      <c r="O776" s="90"/>
      <c r="P776" s="239">
        <f>O776*H776</f>
        <v>0</v>
      </c>
      <c r="Q776" s="239">
        <v>0.026</v>
      </c>
      <c r="R776" s="239">
        <f>Q776*H776</f>
        <v>0.026</v>
      </c>
      <c r="S776" s="239">
        <v>0</v>
      </c>
      <c r="T776" s="240">
        <f>S776*H776</f>
        <v>0</v>
      </c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R776" s="241" t="s">
        <v>279</v>
      </c>
      <c r="AT776" s="241" t="s">
        <v>191</v>
      </c>
      <c r="AU776" s="241" t="s">
        <v>86</v>
      </c>
      <c r="AY776" s="16" t="s">
        <v>137</v>
      </c>
      <c r="BE776" s="242">
        <f>IF(N776="základní",J776,0)</f>
        <v>0</v>
      </c>
      <c r="BF776" s="242">
        <f>IF(N776="snížená",J776,0)</f>
        <v>0</v>
      </c>
      <c r="BG776" s="242">
        <f>IF(N776="zákl. přenesená",J776,0)</f>
        <v>0</v>
      </c>
      <c r="BH776" s="242">
        <f>IF(N776="sníž. přenesená",J776,0)</f>
        <v>0</v>
      </c>
      <c r="BI776" s="242">
        <f>IF(N776="nulová",J776,0)</f>
        <v>0</v>
      </c>
      <c r="BJ776" s="16" t="s">
        <v>84</v>
      </c>
      <c r="BK776" s="242">
        <f>ROUND(I776*H776,2)</f>
        <v>0</v>
      </c>
      <c r="BL776" s="16" t="s">
        <v>224</v>
      </c>
      <c r="BM776" s="241" t="s">
        <v>1324</v>
      </c>
    </row>
    <row r="777" spans="1:47" s="2" customFormat="1" ht="12">
      <c r="A777" s="37"/>
      <c r="B777" s="38"/>
      <c r="C777" s="39"/>
      <c r="D777" s="243" t="s">
        <v>146</v>
      </c>
      <c r="E777" s="39"/>
      <c r="F777" s="244" t="s">
        <v>1325</v>
      </c>
      <c r="G777" s="39"/>
      <c r="H777" s="39"/>
      <c r="I777" s="139"/>
      <c r="J777" s="39"/>
      <c r="K777" s="39"/>
      <c r="L777" s="43"/>
      <c r="M777" s="245"/>
      <c r="N777" s="246"/>
      <c r="O777" s="90"/>
      <c r="P777" s="90"/>
      <c r="Q777" s="90"/>
      <c r="R777" s="90"/>
      <c r="S777" s="90"/>
      <c r="T777" s="91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T777" s="16" t="s">
        <v>146</v>
      </c>
      <c r="AU777" s="16" t="s">
        <v>86</v>
      </c>
    </row>
    <row r="778" spans="1:65" s="2" customFormat="1" ht="14.4" customHeight="1">
      <c r="A778" s="37"/>
      <c r="B778" s="38"/>
      <c r="C778" s="230" t="s">
        <v>1326</v>
      </c>
      <c r="D778" s="230" t="s">
        <v>139</v>
      </c>
      <c r="E778" s="231" t="s">
        <v>1327</v>
      </c>
      <c r="F778" s="232" t="s">
        <v>1328</v>
      </c>
      <c r="G778" s="233" t="s">
        <v>200</v>
      </c>
      <c r="H778" s="234">
        <v>28.8</v>
      </c>
      <c r="I778" s="235"/>
      <c r="J778" s="236">
        <f>ROUND(I778*H778,2)</f>
        <v>0</v>
      </c>
      <c r="K778" s="232" t="s">
        <v>1</v>
      </c>
      <c r="L778" s="43"/>
      <c r="M778" s="237" t="s">
        <v>1</v>
      </c>
      <c r="N778" s="238" t="s">
        <v>41</v>
      </c>
      <c r="O778" s="90"/>
      <c r="P778" s="239">
        <f>O778*H778</f>
        <v>0</v>
      </c>
      <c r="Q778" s="239">
        <v>0</v>
      </c>
      <c r="R778" s="239">
        <f>Q778*H778</f>
        <v>0</v>
      </c>
      <c r="S778" s="239">
        <v>0.018</v>
      </c>
      <c r="T778" s="240">
        <f>S778*H778</f>
        <v>0.5184</v>
      </c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R778" s="241" t="s">
        <v>224</v>
      </c>
      <c r="AT778" s="241" t="s">
        <v>139</v>
      </c>
      <c r="AU778" s="241" t="s">
        <v>86</v>
      </c>
      <c r="AY778" s="16" t="s">
        <v>137</v>
      </c>
      <c r="BE778" s="242">
        <f>IF(N778="základní",J778,0)</f>
        <v>0</v>
      </c>
      <c r="BF778" s="242">
        <f>IF(N778="snížená",J778,0)</f>
        <v>0</v>
      </c>
      <c r="BG778" s="242">
        <f>IF(N778="zákl. přenesená",J778,0)</f>
        <v>0</v>
      </c>
      <c r="BH778" s="242">
        <f>IF(N778="sníž. přenesená",J778,0)</f>
        <v>0</v>
      </c>
      <c r="BI778" s="242">
        <f>IF(N778="nulová",J778,0)</f>
        <v>0</v>
      </c>
      <c r="BJ778" s="16" t="s">
        <v>84</v>
      </c>
      <c r="BK778" s="242">
        <f>ROUND(I778*H778,2)</f>
        <v>0</v>
      </c>
      <c r="BL778" s="16" t="s">
        <v>224</v>
      </c>
      <c r="BM778" s="241" t="s">
        <v>1329</v>
      </c>
    </row>
    <row r="779" spans="1:47" s="2" customFormat="1" ht="12">
      <c r="A779" s="37"/>
      <c r="B779" s="38"/>
      <c r="C779" s="39"/>
      <c r="D779" s="243" t="s">
        <v>146</v>
      </c>
      <c r="E779" s="39"/>
      <c r="F779" s="244" t="s">
        <v>1330</v>
      </c>
      <c r="G779" s="39"/>
      <c r="H779" s="39"/>
      <c r="I779" s="139"/>
      <c r="J779" s="39"/>
      <c r="K779" s="39"/>
      <c r="L779" s="43"/>
      <c r="M779" s="245"/>
      <c r="N779" s="246"/>
      <c r="O779" s="90"/>
      <c r="P779" s="90"/>
      <c r="Q779" s="90"/>
      <c r="R779" s="90"/>
      <c r="S779" s="90"/>
      <c r="T779" s="91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T779" s="16" t="s">
        <v>146</v>
      </c>
      <c r="AU779" s="16" t="s">
        <v>86</v>
      </c>
    </row>
    <row r="780" spans="1:51" s="13" customFormat="1" ht="12">
      <c r="A780" s="13"/>
      <c r="B780" s="247"/>
      <c r="C780" s="248"/>
      <c r="D780" s="243" t="s">
        <v>157</v>
      </c>
      <c r="E780" s="249" t="s">
        <v>1</v>
      </c>
      <c r="F780" s="250" t="s">
        <v>1331</v>
      </c>
      <c r="G780" s="248"/>
      <c r="H780" s="251">
        <v>28.8</v>
      </c>
      <c r="I780" s="252"/>
      <c r="J780" s="248"/>
      <c r="K780" s="248"/>
      <c r="L780" s="253"/>
      <c r="M780" s="254"/>
      <c r="N780" s="255"/>
      <c r="O780" s="255"/>
      <c r="P780" s="255"/>
      <c r="Q780" s="255"/>
      <c r="R780" s="255"/>
      <c r="S780" s="255"/>
      <c r="T780" s="256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57" t="s">
        <v>157</v>
      </c>
      <c r="AU780" s="257" t="s">
        <v>86</v>
      </c>
      <c r="AV780" s="13" t="s">
        <v>86</v>
      </c>
      <c r="AW780" s="13" t="s">
        <v>32</v>
      </c>
      <c r="AX780" s="13" t="s">
        <v>84</v>
      </c>
      <c r="AY780" s="257" t="s">
        <v>137</v>
      </c>
    </row>
    <row r="781" spans="1:65" s="2" customFormat="1" ht="19.8" customHeight="1">
      <c r="A781" s="37"/>
      <c r="B781" s="38"/>
      <c r="C781" s="230" t="s">
        <v>1332</v>
      </c>
      <c r="D781" s="230" t="s">
        <v>139</v>
      </c>
      <c r="E781" s="231" t="s">
        <v>1333</v>
      </c>
      <c r="F781" s="232" t="s">
        <v>1334</v>
      </c>
      <c r="G781" s="233" t="s">
        <v>205</v>
      </c>
      <c r="H781" s="234">
        <v>250</v>
      </c>
      <c r="I781" s="235"/>
      <c r="J781" s="236">
        <f>ROUND(I781*H781,2)</f>
        <v>0</v>
      </c>
      <c r="K781" s="232" t="s">
        <v>143</v>
      </c>
      <c r="L781" s="43"/>
      <c r="M781" s="237" t="s">
        <v>1</v>
      </c>
      <c r="N781" s="238" t="s">
        <v>41</v>
      </c>
      <c r="O781" s="90"/>
      <c r="P781" s="239">
        <f>O781*H781</f>
        <v>0</v>
      </c>
      <c r="Q781" s="239">
        <v>5E-05</v>
      </c>
      <c r="R781" s="239">
        <f>Q781*H781</f>
        <v>0.0125</v>
      </c>
      <c r="S781" s="239">
        <v>0</v>
      </c>
      <c r="T781" s="240">
        <f>S781*H781</f>
        <v>0</v>
      </c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R781" s="241" t="s">
        <v>224</v>
      </c>
      <c r="AT781" s="241" t="s">
        <v>139</v>
      </c>
      <c r="AU781" s="241" t="s">
        <v>86</v>
      </c>
      <c r="AY781" s="16" t="s">
        <v>137</v>
      </c>
      <c r="BE781" s="242">
        <f>IF(N781="základní",J781,0)</f>
        <v>0</v>
      </c>
      <c r="BF781" s="242">
        <f>IF(N781="snížená",J781,0)</f>
        <v>0</v>
      </c>
      <c r="BG781" s="242">
        <f>IF(N781="zákl. přenesená",J781,0)</f>
        <v>0</v>
      </c>
      <c r="BH781" s="242">
        <f>IF(N781="sníž. přenesená",J781,0)</f>
        <v>0</v>
      </c>
      <c r="BI781" s="242">
        <f>IF(N781="nulová",J781,0)</f>
        <v>0</v>
      </c>
      <c r="BJ781" s="16" t="s">
        <v>84</v>
      </c>
      <c r="BK781" s="242">
        <f>ROUND(I781*H781,2)</f>
        <v>0</v>
      </c>
      <c r="BL781" s="16" t="s">
        <v>224</v>
      </c>
      <c r="BM781" s="241" t="s">
        <v>1335</v>
      </c>
    </row>
    <row r="782" spans="1:47" s="2" customFormat="1" ht="12">
      <c r="A782" s="37"/>
      <c r="B782" s="38"/>
      <c r="C782" s="39"/>
      <c r="D782" s="243" t="s">
        <v>146</v>
      </c>
      <c r="E782" s="39"/>
      <c r="F782" s="244" t="s">
        <v>1336</v>
      </c>
      <c r="G782" s="39"/>
      <c r="H782" s="39"/>
      <c r="I782" s="139"/>
      <c r="J782" s="39"/>
      <c r="K782" s="39"/>
      <c r="L782" s="43"/>
      <c r="M782" s="245"/>
      <c r="N782" s="246"/>
      <c r="O782" s="90"/>
      <c r="P782" s="90"/>
      <c r="Q782" s="90"/>
      <c r="R782" s="90"/>
      <c r="S782" s="90"/>
      <c r="T782" s="91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T782" s="16" t="s">
        <v>146</v>
      </c>
      <c r="AU782" s="16" t="s">
        <v>86</v>
      </c>
    </row>
    <row r="783" spans="1:51" s="13" customFormat="1" ht="12">
      <c r="A783" s="13"/>
      <c r="B783" s="247"/>
      <c r="C783" s="248"/>
      <c r="D783" s="243" t="s">
        <v>157</v>
      </c>
      <c r="E783" s="249" t="s">
        <v>1</v>
      </c>
      <c r="F783" s="250" t="s">
        <v>1337</v>
      </c>
      <c r="G783" s="248"/>
      <c r="H783" s="251">
        <v>250</v>
      </c>
      <c r="I783" s="252"/>
      <c r="J783" s="248"/>
      <c r="K783" s="248"/>
      <c r="L783" s="253"/>
      <c r="M783" s="254"/>
      <c r="N783" s="255"/>
      <c r="O783" s="255"/>
      <c r="P783" s="255"/>
      <c r="Q783" s="255"/>
      <c r="R783" s="255"/>
      <c r="S783" s="255"/>
      <c r="T783" s="256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7" t="s">
        <v>157</v>
      </c>
      <c r="AU783" s="257" t="s">
        <v>86</v>
      </c>
      <c r="AV783" s="13" t="s">
        <v>86</v>
      </c>
      <c r="AW783" s="13" t="s">
        <v>32</v>
      </c>
      <c r="AX783" s="13" t="s">
        <v>84</v>
      </c>
      <c r="AY783" s="257" t="s">
        <v>137</v>
      </c>
    </row>
    <row r="784" spans="1:65" s="2" customFormat="1" ht="30" customHeight="1">
      <c r="A784" s="37"/>
      <c r="B784" s="38"/>
      <c r="C784" s="230" t="s">
        <v>1338</v>
      </c>
      <c r="D784" s="230" t="s">
        <v>139</v>
      </c>
      <c r="E784" s="231" t="s">
        <v>1339</v>
      </c>
      <c r="F784" s="232" t="s">
        <v>1340</v>
      </c>
      <c r="G784" s="233" t="s">
        <v>205</v>
      </c>
      <c r="H784" s="234">
        <v>250</v>
      </c>
      <c r="I784" s="235"/>
      <c r="J784" s="236">
        <f>ROUND(I784*H784,2)</f>
        <v>0</v>
      </c>
      <c r="K784" s="232" t="s">
        <v>143</v>
      </c>
      <c r="L784" s="43"/>
      <c r="M784" s="237" t="s">
        <v>1</v>
      </c>
      <c r="N784" s="238" t="s">
        <v>41</v>
      </c>
      <c r="O784" s="90"/>
      <c r="P784" s="239">
        <f>O784*H784</f>
        <v>0</v>
      </c>
      <c r="Q784" s="239">
        <v>0</v>
      </c>
      <c r="R784" s="239">
        <f>Q784*H784</f>
        <v>0</v>
      </c>
      <c r="S784" s="239">
        <v>0.001</v>
      </c>
      <c r="T784" s="240">
        <f>S784*H784</f>
        <v>0.25</v>
      </c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R784" s="241" t="s">
        <v>224</v>
      </c>
      <c r="AT784" s="241" t="s">
        <v>139</v>
      </c>
      <c r="AU784" s="241" t="s">
        <v>86</v>
      </c>
      <c r="AY784" s="16" t="s">
        <v>137</v>
      </c>
      <c r="BE784" s="242">
        <f>IF(N784="základní",J784,0)</f>
        <v>0</v>
      </c>
      <c r="BF784" s="242">
        <f>IF(N784="snížená",J784,0)</f>
        <v>0</v>
      </c>
      <c r="BG784" s="242">
        <f>IF(N784="zákl. přenesená",J784,0)</f>
        <v>0</v>
      </c>
      <c r="BH784" s="242">
        <f>IF(N784="sníž. přenesená",J784,0)</f>
        <v>0</v>
      </c>
      <c r="BI784" s="242">
        <f>IF(N784="nulová",J784,0)</f>
        <v>0</v>
      </c>
      <c r="BJ784" s="16" t="s">
        <v>84</v>
      </c>
      <c r="BK784" s="242">
        <f>ROUND(I784*H784,2)</f>
        <v>0</v>
      </c>
      <c r="BL784" s="16" t="s">
        <v>224</v>
      </c>
      <c r="BM784" s="241" t="s">
        <v>1341</v>
      </c>
    </row>
    <row r="785" spans="1:47" s="2" customFormat="1" ht="12">
      <c r="A785" s="37"/>
      <c r="B785" s="38"/>
      <c r="C785" s="39"/>
      <c r="D785" s="243" t="s">
        <v>146</v>
      </c>
      <c r="E785" s="39"/>
      <c r="F785" s="244" t="s">
        <v>1340</v>
      </c>
      <c r="G785" s="39"/>
      <c r="H785" s="39"/>
      <c r="I785" s="139"/>
      <c r="J785" s="39"/>
      <c r="K785" s="39"/>
      <c r="L785" s="43"/>
      <c r="M785" s="245"/>
      <c r="N785" s="246"/>
      <c r="O785" s="90"/>
      <c r="P785" s="90"/>
      <c r="Q785" s="90"/>
      <c r="R785" s="90"/>
      <c r="S785" s="90"/>
      <c r="T785" s="91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T785" s="16" t="s">
        <v>146</v>
      </c>
      <c r="AU785" s="16" t="s">
        <v>86</v>
      </c>
    </row>
    <row r="786" spans="1:51" s="13" customFormat="1" ht="12">
      <c r="A786" s="13"/>
      <c r="B786" s="247"/>
      <c r="C786" s="248"/>
      <c r="D786" s="243" t="s">
        <v>157</v>
      </c>
      <c r="E786" s="249" t="s">
        <v>1</v>
      </c>
      <c r="F786" s="250" t="s">
        <v>1342</v>
      </c>
      <c r="G786" s="248"/>
      <c r="H786" s="251">
        <v>250</v>
      </c>
      <c r="I786" s="252"/>
      <c r="J786" s="248"/>
      <c r="K786" s="248"/>
      <c r="L786" s="253"/>
      <c r="M786" s="254"/>
      <c r="N786" s="255"/>
      <c r="O786" s="255"/>
      <c r="P786" s="255"/>
      <c r="Q786" s="255"/>
      <c r="R786" s="255"/>
      <c r="S786" s="255"/>
      <c r="T786" s="256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7" t="s">
        <v>157</v>
      </c>
      <c r="AU786" s="257" t="s">
        <v>86</v>
      </c>
      <c r="AV786" s="13" t="s">
        <v>86</v>
      </c>
      <c r="AW786" s="13" t="s">
        <v>32</v>
      </c>
      <c r="AX786" s="13" t="s">
        <v>84</v>
      </c>
      <c r="AY786" s="257" t="s">
        <v>137</v>
      </c>
    </row>
    <row r="787" spans="1:65" s="2" customFormat="1" ht="19.8" customHeight="1">
      <c r="A787" s="37"/>
      <c r="B787" s="38"/>
      <c r="C787" s="230" t="s">
        <v>1343</v>
      </c>
      <c r="D787" s="230" t="s">
        <v>139</v>
      </c>
      <c r="E787" s="231" t="s">
        <v>1344</v>
      </c>
      <c r="F787" s="232" t="s">
        <v>1345</v>
      </c>
      <c r="G787" s="233" t="s">
        <v>182</v>
      </c>
      <c r="H787" s="234">
        <v>0.039</v>
      </c>
      <c r="I787" s="235"/>
      <c r="J787" s="236">
        <f>ROUND(I787*H787,2)</f>
        <v>0</v>
      </c>
      <c r="K787" s="232" t="s">
        <v>143</v>
      </c>
      <c r="L787" s="43"/>
      <c r="M787" s="237" t="s">
        <v>1</v>
      </c>
      <c r="N787" s="238" t="s">
        <v>41</v>
      </c>
      <c r="O787" s="90"/>
      <c r="P787" s="239">
        <f>O787*H787</f>
        <v>0</v>
      </c>
      <c r="Q787" s="239">
        <v>0</v>
      </c>
      <c r="R787" s="239">
        <f>Q787*H787</f>
        <v>0</v>
      </c>
      <c r="S787" s="239">
        <v>0</v>
      </c>
      <c r="T787" s="240">
        <f>S787*H787</f>
        <v>0</v>
      </c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R787" s="241" t="s">
        <v>224</v>
      </c>
      <c r="AT787" s="241" t="s">
        <v>139</v>
      </c>
      <c r="AU787" s="241" t="s">
        <v>86</v>
      </c>
      <c r="AY787" s="16" t="s">
        <v>137</v>
      </c>
      <c r="BE787" s="242">
        <f>IF(N787="základní",J787,0)</f>
        <v>0</v>
      </c>
      <c r="BF787" s="242">
        <f>IF(N787="snížená",J787,0)</f>
        <v>0</v>
      </c>
      <c r="BG787" s="242">
        <f>IF(N787="zákl. přenesená",J787,0)</f>
        <v>0</v>
      </c>
      <c r="BH787" s="242">
        <f>IF(N787="sníž. přenesená",J787,0)</f>
        <v>0</v>
      </c>
      <c r="BI787" s="242">
        <f>IF(N787="nulová",J787,0)</f>
        <v>0</v>
      </c>
      <c r="BJ787" s="16" t="s">
        <v>84</v>
      </c>
      <c r="BK787" s="242">
        <f>ROUND(I787*H787,2)</f>
        <v>0</v>
      </c>
      <c r="BL787" s="16" t="s">
        <v>224</v>
      </c>
      <c r="BM787" s="241" t="s">
        <v>1346</v>
      </c>
    </row>
    <row r="788" spans="1:47" s="2" customFormat="1" ht="12">
      <c r="A788" s="37"/>
      <c r="B788" s="38"/>
      <c r="C788" s="39"/>
      <c r="D788" s="243" t="s">
        <v>146</v>
      </c>
      <c r="E788" s="39"/>
      <c r="F788" s="244" t="s">
        <v>1345</v>
      </c>
      <c r="G788" s="39"/>
      <c r="H788" s="39"/>
      <c r="I788" s="139"/>
      <c r="J788" s="39"/>
      <c r="K788" s="39"/>
      <c r="L788" s="43"/>
      <c r="M788" s="245"/>
      <c r="N788" s="246"/>
      <c r="O788" s="90"/>
      <c r="P788" s="90"/>
      <c r="Q788" s="90"/>
      <c r="R788" s="90"/>
      <c r="S788" s="90"/>
      <c r="T788" s="91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T788" s="16" t="s">
        <v>146</v>
      </c>
      <c r="AU788" s="16" t="s">
        <v>86</v>
      </c>
    </row>
    <row r="789" spans="1:63" s="12" customFormat="1" ht="22.8" customHeight="1">
      <c r="A789" s="12"/>
      <c r="B789" s="214"/>
      <c r="C789" s="215"/>
      <c r="D789" s="216" t="s">
        <v>75</v>
      </c>
      <c r="E789" s="228" t="s">
        <v>1347</v>
      </c>
      <c r="F789" s="228" t="s">
        <v>1348</v>
      </c>
      <c r="G789" s="215"/>
      <c r="H789" s="215"/>
      <c r="I789" s="218"/>
      <c r="J789" s="229">
        <f>BK789</f>
        <v>0</v>
      </c>
      <c r="K789" s="215"/>
      <c r="L789" s="220"/>
      <c r="M789" s="221"/>
      <c r="N789" s="222"/>
      <c r="O789" s="222"/>
      <c r="P789" s="223">
        <f>SUM(P790:P793)</f>
        <v>0</v>
      </c>
      <c r="Q789" s="222"/>
      <c r="R789" s="223">
        <f>SUM(R790:R793)</f>
        <v>0.0011</v>
      </c>
      <c r="S789" s="222"/>
      <c r="T789" s="224">
        <f>SUM(T790:T793)</f>
        <v>0</v>
      </c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R789" s="225" t="s">
        <v>86</v>
      </c>
      <c r="AT789" s="226" t="s">
        <v>75</v>
      </c>
      <c r="AU789" s="226" t="s">
        <v>84</v>
      </c>
      <c r="AY789" s="225" t="s">
        <v>137</v>
      </c>
      <c r="BK789" s="227">
        <f>SUM(BK790:BK793)</f>
        <v>0</v>
      </c>
    </row>
    <row r="790" spans="1:65" s="2" customFormat="1" ht="19.8" customHeight="1">
      <c r="A790" s="37"/>
      <c r="B790" s="38"/>
      <c r="C790" s="230" t="s">
        <v>1349</v>
      </c>
      <c r="D790" s="230" t="s">
        <v>139</v>
      </c>
      <c r="E790" s="231" t="s">
        <v>1350</v>
      </c>
      <c r="F790" s="232" t="s">
        <v>1351</v>
      </c>
      <c r="G790" s="233" t="s">
        <v>142</v>
      </c>
      <c r="H790" s="234">
        <v>2</v>
      </c>
      <c r="I790" s="235"/>
      <c r="J790" s="236">
        <f>ROUND(I790*H790,2)</f>
        <v>0</v>
      </c>
      <c r="K790" s="232" t="s">
        <v>143</v>
      </c>
      <c r="L790" s="43"/>
      <c r="M790" s="237" t="s">
        <v>1</v>
      </c>
      <c r="N790" s="238" t="s">
        <v>41</v>
      </c>
      <c r="O790" s="90"/>
      <c r="P790" s="239">
        <f>O790*H790</f>
        <v>0</v>
      </c>
      <c r="Q790" s="239">
        <v>0</v>
      </c>
      <c r="R790" s="239">
        <f>Q790*H790</f>
        <v>0</v>
      </c>
      <c r="S790" s="239">
        <v>0</v>
      </c>
      <c r="T790" s="240">
        <f>S790*H790</f>
        <v>0</v>
      </c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R790" s="241" t="s">
        <v>224</v>
      </c>
      <c r="AT790" s="241" t="s">
        <v>139</v>
      </c>
      <c r="AU790" s="241" t="s">
        <v>86</v>
      </c>
      <c r="AY790" s="16" t="s">
        <v>137</v>
      </c>
      <c r="BE790" s="242">
        <f>IF(N790="základní",J790,0)</f>
        <v>0</v>
      </c>
      <c r="BF790" s="242">
        <f>IF(N790="snížená",J790,0)</f>
        <v>0</v>
      </c>
      <c r="BG790" s="242">
        <f>IF(N790="zákl. přenesená",J790,0)</f>
        <v>0</v>
      </c>
      <c r="BH790" s="242">
        <f>IF(N790="sníž. přenesená",J790,0)</f>
        <v>0</v>
      </c>
      <c r="BI790" s="242">
        <f>IF(N790="nulová",J790,0)</f>
        <v>0</v>
      </c>
      <c r="BJ790" s="16" t="s">
        <v>84</v>
      </c>
      <c r="BK790" s="242">
        <f>ROUND(I790*H790,2)</f>
        <v>0</v>
      </c>
      <c r="BL790" s="16" t="s">
        <v>224</v>
      </c>
      <c r="BM790" s="241" t="s">
        <v>1352</v>
      </c>
    </row>
    <row r="791" spans="1:47" s="2" customFormat="1" ht="12">
      <c r="A791" s="37"/>
      <c r="B791" s="38"/>
      <c r="C791" s="39"/>
      <c r="D791" s="243" t="s">
        <v>146</v>
      </c>
      <c r="E791" s="39"/>
      <c r="F791" s="244" t="s">
        <v>1353</v>
      </c>
      <c r="G791" s="39"/>
      <c r="H791" s="39"/>
      <c r="I791" s="139"/>
      <c r="J791" s="39"/>
      <c r="K791" s="39"/>
      <c r="L791" s="43"/>
      <c r="M791" s="245"/>
      <c r="N791" s="246"/>
      <c r="O791" s="90"/>
      <c r="P791" s="90"/>
      <c r="Q791" s="90"/>
      <c r="R791" s="90"/>
      <c r="S791" s="90"/>
      <c r="T791" s="91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T791" s="16" t="s">
        <v>146</v>
      </c>
      <c r="AU791" s="16" t="s">
        <v>86</v>
      </c>
    </row>
    <row r="792" spans="1:65" s="2" customFormat="1" ht="14.4" customHeight="1">
      <c r="A792" s="37"/>
      <c r="B792" s="38"/>
      <c r="C792" s="269" t="s">
        <v>1354</v>
      </c>
      <c r="D792" s="269" t="s">
        <v>191</v>
      </c>
      <c r="E792" s="270" t="s">
        <v>1355</v>
      </c>
      <c r="F792" s="271" t="s">
        <v>1356</v>
      </c>
      <c r="G792" s="272" t="s">
        <v>142</v>
      </c>
      <c r="H792" s="273">
        <v>2</v>
      </c>
      <c r="I792" s="274"/>
      <c r="J792" s="275">
        <f>ROUND(I792*H792,2)</f>
        <v>0</v>
      </c>
      <c r="K792" s="271" t="s">
        <v>143</v>
      </c>
      <c r="L792" s="276"/>
      <c r="M792" s="277" t="s">
        <v>1</v>
      </c>
      <c r="N792" s="278" t="s">
        <v>41</v>
      </c>
      <c r="O792" s="90"/>
      <c r="P792" s="239">
        <f>O792*H792</f>
        <v>0</v>
      </c>
      <c r="Q792" s="239">
        <v>0.00055</v>
      </c>
      <c r="R792" s="239">
        <f>Q792*H792</f>
        <v>0.0011</v>
      </c>
      <c r="S792" s="239">
        <v>0</v>
      </c>
      <c r="T792" s="240">
        <f>S792*H792</f>
        <v>0</v>
      </c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R792" s="241" t="s">
        <v>279</v>
      </c>
      <c r="AT792" s="241" t="s">
        <v>191</v>
      </c>
      <c r="AU792" s="241" t="s">
        <v>86</v>
      </c>
      <c r="AY792" s="16" t="s">
        <v>137</v>
      </c>
      <c r="BE792" s="242">
        <f>IF(N792="základní",J792,0)</f>
        <v>0</v>
      </c>
      <c r="BF792" s="242">
        <f>IF(N792="snížená",J792,0)</f>
        <v>0</v>
      </c>
      <c r="BG792" s="242">
        <f>IF(N792="zákl. přenesená",J792,0)</f>
        <v>0</v>
      </c>
      <c r="BH792" s="242">
        <f>IF(N792="sníž. přenesená",J792,0)</f>
        <v>0</v>
      </c>
      <c r="BI792" s="242">
        <f>IF(N792="nulová",J792,0)</f>
        <v>0</v>
      </c>
      <c r="BJ792" s="16" t="s">
        <v>84</v>
      </c>
      <c r="BK792" s="242">
        <f>ROUND(I792*H792,2)</f>
        <v>0</v>
      </c>
      <c r="BL792" s="16" t="s">
        <v>224</v>
      </c>
      <c r="BM792" s="241" t="s">
        <v>1357</v>
      </c>
    </row>
    <row r="793" spans="1:47" s="2" customFormat="1" ht="12">
      <c r="A793" s="37"/>
      <c r="B793" s="38"/>
      <c r="C793" s="39"/>
      <c r="D793" s="243" t="s">
        <v>146</v>
      </c>
      <c r="E793" s="39"/>
      <c r="F793" s="244" t="s">
        <v>1358</v>
      </c>
      <c r="G793" s="39"/>
      <c r="H793" s="39"/>
      <c r="I793" s="139"/>
      <c r="J793" s="39"/>
      <c r="K793" s="39"/>
      <c r="L793" s="43"/>
      <c r="M793" s="245"/>
      <c r="N793" s="246"/>
      <c r="O793" s="90"/>
      <c r="P793" s="90"/>
      <c r="Q793" s="90"/>
      <c r="R793" s="90"/>
      <c r="S793" s="90"/>
      <c r="T793" s="91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T793" s="16" t="s">
        <v>146</v>
      </c>
      <c r="AU793" s="16" t="s">
        <v>86</v>
      </c>
    </row>
    <row r="794" spans="1:63" s="12" customFormat="1" ht="22.8" customHeight="1">
      <c r="A794" s="12"/>
      <c r="B794" s="214"/>
      <c r="C794" s="215"/>
      <c r="D794" s="216" t="s">
        <v>75</v>
      </c>
      <c r="E794" s="228" t="s">
        <v>1359</v>
      </c>
      <c r="F794" s="228" t="s">
        <v>1360</v>
      </c>
      <c r="G794" s="215"/>
      <c r="H794" s="215"/>
      <c r="I794" s="218"/>
      <c r="J794" s="229">
        <f>BK794</f>
        <v>0</v>
      </c>
      <c r="K794" s="215"/>
      <c r="L794" s="220"/>
      <c r="M794" s="221"/>
      <c r="N794" s="222"/>
      <c r="O794" s="222"/>
      <c r="P794" s="223">
        <f>SUM(P795:P799)</f>
        <v>0</v>
      </c>
      <c r="Q794" s="222"/>
      <c r="R794" s="223">
        <f>SUM(R795:R799)</f>
        <v>0.0004032</v>
      </c>
      <c r="S794" s="222"/>
      <c r="T794" s="224">
        <f>SUM(T795:T799)</f>
        <v>0</v>
      </c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R794" s="225" t="s">
        <v>86</v>
      </c>
      <c r="AT794" s="226" t="s">
        <v>75</v>
      </c>
      <c r="AU794" s="226" t="s">
        <v>84</v>
      </c>
      <c r="AY794" s="225" t="s">
        <v>137</v>
      </c>
      <c r="BK794" s="227">
        <f>SUM(BK795:BK799)</f>
        <v>0</v>
      </c>
    </row>
    <row r="795" spans="1:65" s="2" customFormat="1" ht="19.8" customHeight="1">
      <c r="A795" s="37"/>
      <c r="B795" s="38"/>
      <c r="C795" s="230" t="s">
        <v>1361</v>
      </c>
      <c r="D795" s="230" t="s">
        <v>139</v>
      </c>
      <c r="E795" s="231" t="s">
        <v>1362</v>
      </c>
      <c r="F795" s="232" t="s">
        <v>1363</v>
      </c>
      <c r="G795" s="233" t="s">
        <v>200</v>
      </c>
      <c r="H795" s="234">
        <v>1.68</v>
      </c>
      <c r="I795" s="235"/>
      <c r="J795" s="236">
        <f>ROUND(I795*H795,2)</f>
        <v>0</v>
      </c>
      <c r="K795" s="232" t="s">
        <v>143</v>
      </c>
      <c r="L795" s="43"/>
      <c r="M795" s="237" t="s">
        <v>1</v>
      </c>
      <c r="N795" s="238" t="s">
        <v>41</v>
      </c>
      <c r="O795" s="90"/>
      <c r="P795" s="239">
        <f>O795*H795</f>
        <v>0</v>
      </c>
      <c r="Q795" s="239">
        <v>0.00012</v>
      </c>
      <c r="R795" s="239">
        <f>Q795*H795</f>
        <v>0.0002016</v>
      </c>
      <c r="S795" s="239">
        <v>0</v>
      </c>
      <c r="T795" s="240">
        <f>S795*H795</f>
        <v>0</v>
      </c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R795" s="241" t="s">
        <v>224</v>
      </c>
      <c r="AT795" s="241" t="s">
        <v>139</v>
      </c>
      <c r="AU795" s="241" t="s">
        <v>86</v>
      </c>
      <c r="AY795" s="16" t="s">
        <v>137</v>
      </c>
      <c r="BE795" s="242">
        <f>IF(N795="základní",J795,0)</f>
        <v>0</v>
      </c>
      <c r="BF795" s="242">
        <f>IF(N795="snížená",J795,0)</f>
        <v>0</v>
      </c>
      <c r="BG795" s="242">
        <f>IF(N795="zákl. přenesená",J795,0)</f>
        <v>0</v>
      </c>
      <c r="BH795" s="242">
        <f>IF(N795="sníž. přenesená",J795,0)</f>
        <v>0</v>
      </c>
      <c r="BI795" s="242">
        <f>IF(N795="nulová",J795,0)</f>
        <v>0</v>
      </c>
      <c r="BJ795" s="16" t="s">
        <v>84</v>
      </c>
      <c r="BK795" s="242">
        <f>ROUND(I795*H795,2)</f>
        <v>0</v>
      </c>
      <c r="BL795" s="16" t="s">
        <v>224</v>
      </c>
      <c r="BM795" s="241" t="s">
        <v>1364</v>
      </c>
    </row>
    <row r="796" spans="1:47" s="2" customFormat="1" ht="12">
      <c r="A796" s="37"/>
      <c r="B796" s="38"/>
      <c r="C796" s="39"/>
      <c r="D796" s="243" t="s">
        <v>146</v>
      </c>
      <c r="E796" s="39"/>
      <c r="F796" s="244" t="s">
        <v>1365</v>
      </c>
      <c r="G796" s="39"/>
      <c r="H796" s="39"/>
      <c r="I796" s="139"/>
      <c r="J796" s="39"/>
      <c r="K796" s="39"/>
      <c r="L796" s="43"/>
      <c r="M796" s="245"/>
      <c r="N796" s="246"/>
      <c r="O796" s="90"/>
      <c r="P796" s="90"/>
      <c r="Q796" s="90"/>
      <c r="R796" s="90"/>
      <c r="S796" s="90"/>
      <c r="T796" s="91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T796" s="16" t="s">
        <v>146</v>
      </c>
      <c r="AU796" s="16" t="s">
        <v>86</v>
      </c>
    </row>
    <row r="797" spans="1:51" s="13" customFormat="1" ht="12">
      <c r="A797" s="13"/>
      <c r="B797" s="247"/>
      <c r="C797" s="248"/>
      <c r="D797" s="243" t="s">
        <v>157</v>
      </c>
      <c r="E797" s="249" t="s">
        <v>1</v>
      </c>
      <c r="F797" s="250" t="s">
        <v>1366</v>
      </c>
      <c r="G797" s="248"/>
      <c r="H797" s="251">
        <v>1.68</v>
      </c>
      <c r="I797" s="252"/>
      <c r="J797" s="248"/>
      <c r="K797" s="248"/>
      <c r="L797" s="253"/>
      <c r="M797" s="254"/>
      <c r="N797" s="255"/>
      <c r="O797" s="255"/>
      <c r="P797" s="255"/>
      <c r="Q797" s="255"/>
      <c r="R797" s="255"/>
      <c r="S797" s="255"/>
      <c r="T797" s="256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7" t="s">
        <v>157</v>
      </c>
      <c r="AU797" s="257" t="s">
        <v>86</v>
      </c>
      <c r="AV797" s="13" t="s">
        <v>86</v>
      </c>
      <c r="AW797" s="13" t="s">
        <v>32</v>
      </c>
      <c r="AX797" s="13" t="s">
        <v>84</v>
      </c>
      <c r="AY797" s="257" t="s">
        <v>137</v>
      </c>
    </row>
    <row r="798" spans="1:65" s="2" customFormat="1" ht="19.8" customHeight="1">
      <c r="A798" s="37"/>
      <c r="B798" s="38"/>
      <c r="C798" s="230" t="s">
        <v>1367</v>
      </c>
      <c r="D798" s="230" t="s">
        <v>139</v>
      </c>
      <c r="E798" s="231" t="s">
        <v>1368</v>
      </c>
      <c r="F798" s="232" t="s">
        <v>1369</v>
      </c>
      <c r="G798" s="233" t="s">
        <v>200</v>
      </c>
      <c r="H798" s="234">
        <v>1.68</v>
      </c>
      <c r="I798" s="235"/>
      <c r="J798" s="236">
        <f>ROUND(I798*H798,2)</f>
        <v>0</v>
      </c>
      <c r="K798" s="232" t="s">
        <v>143</v>
      </c>
      <c r="L798" s="43"/>
      <c r="M798" s="237" t="s">
        <v>1</v>
      </c>
      <c r="N798" s="238" t="s">
        <v>41</v>
      </c>
      <c r="O798" s="90"/>
      <c r="P798" s="239">
        <f>O798*H798</f>
        <v>0</v>
      </c>
      <c r="Q798" s="239">
        <v>0.00012</v>
      </c>
      <c r="R798" s="239">
        <f>Q798*H798</f>
        <v>0.0002016</v>
      </c>
      <c r="S798" s="239">
        <v>0</v>
      </c>
      <c r="T798" s="240">
        <f>S798*H798</f>
        <v>0</v>
      </c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R798" s="241" t="s">
        <v>224</v>
      </c>
      <c r="AT798" s="241" t="s">
        <v>139</v>
      </c>
      <c r="AU798" s="241" t="s">
        <v>86</v>
      </c>
      <c r="AY798" s="16" t="s">
        <v>137</v>
      </c>
      <c r="BE798" s="242">
        <f>IF(N798="základní",J798,0)</f>
        <v>0</v>
      </c>
      <c r="BF798" s="242">
        <f>IF(N798="snížená",J798,0)</f>
        <v>0</v>
      </c>
      <c r="BG798" s="242">
        <f>IF(N798="zákl. přenesená",J798,0)</f>
        <v>0</v>
      </c>
      <c r="BH798" s="242">
        <f>IF(N798="sníž. přenesená",J798,0)</f>
        <v>0</v>
      </c>
      <c r="BI798" s="242">
        <f>IF(N798="nulová",J798,0)</f>
        <v>0</v>
      </c>
      <c r="BJ798" s="16" t="s">
        <v>84</v>
      </c>
      <c r="BK798" s="242">
        <f>ROUND(I798*H798,2)</f>
        <v>0</v>
      </c>
      <c r="BL798" s="16" t="s">
        <v>224</v>
      </c>
      <c r="BM798" s="241" t="s">
        <v>1370</v>
      </c>
    </row>
    <row r="799" spans="1:47" s="2" customFormat="1" ht="12">
      <c r="A799" s="37"/>
      <c r="B799" s="38"/>
      <c r="C799" s="39"/>
      <c r="D799" s="243" t="s">
        <v>146</v>
      </c>
      <c r="E799" s="39"/>
      <c r="F799" s="244" t="s">
        <v>1371</v>
      </c>
      <c r="G799" s="39"/>
      <c r="H799" s="39"/>
      <c r="I799" s="139"/>
      <c r="J799" s="39"/>
      <c r="K799" s="39"/>
      <c r="L799" s="43"/>
      <c r="M799" s="245"/>
      <c r="N799" s="246"/>
      <c r="O799" s="90"/>
      <c r="P799" s="90"/>
      <c r="Q799" s="90"/>
      <c r="R799" s="90"/>
      <c r="S799" s="90"/>
      <c r="T799" s="91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T799" s="16" t="s">
        <v>146</v>
      </c>
      <c r="AU799" s="16" t="s">
        <v>86</v>
      </c>
    </row>
    <row r="800" spans="1:63" s="12" customFormat="1" ht="25.9" customHeight="1">
      <c r="A800" s="12"/>
      <c r="B800" s="214"/>
      <c r="C800" s="215"/>
      <c r="D800" s="216" t="s">
        <v>75</v>
      </c>
      <c r="E800" s="217" t="s">
        <v>1372</v>
      </c>
      <c r="F800" s="217" t="s">
        <v>1373</v>
      </c>
      <c r="G800" s="215"/>
      <c r="H800" s="215"/>
      <c r="I800" s="218"/>
      <c r="J800" s="219">
        <f>BK800</f>
        <v>0</v>
      </c>
      <c r="K800" s="215"/>
      <c r="L800" s="220"/>
      <c r="M800" s="221"/>
      <c r="N800" s="222"/>
      <c r="O800" s="222"/>
      <c r="P800" s="223">
        <f>P801</f>
        <v>0</v>
      </c>
      <c r="Q800" s="222"/>
      <c r="R800" s="223">
        <f>R801</f>
        <v>0</v>
      </c>
      <c r="S800" s="222"/>
      <c r="T800" s="224">
        <f>T801</f>
        <v>0</v>
      </c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R800" s="225" t="s">
        <v>165</v>
      </c>
      <c r="AT800" s="226" t="s">
        <v>75</v>
      </c>
      <c r="AU800" s="226" t="s">
        <v>76</v>
      </c>
      <c r="AY800" s="225" t="s">
        <v>137</v>
      </c>
      <c r="BK800" s="227">
        <f>BK801</f>
        <v>0</v>
      </c>
    </row>
    <row r="801" spans="1:63" s="12" customFormat="1" ht="22.8" customHeight="1">
      <c r="A801" s="12"/>
      <c r="B801" s="214"/>
      <c r="C801" s="215"/>
      <c r="D801" s="216" t="s">
        <v>75</v>
      </c>
      <c r="E801" s="228" t="s">
        <v>76</v>
      </c>
      <c r="F801" s="228" t="s">
        <v>1373</v>
      </c>
      <c r="G801" s="215"/>
      <c r="H801" s="215"/>
      <c r="I801" s="218"/>
      <c r="J801" s="229">
        <f>BK801</f>
        <v>0</v>
      </c>
      <c r="K801" s="215"/>
      <c r="L801" s="220"/>
      <c r="M801" s="221"/>
      <c r="N801" s="222"/>
      <c r="O801" s="222"/>
      <c r="P801" s="223">
        <f>SUM(P802:P821)</f>
        <v>0</v>
      </c>
      <c r="Q801" s="222"/>
      <c r="R801" s="223">
        <f>SUM(R802:R821)</f>
        <v>0</v>
      </c>
      <c r="S801" s="222"/>
      <c r="T801" s="224">
        <f>SUM(T802:T821)</f>
        <v>0</v>
      </c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R801" s="225" t="s">
        <v>165</v>
      </c>
      <c r="AT801" s="226" t="s">
        <v>75</v>
      </c>
      <c r="AU801" s="226" t="s">
        <v>84</v>
      </c>
      <c r="AY801" s="225" t="s">
        <v>137</v>
      </c>
      <c r="BK801" s="227">
        <f>SUM(BK802:BK821)</f>
        <v>0</v>
      </c>
    </row>
    <row r="802" spans="1:65" s="2" customFormat="1" ht="14.4" customHeight="1">
      <c r="A802" s="37"/>
      <c r="B802" s="38"/>
      <c r="C802" s="230" t="s">
        <v>1374</v>
      </c>
      <c r="D802" s="230" t="s">
        <v>139</v>
      </c>
      <c r="E802" s="231" t="s">
        <v>1375</v>
      </c>
      <c r="F802" s="232" t="s">
        <v>1376</v>
      </c>
      <c r="G802" s="233" t="s">
        <v>1377</v>
      </c>
      <c r="H802" s="234">
        <v>1</v>
      </c>
      <c r="I802" s="235"/>
      <c r="J802" s="236">
        <f>ROUND(I802*H802,2)</f>
        <v>0</v>
      </c>
      <c r="K802" s="232" t="s">
        <v>143</v>
      </c>
      <c r="L802" s="43"/>
      <c r="M802" s="237" t="s">
        <v>1</v>
      </c>
      <c r="N802" s="238" t="s">
        <v>41</v>
      </c>
      <c r="O802" s="90"/>
      <c r="P802" s="239">
        <f>O802*H802</f>
        <v>0</v>
      </c>
      <c r="Q802" s="239">
        <v>0</v>
      </c>
      <c r="R802" s="239">
        <f>Q802*H802</f>
        <v>0</v>
      </c>
      <c r="S802" s="239">
        <v>0</v>
      </c>
      <c r="T802" s="240">
        <f>S802*H802</f>
        <v>0</v>
      </c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R802" s="241" t="s">
        <v>1378</v>
      </c>
      <c r="AT802" s="241" t="s">
        <v>139</v>
      </c>
      <c r="AU802" s="241" t="s">
        <v>86</v>
      </c>
      <c r="AY802" s="16" t="s">
        <v>137</v>
      </c>
      <c r="BE802" s="242">
        <f>IF(N802="základní",J802,0)</f>
        <v>0</v>
      </c>
      <c r="BF802" s="242">
        <f>IF(N802="snížená",J802,0)</f>
        <v>0</v>
      </c>
      <c r="BG802" s="242">
        <f>IF(N802="zákl. přenesená",J802,0)</f>
        <v>0</v>
      </c>
      <c r="BH802" s="242">
        <f>IF(N802="sníž. přenesená",J802,0)</f>
        <v>0</v>
      </c>
      <c r="BI802" s="242">
        <f>IF(N802="nulová",J802,0)</f>
        <v>0</v>
      </c>
      <c r="BJ802" s="16" t="s">
        <v>84</v>
      </c>
      <c r="BK802" s="242">
        <f>ROUND(I802*H802,2)</f>
        <v>0</v>
      </c>
      <c r="BL802" s="16" t="s">
        <v>1378</v>
      </c>
      <c r="BM802" s="241" t="s">
        <v>1379</v>
      </c>
    </row>
    <row r="803" spans="1:47" s="2" customFormat="1" ht="12">
      <c r="A803" s="37"/>
      <c r="B803" s="38"/>
      <c r="C803" s="39"/>
      <c r="D803" s="243" t="s">
        <v>146</v>
      </c>
      <c r="E803" s="39"/>
      <c r="F803" s="244" t="s">
        <v>1376</v>
      </c>
      <c r="G803" s="39"/>
      <c r="H803" s="39"/>
      <c r="I803" s="139"/>
      <c r="J803" s="39"/>
      <c r="K803" s="39"/>
      <c r="L803" s="43"/>
      <c r="M803" s="245"/>
      <c r="N803" s="246"/>
      <c r="O803" s="90"/>
      <c r="P803" s="90"/>
      <c r="Q803" s="90"/>
      <c r="R803" s="90"/>
      <c r="S803" s="90"/>
      <c r="T803" s="91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T803" s="16" t="s">
        <v>146</v>
      </c>
      <c r="AU803" s="16" t="s">
        <v>86</v>
      </c>
    </row>
    <row r="804" spans="1:65" s="2" customFormat="1" ht="14.4" customHeight="1">
      <c r="A804" s="37"/>
      <c r="B804" s="38"/>
      <c r="C804" s="230" t="s">
        <v>1380</v>
      </c>
      <c r="D804" s="230" t="s">
        <v>139</v>
      </c>
      <c r="E804" s="231" t="s">
        <v>1381</v>
      </c>
      <c r="F804" s="232" t="s">
        <v>1382</v>
      </c>
      <c r="G804" s="233" t="s">
        <v>1377</v>
      </c>
      <c r="H804" s="234">
        <v>1</v>
      </c>
      <c r="I804" s="235"/>
      <c r="J804" s="236">
        <f>ROUND(I804*H804,2)</f>
        <v>0</v>
      </c>
      <c r="K804" s="232" t="s">
        <v>143</v>
      </c>
      <c r="L804" s="43"/>
      <c r="M804" s="237" t="s">
        <v>1</v>
      </c>
      <c r="N804" s="238" t="s">
        <v>41</v>
      </c>
      <c r="O804" s="90"/>
      <c r="P804" s="239">
        <f>O804*H804</f>
        <v>0</v>
      </c>
      <c r="Q804" s="239">
        <v>0</v>
      </c>
      <c r="R804" s="239">
        <f>Q804*H804</f>
        <v>0</v>
      </c>
      <c r="S804" s="239">
        <v>0</v>
      </c>
      <c r="T804" s="240">
        <f>S804*H804</f>
        <v>0</v>
      </c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R804" s="241" t="s">
        <v>1378</v>
      </c>
      <c r="AT804" s="241" t="s">
        <v>139</v>
      </c>
      <c r="AU804" s="241" t="s">
        <v>86</v>
      </c>
      <c r="AY804" s="16" t="s">
        <v>137</v>
      </c>
      <c r="BE804" s="242">
        <f>IF(N804="základní",J804,0)</f>
        <v>0</v>
      </c>
      <c r="BF804" s="242">
        <f>IF(N804="snížená",J804,0)</f>
        <v>0</v>
      </c>
      <c r="BG804" s="242">
        <f>IF(N804="zákl. přenesená",J804,0)</f>
        <v>0</v>
      </c>
      <c r="BH804" s="242">
        <f>IF(N804="sníž. přenesená",J804,0)</f>
        <v>0</v>
      </c>
      <c r="BI804" s="242">
        <f>IF(N804="nulová",J804,0)</f>
        <v>0</v>
      </c>
      <c r="BJ804" s="16" t="s">
        <v>84</v>
      </c>
      <c r="BK804" s="242">
        <f>ROUND(I804*H804,2)</f>
        <v>0</v>
      </c>
      <c r="BL804" s="16" t="s">
        <v>1378</v>
      </c>
      <c r="BM804" s="241" t="s">
        <v>1383</v>
      </c>
    </row>
    <row r="805" spans="1:47" s="2" customFormat="1" ht="12">
      <c r="A805" s="37"/>
      <c r="B805" s="38"/>
      <c r="C805" s="39"/>
      <c r="D805" s="243" t="s">
        <v>146</v>
      </c>
      <c r="E805" s="39"/>
      <c r="F805" s="244" t="s">
        <v>1382</v>
      </c>
      <c r="G805" s="39"/>
      <c r="H805" s="39"/>
      <c r="I805" s="139"/>
      <c r="J805" s="39"/>
      <c r="K805" s="39"/>
      <c r="L805" s="43"/>
      <c r="M805" s="245"/>
      <c r="N805" s="246"/>
      <c r="O805" s="90"/>
      <c r="P805" s="90"/>
      <c r="Q805" s="90"/>
      <c r="R805" s="90"/>
      <c r="S805" s="90"/>
      <c r="T805" s="91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T805" s="16" t="s">
        <v>146</v>
      </c>
      <c r="AU805" s="16" t="s">
        <v>86</v>
      </c>
    </row>
    <row r="806" spans="1:65" s="2" customFormat="1" ht="19.8" customHeight="1">
      <c r="A806" s="37"/>
      <c r="B806" s="38"/>
      <c r="C806" s="230" t="s">
        <v>1384</v>
      </c>
      <c r="D806" s="230" t="s">
        <v>139</v>
      </c>
      <c r="E806" s="231" t="s">
        <v>1385</v>
      </c>
      <c r="F806" s="232" t="s">
        <v>1386</v>
      </c>
      <c r="G806" s="233" t="s">
        <v>1377</v>
      </c>
      <c r="H806" s="234">
        <v>1</v>
      </c>
      <c r="I806" s="235"/>
      <c r="J806" s="236">
        <f>ROUND(I806*H806,2)</f>
        <v>0</v>
      </c>
      <c r="K806" s="232" t="s">
        <v>143</v>
      </c>
      <c r="L806" s="43"/>
      <c r="M806" s="237" t="s">
        <v>1</v>
      </c>
      <c r="N806" s="238" t="s">
        <v>41</v>
      </c>
      <c r="O806" s="90"/>
      <c r="P806" s="239">
        <f>O806*H806</f>
        <v>0</v>
      </c>
      <c r="Q806" s="239">
        <v>0</v>
      </c>
      <c r="R806" s="239">
        <f>Q806*H806</f>
        <v>0</v>
      </c>
      <c r="S806" s="239">
        <v>0</v>
      </c>
      <c r="T806" s="240">
        <f>S806*H806</f>
        <v>0</v>
      </c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R806" s="241" t="s">
        <v>1378</v>
      </c>
      <c r="AT806" s="241" t="s">
        <v>139</v>
      </c>
      <c r="AU806" s="241" t="s">
        <v>86</v>
      </c>
      <c r="AY806" s="16" t="s">
        <v>137</v>
      </c>
      <c r="BE806" s="242">
        <f>IF(N806="základní",J806,0)</f>
        <v>0</v>
      </c>
      <c r="BF806" s="242">
        <f>IF(N806="snížená",J806,0)</f>
        <v>0</v>
      </c>
      <c r="BG806" s="242">
        <f>IF(N806="zákl. přenesená",J806,0)</f>
        <v>0</v>
      </c>
      <c r="BH806" s="242">
        <f>IF(N806="sníž. přenesená",J806,0)</f>
        <v>0</v>
      </c>
      <c r="BI806" s="242">
        <f>IF(N806="nulová",J806,0)</f>
        <v>0</v>
      </c>
      <c r="BJ806" s="16" t="s">
        <v>84</v>
      </c>
      <c r="BK806" s="242">
        <f>ROUND(I806*H806,2)</f>
        <v>0</v>
      </c>
      <c r="BL806" s="16" t="s">
        <v>1378</v>
      </c>
      <c r="BM806" s="241" t="s">
        <v>1387</v>
      </c>
    </row>
    <row r="807" spans="1:47" s="2" customFormat="1" ht="12">
      <c r="A807" s="37"/>
      <c r="B807" s="38"/>
      <c r="C807" s="39"/>
      <c r="D807" s="243" t="s">
        <v>146</v>
      </c>
      <c r="E807" s="39"/>
      <c r="F807" s="244" t="s">
        <v>1386</v>
      </c>
      <c r="G807" s="39"/>
      <c r="H807" s="39"/>
      <c r="I807" s="139"/>
      <c r="J807" s="39"/>
      <c r="K807" s="39"/>
      <c r="L807" s="43"/>
      <c r="M807" s="245"/>
      <c r="N807" s="246"/>
      <c r="O807" s="90"/>
      <c r="P807" s="90"/>
      <c r="Q807" s="90"/>
      <c r="R807" s="90"/>
      <c r="S807" s="90"/>
      <c r="T807" s="91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T807" s="16" t="s">
        <v>146</v>
      </c>
      <c r="AU807" s="16" t="s">
        <v>86</v>
      </c>
    </row>
    <row r="808" spans="1:65" s="2" customFormat="1" ht="19.8" customHeight="1">
      <c r="A808" s="37"/>
      <c r="B808" s="38"/>
      <c r="C808" s="230" t="s">
        <v>1388</v>
      </c>
      <c r="D808" s="230" t="s">
        <v>139</v>
      </c>
      <c r="E808" s="231" t="s">
        <v>1389</v>
      </c>
      <c r="F808" s="232" t="s">
        <v>1390</v>
      </c>
      <c r="G808" s="233" t="s">
        <v>1377</v>
      </c>
      <c r="H808" s="234">
        <v>1</v>
      </c>
      <c r="I808" s="235"/>
      <c r="J808" s="236">
        <f>ROUND(I808*H808,2)</f>
        <v>0</v>
      </c>
      <c r="K808" s="232" t="s">
        <v>143</v>
      </c>
      <c r="L808" s="43"/>
      <c r="M808" s="237" t="s">
        <v>1</v>
      </c>
      <c r="N808" s="238" t="s">
        <v>41</v>
      </c>
      <c r="O808" s="90"/>
      <c r="P808" s="239">
        <f>O808*H808</f>
        <v>0</v>
      </c>
      <c r="Q808" s="239">
        <v>0</v>
      </c>
      <c r="R808" s="239">
        <f>Q808*H808</f>
        <v>0</v>
      </c>
      <c r="S808" s="239">
        <v>0</v>
      </c>
      <c r="T808" s="240">
        <f>S808*H808</f>
        <v>0</v>
      </c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R808" s="241" t="s">
        <v>1378</v>
      </c>
      <c r="AT808" s="241" t="s">
        <v>139</v>
      </c>
      <c r="AU808" s="241" t="s">
        <v>86</v>
      </c>
      <c r="AY808" s="16" t="s">
        <v>137</v>
      </c>
      <c r="BE808" s="242">
        <f>IF(N808="základní",J808,0)</f>
        <v>0</v>
      </c>
      <c r="BF808" s="242">
        <f>IF(N808="snížená",J808,0)</f>
        <v>0</v>
      </c>
      <c r="BG808" s="242">
        <f>IF(N808="zákl. přenesená",J808,0)</f>
        <v>0</v>
      </c>
      <c r="BH808" s="242">
        <f>IF(N808="sníž. přenesená",J808,0)</f>
        <v>0</v>
      </c>
      <c r="BI808" s="242">
        <f>IF(N808="nulová",J808,0)</f>
        <v>0</v>
      </c>
      <c r="BJ808" s="16" t="s">
        <v>84</v>
      </c>
      <c r="BK808" s="242">
        <f>ROUND(I808*H808,2)</f>
        <v>0</v>
      </c>
      <c r="BL808" s="16" t="s">
        <v>1378</v>
      </c>
      <c r="BM808" s="241" t="s">
        <v>1391</v>
      </c>
    </row>
    <row r="809" spans="1:47" s="2" customFormat="1" ht="12">
      <c r="A809" s="37"/>
      <c r="B809" s="38"/>
      <c r="C809" s="39"/>
      <c r="D809" s="243" t="s">
        <v>146</v>
      </c>
      <c r="E809" s="39"/>
      <c r="F809" s="244" t="s">
        <v>1390</v>
      </c>
      <c r="G809" s="39"/>
      <c r="H809" s="39"/>
      <c r="I809" s="139"/>
      <c r="J809" s="39"/>
      <c r="K809" s="39"/>
      <c r="L809" s="43"/>
      <c r="M809" s="245"/>
      <c r="N809" s="246"/>
      <c r="O809" s="90"/>
      <c r="P809" s="90"/>
      <c r="Q809" s="90"/>
      <c r="R809" s="90"/>
      <c r="S809" s="90"/>
      <c r="T809" s="91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T809" s="16" t="s">
        <v>146</v>
      </c>
      <c r="AU809" s="16" t="s">
        <v>86</v>
      </c>
    </row>
    <row r="810" spans="1:65" s="2" customFormat="1" ht="14.4" customHeight="1">
      <c r="A810" s="37"/>
      <c r="B810" s="38"/>
      <c r="C810" s="230" t="s">
        <v>1392</v>
      </c>
      <c r="D810" s="230" t="s">
        <v>139</v>
      </c>
      <c r="E810" s="231" t="s">
        <v>1393</v>
      </c>
      <c r="F810" s="232" t="s">
        <v>1394</v>
      </c>
      <c r="G810" s="233" t="s">
        <v>1377</v>
      </c>
      <c r="H810" s="234">
        <v>1</v>
      </c>
      <c r="I810" s="235"/>
      <c r="J810" s="236">
        <f>ROUND(I810*H810,2)</f>
        <v>0</v>
      </c>
      <c r="K810" s="232" t="s">
        <v>143</v>
      </c>
      <c r="L810" s="43"/>
      <c r="M810" s="237" t="s">
        <v>1</v>
      </c>
      <c r="N810" s="238" t="s">
        <v>41</v>
      </c>
      <c r="O810" s="90"/>
      <c r="P810" s="239">
        <f>O810*H810</f>
        <v>0</v>
      </c>
      <c r="Q810" s="239">
        <v>0</v>
      </c>
      <c r="R810" s="239">
        <f>Q810*H810</f>
        <v>0</v>
      </c>
      <c r="S810" s="239">
        <v>0</v>
      </c>
      <c r="T810" s="240">
        <f>S810*H810</f>
        <v>0</v>
      </c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R810" s="241" t="s">
        <v>1378</v>
      </c>
      <c r="AT810" s="241" t="s">
        <v>139</v>
      </c>
      <c r="AU810" s="241" t="s">
        <v>86</v>
      </c>
      <c r="AY810" s="16" t="s">
        <v>137</v>
      </c>
      <c r="BE810" s="242">
        <f>IF(N810="základní",J810,0)</f>
        <v>0</v>
      </c>
      <c r="BF810" s="242">
        <f>IF(N810="snížená",J810,0)</f>
        <v>0</v>
      </c>
      <c r="BG810" s="242">
        <f>IF(N810="zákl. přenesená",J810,0)</f>
        <v>0</v>
      </c>
      <c r="BH810" s="242">
        <f>IF(N810="sníž. přenesená",J810,0)</f>
        <v>0</v>
      </c>
      <c r="BI810" s="242">
        <f>IF(N810="nulová",J810,0)</f>
        <v>0</v>
      </c>
      <c r="BJ810" s="16" t="s">
        <v>84</v>
      </c>
      <c r="BK810" s="242">
        <f>ROUND(I810*H810,2)</f>
        <v>0</v>
      </c>
      <c r="BL810" s="16" t="s">
        <v>1378</v>
      </c>
      <c r="BM810" s="241" t="s">
        <v>1395</v>
      </c>
    </row>
    <row r="811" spans="1:47" s="2" customFormat="1" ht="12">
      <c r="A811" s="37"/>
      <c r="B811" s="38"/>
      <c r="C811" s="39"/>
      <c r="D811" s="243" t="s">
        <v>146</v>
      </c>
      <c r="E811" s="39"/>
      <c r="F811" s="244" t="s">
        <v>1396</v>
      </c>
      <c r="G811" s="39"/>
      <c r="H811" s="39"/>
      <c r="I811" s="139"/>
      <c r="J811" s="39"/>
      <c r="K811" s="39"/>
      <c r="L811" s="43"/>
      <c r="M811" s="245"/>
      <c r="N811" s="246"/>
      <c r="O811" s="90"/>
      <c r="P811" s="90"/>
      <c r="Q811" s="90"/>
      <c r="R811" s="90"/>
      <c r="S811" s="90"/>
      <c r="T811" s="91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T811" s="16" t="s">
        <v>146</v>
      </c>
      <c r="AU811" s="16" t="s">
        <v>86</v>
      </c>
    </row>
    <row r="812" spans="1:65" s="2" customFormat="1" ht="14.4" customHeight="1">
      <c r="A812" s="37"/>
      <c r="B812" s="38"/>
      <c r="C812" s="230" t="s">
        <v>1397</v>
      </c>
      <c r="D812" s="230" t="s">
        <v>139</v>
      </c>
      <c r="E812" s="231" t="s">
        <v>1398</v>
      </c>
      <c r="F812" s="232" t="s">
        <v>1399</v>
      </c>
      <c r="G812" s="233" t="s">
        <v>1377</v>
      </c>
      <c r="H812" s="234">
        <v>1</v>
      </c>
      <c r="I812" s="235"/>
      <c r="J812" s="236">
        <f>ROUND(I812*H812,2)</f>
        <v>0</v>
      </c>
      <c r="K812" s="232" t="s">
        <v>143</v>
      </c>
      <c r="L812" s="43"/>
      <c r="M812" s="237" t="s">
        <v>1</v>
      </c>
      <c r="N812" s="238" t="s">
        <v>41</v>
      </c>
      <c r="O812" s="90"/>
      <c r="P812" s="239">
        <f>O812*H812</f>
        <v>0</v>
      </c>
      <c r="Q812" s="239">
        <v>0</v>
      </c>
      <c r="R812" s="239">
        <f>Q812*H812</f>
        <v>0</v>
      </c>
      <c r="S812" s="239">
        <v>0</v>
      </c>
      <c r="T812" s="240">
        <f>S812*H812</f>
        <v>0</v>
      </c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R812" s="241" t="s">
        <v>1378</v>
      </c>
      <c r="AT812" s="241" t="s">
        <v>139</v>
      </c>
      <c r="AU812" s="241" t="s">
        <v>86</v>
      </c>
      <c r="AY812" s="16" t="s">
        <v>137</v>
      </c>
      <c r="BE812" s="242">
        <f>IF(N812="základní",J812,0)</f>
        <v>0</v>
      </c>
      <c r="BF812" s="242">
        <f>IF(N812="snížená",J812,0)</f>
        <v>0</v>
      </c>
      <c r="BG812" s="242">
        <f>IF(N812="zákl. přenesená",J812,0)</f>
        <v>0</v>
      </c>
      <c r="BH812" s="242">
        <f>IF(N812="sníž. přenesená",J812,0)</f>
        <v>0</v>
      </c>
      <c r="BI812" s="242">
        <f>IF(N812="nulová",J812,0)</f>
        <v>0</v>
      </c>
      <c r="BJ812" s="16" t="s">
        <v>84</v>
      </c>
      <c r="BK812" s="242">
        <f>ROUND(I812*H812,2)</f>
        <v>0</v>
      </c>
      <c r="BL812" s="16" t="s">
        <v>1378</v>
      </c>
      <c r="BM812" s="241" t="s">
        <v>1400</v>
      </c>
    </row>
    <row r="813" spans="1:47" s="2" customFormat="1" ht="12">
      <c r="A813" s="37"/>
      <c r="B813" s="38"/>
      <c r="C813" s="39"/>
      <c r="D813" s="243" t="s">
        <v>146</v>
      </c>
      <c r="E813" s="39"/>
      <c r="F813" s="244" t="s">
        <v>1399</v>
      </c>
      <c r="G813" s="39"/>
      <c r="H813" s="39"/>
      <c r="I813" s="139"/>
      <c r="J813" s="39"/>
      <c r="K813" s="39"/>
      <c r="L813" s="43"/>
      <c r="M813" s="245"/>
      <c r="N813" s="246"/>
      <c r="O813" s="90"/>
      <c r="P813" s="90"/>
      <c r="Q813" s="90"/>
      <c r="R813" s="90"/>
      <c r="S813" s="90"/>
      <c r="T813" s="91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T813" s="16" t="s">
        <v>146</v>
      </c>
      <c r="AU813" s="16" t="s">
        <v>86</v>
      </c>
    </row>
    <row r="814" spans="1:65" s="2" customFormat="1" ht="14.4" customHeight="1">
      <c r="A814" s="37"/>
      <c r="B814" s="38"/>
      <c r="C814" s="230" t="s">
        <v>1401</v>
      </c>
      <c r="D814" s="230" t="s">
        <v>139</v>
      </c>
      <c r="E814" s="231" t="s">
        <v>1402</v>
      </c>
      <c r="F814" s="232" t="s">
        <v>1403</v>
      </c>
      <c r="G814" s="233" t="s">
        <v>1377</v>
      </c>
      <c r="H814" s="234">
        <v>1</v>
      </c>
      <c r="I814" s="235"/>
      <c r="J814" s="236">
        <f>ROUND(I814*H814,2)</f>
        <v>0</v>
      </c>
      <c r="K814" s="232" t="s">
        <v>143</v>
      </c>
      <c r="L814" s="43"/>
      <c r="M814" s="237" t="s">
        <v>1</v>
      </c>
      <c r="N814" s="238" t="s">
        <v>41</v>
      </c>
      <c r="O814" s="90"/>
      <c r="P814" s="239">
        <f>O814*H814</f>
        <v>0</v>
      </c>
      <c r="Q814" s="239">
        <v>0</v>
      </c>
      <c r="R814" s="239">
        <f>Q814*H814</f>
        <v>0</v>
      </c>
      <c r="S814" s="239">
        <v>0</v>
      </c>
      <c r="T814" s="240">
        <f>S814*H814</f>
        <v>0</v>
      </c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R814" s="241" t="s">
        <v>1378</v>
      </c>
      <c r="AT814" s="241" t="s">
        <v>139</v>
      </c>
      <c r="AU814" s="241" t="s">
        <v>86</v>
      </c>
      <c r="AY814" s="16" t="s">
        <v>137</v>
      </c>
      <c r="BE814" s="242">
        <f>IF(N814="základní",J814,0)</f>
        <v>0</v>
      </c>
      <c r="BF814" s="242">
        <f>IF(N814="snížená",J814,0)</f>
        <v>0</v>
      </c>
      <c r="BG814" s="242">
        <f>IF(N814="zákl. přenesená",J814,0)</f>
        <v>0</v>
      </c>
      <c r="BH814" s="242">
        <f>IF(N814="sníž. přenesená",J814,0)</f>
        <v>0</v>
      </c>
      <c r="BI814" s="242">
        <f>IF(N814="nulová",J814,0)</f>
        <v>0</v>
      </c>
      <c r="BJ814" s="16" t="s">
        <v>84</v>
      </c>
      <c r="BK814" s="242">
        <f>ROUND(I814*H814,2)</f>
        <v>0</v>
      </c>
      <c r="BL814" s="16" t="s">
        <v>1378</v>
      </c>
      <c r="BM814" s="241" t="s">
        <v>1404</v>
      </c>
    </row>
    <row r="815" spans="1:47" s="2" customFormat="1" ht="12">
      <c r="A815" s="37"/>
      <c r="B815" s="38"/>
      <c r="C815" s="39"/>
      <c r="D815" s="243" t="s">
        <v>146</v>
      </c>
      <c r="E815" s="39"/>
      <c r="F815" s="244" t="s">
        <v>1403</v>
      </c>
      <c r="G815" s="39"/>
      <c r="H815" s="39"/>
      <c r="I815" s="139"/>
      <c r="J815" s="39"/>
      <c r="K815" s="39"/>
      <c r="L815" s="43"/>
      <c r="M815" s="245"/>
      <c r="N815" s="246"/>
      <c r="O815" s="90"/>
      <c r="P815" s="90"/>
      <c r="Q815" s="90"/>
      <c r="R815" s="90"/>
      <c r="S815" s="90"/>
      <c r="T815" s="91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T815" s="16" t="s">
        <v>146</v>
      </c>
      <c r="AU815" s="16" t="s">
        <v>86</v>
      </c>
    </row>
    <row r="816" spans="1:65" s="2" customFormat="1" ht="14.4" customHeight="1">
      <c r="A816" s="37"/>
      <c r="B816" s="38"/>
      <c r="C816" s="230" t="s">
        <v>1405</v>
      </c>
      <c r="D816" s="230" t="s">
        <v>139</v>
      </c>
      <c r="E816" s="231" t="s">
        <v>1406</v>
      </c>
      <c r="F816" s="232" t="s">
        <v>1407</v>
      </c>
      <c r="G816" s="233" t="s">
        <v>1377</v>
      </c>
      <c r="H816" s="234">
        <v>1</v>
      </c>
      <c r="I816" s="235"/>
      <c r="J816" s="236">
        <f>ROUND(I816*H816,2)</f>
        <v>0</v>
      </c>
      <c r="K816" s="232" t="s">
        <v>1408</v>
      </c>
      <c r="L816" s="43"/>
      <c r="M816" s="237" t="s">
        <v>1</v>
      </c>
      <c r="N816" s="238" t="s">
        <v>41</v>
      </c>
      <c r="O816" s="90"/>
      <c r="P816" s="239">
        <f>O816*H816</f>
        <v>0</v>
      </c>
      <c r="Q816" s="239">
        <v>0</v>
      </c>
      <c r="R816" s="239">
        <f>Q816*H816</f>
        <v>0</v>
      </c>
      <c r="S816" s="239">
        <v>0</v>
      </c>
      <c r="T816" s="240">
        <f>S816*H816</f>
        <v>0</v>
      </c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R816" s="241" t="s">
        <v>1378</v>
      </c>
      <c r="AT816" s="241" t="s">
        <v>139</v>
      </c>
      <c r="AU816" s="241" t="s">
        <v>86</v>
      </c>
      <c r="AY816" s="16" t="s">
        <v>137</v>
      </c>
      <c r="BE816" s="242">
        <f>IF(N816="základní",J816,0)</f>
        <v>0</v>
      </c>
      <c r="BF816" s="242">
        <f>IF(N816="snížená",J816,0)</f>
        <v>0</v>
      </c>
      <c r="BG816" s="242">
        <f>IF(N816="zákl. přenesená",J816,0)</f>
        <v>0</v>
      </c>
      <c r="BH816" s="242">
        <f>IF(N816="sníž. přenesená",J816,0)</f>
        <v>0</v>
      </c>
      <c r="BI816" s="242">
        <f>IF(N816="nulová",J816,0)</f>
        <v>0</v>
      </c>
      <c r="BJ816" s="16" t="s">
        <v>84</v>
      </c>
      <c r="BK816" s="242">
        <f>ROUND(I816*H816,2)</f>
        <v>0</v>
      </c>
      <c r="BL816" s="16" t="s">
        <v>1378</v>
      </c>
      <c r="BM816" s="241" t="s">
        <v>1409</v>
      </c>
    </row>
    <row r="817" spans="1:47" s="2" customFormat="1" ht="12">
      <c r="A817" s="37"/>
      <c r="B817" s="38"/>
      <c r="C817" s="39"/>
      <c r="D817" s="243" t="s">
        <v>146</v>
      </c>
      <c r="E817" s="39"/>
      <c r="F817" s="244" t="s">
        <v>1407</v>
      </c>
      <c r="G817" s="39"/>
      <c r="H817" s="39"/>
      <c r="I817" s="139"/>
      <c r="J817" s="39"/>
      <c r="K817" s="39"/>
      <c r="L817" s="43"/>
      <c r="M817" s="245"/>
      <c r="N817" s="246"/>
      <c r="O817" s="90"/>
      <c r="P817" s="90"/>
      <c r="Q817" s="90"/>
      <c r="R817" s="90"/>
      <c r="S817" s="90"/>
      <c r="T817" s="91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T817" s="16" t="s">
        <v>146</v>
      </c>
      <c r="AU817" s="16" t="s">
        <v>86</v>
      </c>
    </row>
    <row r="818" spans="1:65" s="2" customFormat="1" ht="14.4" customHeight="1">
      <c r="A818" s="37"/>
      <c r="B818" s="38"/>
      <c r="C818" s="230" t="s">
        <v>1410</v>
      </c>
      <c r="D818" s="230" t="s">
        <v>139</v>
      </c>
      <c r="E818" s="231" t="s">
        <v>1411</v>
      </c>
      <c r="F818" s="232" t="s">
        <v>1412</v>
      </c>
      <c r="G818" s="233" t="s">
        <v>1377</v>
      </c>
      <c r="H818" s="234">
        <v>1</v>
      </c>
      <c r="I818" s="235"/>
      <c r="J818" s="236">
        <f>ROUND(I818*H818,2)</f>
        <v>0</v>
      </c>
      <c r="K818" s="232" t="s">
        <v>143</v>
      </c>
      <c r="L818" s="43"/>
      <c r="M818" s="237" t="s">
        <v>1</v>
      </c>
      <c r="N818" s="238" t="s">
        <v>41</v>
      </c>
      <c r="O818" s="90"/>
      <c r="P818" s="239">
        <f>O818*H818</f>
        <v>0</v>
      </c>
      <c r="Q818" s="239">
        <v>0</v>
      </c>
      <c r="R818" s="239">
        <f>Q818*H818</f>
        <v>0</v>
      </c>
      <c r="S818" s="239">
        <v>0</v>
      </c>
      <c r="T818" s="240">
        <f>S818*H818</f>
        <v>0</v>
      </c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R818" s="241" t="s">
        <v>1378</v>
      </c>
      <c r="AT818" s="241" t="s">
        <v>139</v>
      </c>
      <c r="AU818" s="241" t="s">
        <v>86</v>
      </c>
      <c r="AY818" s="16" t="s">
        <v>137</v>
      </c>
      <c r="BE818" s="242">
        <f>IF(N818="základní",J818,0)</f>
        <v>0</v>
      </c>
      <c r="BF818" s="242">
        <f>IF(N818="snížená",J818,0)</f>
        <v>0</v>
      </c>
      <c r="BG818" s="242">
        <f>IF(N818="zákl. přenesená",J818,0)</f>
        <v>0</v>
      </c>
      <c r="BH818" s="242">
        <f>IF(N818="sníž. přenesená",J818,0)</f>
        <v>0</v>
      </c>
      <c r="BI818" s="242">
        <f>IF(N818="nulová",J818,0)</f>
        <v>0</v>
      </c>
      <c r="BJ818" s="16" t="s">
        <v>84</v>
      </c>
      <c r="BK818" s="242">
        <f>ROUND(I818*H818,2)</f>
        <v>0</v>
      </c>
      <c r="BL818" s="16" t="s">
        <v>1378</v>
      </c>
      <c r="BM818" s="241" t="s">
        <v>1413</v>
      </c>
    </row>
    <row r="819" spans="1:47" s="2" customFormat="1" ht="12">
      <c r="A819" s="37"/>
      <c r="B819" s="38"/>
      <c r="C819" s="39"/>
      <c r="D819" s="243" t="s">
        <v>146</v>
      </c>
      <c r="E819" s="39"/>
      <c r="F819" s="244" t="s">
        <v>1412</v>
      </c>
      <c r="G819" s="39"/>
      <c r="H819" s="39"/>
      <c r="I819" s="139"/>
      <c r="J819" s="39"/>
      <c r="K819" s="39"/>
      <c r="L819" s="43"/>
      <c r="M819" s="245"/>
      <c r="N819" s="246"/>
      <c r="O819" s="90"/>
      <c r="P819" s="90"/>
      <c r="Q819" s="90"/>
      <c r="R819" s="90"/>
      <c r="S819" s="90"/>
      <c r="T819" s="91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T819" s="16" t="s">
        <v>146</v>
      </c>
      <c r="AU819" s="16" t="s">
        <v>86</v>
      </c>
    </row>
    <row r="820" spans="1:65" s="2" customFormat="1" ht="14.4" customHeight="1">
      <c r="A820" s="37"/>
      <c r="B820" s="38"/>
      <c r="C820" s="230" t="s">
        <v>1414</v>
      </c>
      <c r="D820" s="230" t="s">
        <v>139</v>
      </c>
      <c r="E820" s="231" t="s">
        <v>1415</v>
      </c>
      <c r="F820" s="232" t="s">
        <v>1416</v>
      </c>
      <c r="G820" s="233" t="s">
        <v>1377</v>
      </c>
      <c r="H820" s="234">
        <v>1</v>
      </c>
      <c r="I820" s="235"/>
      <c r="J820" s="236">
        <f>ROUND(I820*H820,2)</f>
        <v>0</v>
      </c>
      <c r="K820" s="232" t="s">
        <v>143</v>
      </c>
      <c r="L820" s="43"/>
      <c r="M820" s="237" t="s">
        <v>1</v>
      </c>
      <c r="N820" s="238" t="s">
        <v>41</v>
      </c>
      <c r="O820" s="90"/>
      <c r="P820" s="239">
        <f>O820*H820</f>
        <v>0</v>
      </c>
      <c r="Q820" s="239">
        <v>0</v>
      </c>
      <c r="R820" s="239">
        <f>Q820*H820</f>
        <v>0</v>
      </c>
      <c r="S820" s="239">
        <v>0</v>
      </c>
      <c r="T820" s="240">
        <f>S820*H820</f>
        <v>0</v>
      </c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R820" s="241" t="s">
        <v>1417</v>
      </c>
      <c r="AT820" s="241" t="s">
        <v>139</v>
      </c>
      <c r="AU820" s="241" t="s">
        <v>86</v>
      </c>
      <c r="AY820" s="16" t="s">
        <v>137</v>
      </c>
      <c r="BE820" s="242">
        <f>IF(N820="základní",J820,0)</f>
        <v>0</v>
      </c>
      <c r="BF820" s="242">
        <f>IF(N820="snížená",J820,0)</f>
        <v>0</v>
      </c>
      <c r="BG820" s="242">
        <f>IF(N820="zákl. přenesená",J820,0)</f>
        <v>0</v>
      </c>
      <c r="BH820" s="242">
        <f>IF(N820="sníž. přenesená",J820,0)</f>
        <v>0</v>
      </c>
      <c r="BI820" s="242">
        <f>IF(N820="nulová",J820,0)</f>
        <v>0</v>
      </c>
      <c r="BJ820" s="16" t="s">
        <v>84</v>
      </c>
      <c r="BK820" s="242">
        <f>ROUND(I820*H820,2)</f>
        <v>0</v>
      </c>
      <c r="BL820" s="16" t="s">
        <v>1417</v>
      </c>
      <c r="BM820" s="241" t="s">
        <v>1418</v>
      </c>
    </row>
    <row r="821" spans="1:47" s="2" customFormat="1" ht="12">
      <c r="A821" s="37"/>
      <c r="B821" s="38"/>
      <c r="C821" s="39"/>
      <c r="D821" s="243" t="s">
        <v>146</v>
      </c>
      <c r="E821" s="39"/>
      <c r="F821" s="244" t="s">
        <v>1419</v>
      </c>
      <c r="G821" s="39"/>
      <c r="H821" s="39"/>
      <c r="I821" s="139"/>
      <c r="J821" s="39"/>
      <c r="K821" s="39"/>
      <c r="L821" s="43"/>
      <c r="M821" s="280"/>
      <c r="N821" s="281"/>
      <c r="O821" s="282"/>
      <c r="P821" s="282"/>
      <c r="Q821" s="282"/>
      <c r="R821" s="282"/>
      <c r="S821" s="282"/>
      <c r="T821" s="283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T821" s="16" t="s">
        <v>146</v>
      </c>
      <c r="AU821" s="16" t="s">
        <v>86</v>
      </c>
    </row>
    <row r="822" spans="1:31" s="2" customFormat="1" ht="6.95" customHeight="1">
      <c r="A822" s="37"/>
      <c r="B822" s="65"/>
      <c r="C822" s="66"/>
      <c r="D822" s="66"/>
      <c r="E822" s="66"/>
      <c r="F822" s="66"/>
      <c r="G822" s="66"/>
      <c r="H822" s="66"/>
      <c r="I822" s="178"/>
      <c r="J822" s="66"/>
      <c r="K822" s="66"/>
      <c r="L822" s="43"/>
      <c r="M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</row>
  </sheetData>
  <sheetProtection password="CC35" sheet="1" objects="1" scenarios="1" formatColumns="0" formatRows="0" autoFilter="0"/>
  <autoFilter ref="C141:K821"/>
  <mergeCells count="9">
    <mergeCell ref="E7:H7"/>
    <mergeCell ref="E9:H9"/>
    <mergeCell ref="E18:H18"/>
    <mergeCell ref="E27:H27"/>
    <mergeCell ref="E85:H85"/>
    <mergeCell ref="E87:H87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DT178731\Nesnera</cp:lastModifiedBy>
  <dcterms:created xsi:type="dcterms:W3CDTF">2020-02-06T06:52:13Z</dcterms:created>
  <dcterms:modified xsi:type="dcterms:W3CDTF">2020-02-06T06:52:18Z</dcterms:modified>
  <cp:category/>
  <cp:version/>
  <cp:contentType/>
  <cp:contentStatus/>
</cp:coreProperties>
</file>