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0108 - Zateplení jíde..." sheetId="2" r:id="rId2"/>
  </sheets>
  <definedNames>
    <definedName name="_xlnm.Print_Area" localSheetId="0">'Rekapitulace stavby'!$D$4:$AO$76,'Rekapitulace stavby'!$C$82:$AQ$96</definedName>
    <definedName name="_xlnm._FilterDatabase" localSheetId="1" hidden="1">'20200108 - Zateplení jíde...'!$C$132:$K$715</definedName>
    <definedName name="_xlnm.Print_Area" localSheetId="1">'20200108 - Zateplení jíde...'!$C$4:$J$76,'20200108 - Zateplení jíde...'!$C$82:$J$116,'20200108 - Zateplení jíde...'!$C$122:$K$715</definedName>
    <definedName name="_xlnm.Print_Titles" localSheetId="0">'Rekapitulace stavby'!$92:$92</definedName>
    <definedName name="_xlnm.Print_Titles" localSheetId="1">'20200108 - Zateplení jíde...'!$132:$132</definedName>
  </definedNames>
  <calcPr fullCalcOnLoad="1"/>
</workbook>
</file>

<file path=xl/sharedStrings.xml><?xml version="1.0" encoding="utf-8"?>
<sst xmlns="http://schemas.openxmlformats.org/spreadsheetml/2006/main" count="5574" uniqueCount="1210">
  <si>
    <t>Export Komplet</t>
  </si>
  <si>
    <t/>
  </si>
  <si>
    <t>2.0</t>
  </si>
  <si>
    <t>ZAMOK</t>
  </si>
  <si>
    <t>False</t>
  </si>
  <si>
    <t>{0399a02b-9986-4979-81bf-7a9aeab1a21d}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</si>
  <si>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</si>
  <si>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</si>
  <si>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</si>
  <si>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</si>
  <si>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</si>
  <si>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</si>
  <si>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</si>
  <si>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</si>
  <si>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20200108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</si>
  <si>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</si>
  <si>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</si>
  <si>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jídelny ZŠ Zahradní Šluknov</t>
  </si>
  <si>
    <t>KSO:</t>
  </si>
  <si>
    <t>CC-CZ:</t>
  </si>
  <si>
    <t>Místo:</t>
  </si>
  <si>
    <t>Šluknov</t>
  </si>
  <si>
    <t>Datum:</t>
  </si>
  <si>
    <t>8. 1. 2020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</si>
  <si>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</si>
  <si>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</si>
  <si>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</si>
  <si>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</si>
  <si>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</si>
  <si>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</si>
  <si>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</si>
  <si>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</si>
  <si>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</si>
  <si>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</si>
  <si>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</si>
  <si>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</si>
  <si>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</si>
  <si>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</si>
  <si>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</si>
  <si>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</si>
  <si>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</si>
  <si>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</si>
  <si>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</si>
  <si>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</si>
  <si>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</si>
  <si>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</si>
  <si>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</si>
  <si>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</si>
  <si>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</si>
  <si>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</si>
  <si>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</si>
  <si>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</si>
  <si>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</si>
  <si>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</si>
  <si>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</si>
  <si>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</si>
  <si>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</si>
  <si>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</si>
  <si>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</si>
  <si>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</si>
  <si>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</si>
  <si>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</si>
  <si>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</si>
  <si>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</si>
  <si>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</si>
  <si>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</si>
  <si>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</si>
  <si>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</si>
  <si>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</si>
  <si>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</si>
  <si>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</si>
  <si>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</si>
  <si>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</si>
  <si>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</si>
  <si>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</si>
  <si>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</si>
  <si>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</si>
  <si>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</si>
  <si>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</si>
  <si>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</si>
  <si>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</si>
  <si>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</si>
  <si>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</si>
  <si>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</si>
  <si>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</si>
  <si>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</si>
  <si>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</si>
  <si>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</si>
  <si>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</si>
  <si>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</si>
  <si>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</si>
  <si>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</si>
  <si>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</si>
  <si>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</si>
  <si>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</si>
  <si>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</si>
  <si>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</si>
  <si>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</si>
  <si>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</si>
  <si>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</si>
  <si>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</si>
  <si>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740 - Elektromontáže - zkoušky a revize</t>
  </si>
  <si>
    <t xml:space="preserve">    741 - Elektroinstalace - silnoproud</t>
  </si>
  <si>
    <t xml:space="preserve">    743 - Elektromontáže - hrubá montáž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</si>
  <si>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</si>
  <si>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</si>
  <si>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</si>
  <si>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</si>
  <si>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VRN - Vedlejší rozpočtové náklady</t>
  </si>
  <si>
    <t xml:space="preserve">    0 -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</si>
  <si>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</si>
  <si>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</si>
  <si>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</si>
  <si>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</si>
  <si>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</si>
  <si>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</si>
  <si>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</si>
  <si>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</si>
  <si>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</si>
  <si>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</si>
  <si>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</si>
  <si>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</si>
  <si>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</si>
  <si>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</si>
  <si>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</si>
  <si>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</si>
  <si>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</si>
  <si>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</si>
  <si>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112101121</t>
  </si>
  <si>
    <t>Kácení stromů jehličnatých D kmene do 300 mm</t>
  </si>
  <si>
    <t>kus</t>
  </si>
  <si>
    <t>CS ÚRS 2019 01</t>
  </si>
  <si>
    <t>4</t>
  </si>
  <si>
    <t>-668218179</t>
  </si>
  <si>
    <t>PP</t>
  </si>
  <si>
    <t>Kácení stromů s odřezáním kmene a s odvětvením jehličnatých bez odkornění, kmene průměru přes 100 do 300 mm</t>
  </si>
  <si>
    <t>112201101</t>
  </si>
  <si>
    <t>Odstranění pařezů D do 300 mm</t>
  </si>
  <si>
    <t>-1957950211</t>
  </si>
  <si>
    <t>Odstranění pařezů s jejich vykopáním, vytrháním nebo odstřelením, s přesekáním kořenů průměru přes 100 do 300 mm</t>
  </si>
  <si>
    <t>3</t>
  </si>
  <si>
    <t>122201101</t>
  </si>
  <si>
    <t>Odkopávky a prokopávky nezapažené v hornině tř. 3 objem do 100 m3</t>
  </si>
  <si>
    <t>m3</t>
  </si>
  <si>
    <t>1957649826</t>
  </si>
  <si>
    <t>VV</t>
  </si>
  <si>
    <t>0,9*0,8*19</t>
  </si>
  <si>
    <t>0,6*0,8*(19+37)</t>
  </si>
  <si>
    <t>1,2*0,8*43,8</t>
  </si>
  <si>
    <t>Součet</t>
  </si>
  <si>
    <t>162201211</t>
  </si>
  <si>
    <t>Vodorovné přemístění výkopku z horniny tř. 1 až 4 stavebním kolečkem do 10 m</t>
  </si>
  <si>
    <t>1238424336</t>
  </si>
  <si>
    <t>5</t>
  </si>
  <si>
    <t>162701105</t>
  </si>
  <si>
    <t>Vodorovné přemístění do 10000 m výkopku/sypaniny z horniny tř. 1 až 4</t>
  </si>
  <si>
    <t>1768204321</t>
  </si>
  <si>
    <t>6</t>
  </si>
  <si>
    <t>162701109</t>
  </si>
  <si>
    <t>Příplatek k vodorovnému přemístění výkopku/sypaniny z horniny tř. 1 až 4 ZKD 1000 m přes 10000 m</t>
  </si>
  <si>
    <t>-2106727662</t>
  </si>
  <si>
    <t>82,608</t>
  </si>
  <si>
    <t>82,608*10 'Přepočtené koeficientem množství</t>
  </si>
  <si>
    <t>7</t>
  </si>
  <si>
    <t>171201201</t>
  </si>
  <si>
    <t>Uložení sypaniny na skládky</t>
  </si>
  <si>
    <t>-849539242</t>
  </si>
  <si>
    <t>8</t>
  </si>
  <si>
    <t>171201211</t>
  </si>
  <si>
    <t>Poplatek za uložení odpadu ze sypaniny na skládce (skládkovné)</t>
  </si>
  <si>
    <t>t</t>
  </si>
  <si>
    <t>-1187883919</t>
  </si>
  <si>
    <t>82,608*1,8 'Přepočtené koeficientem množství</t>
  </si>
  <si>
    <t>9</t>
  </si>
  <si>
    <t>174101101</t>
  </si>
  <si>
    <t>Zásyp jam, šachet rýh nebo kolem objektů sypaninou se zhutněním</t>
  </si>
  <si>
    <t>-1618462603</t>
  </si>
  <si>
    <t>-(42,7+19,3)*2*0,5*0,2</t>
  </si>
  <si>
    <t>10</t>
  </si>
  <si>
    <t>M</t>
  </si>
  <si>
    <t>583312000</t>
  </si>
  <si>
    <t>štěrkopísek  netříděný zásypový materiál</t>
  </si>
  <si>
    <t>-1980541595</t>
  </si>
  <si>
    <t>kamenivo přírodní těžené pro stavební účely  PTK  (drobné, hrubé, štěrkopísky) kamenivo mimo normu štěrkopísek netříděný</t>
  </si>
  <si>
    <t>70,208*1,8</t>
  </si>
  <si>
    <t>11</t>
  </si>
  <si>
    <t>180404112</t>
  </si>
  <si>
    <t>Založení hřišťového trávníku výsevem na vrstvě substrátu</t>
  </si>
  <si>
    <t>m2</t>
  </si>
  <si>
    <t>-1543990588</t>
  </si>
  <si>
    <t>12</t>
  </si>
  <si>
    <t>005724100</t>
  </si>
  <si>
    <t>osivo směs travní parková</t>
  </si>
  <si>
    <t>kg</t>
  </si>
  <si>
    <t>-1906421437</t>
  </si>
  <si>
    <t>osiva pícnin směsi travní balení obvykle 25 kg parková</t>
  </si>
  <si>
    <t>70*0,03 'Přepočtené koeficientem množství</t>
  </si>
  <si>
    <t>13</t>
  </si>
  <si>
    <t>181951101</t>
  </si>
  <si>
    <t>Úprava pláně v hornině tř. 1 až 4 bez zhutnění</t>
  </si>
  <si>
    <t>-42982642</t>
  </si>
  <si>
    <t>Úprava pláně vyrovnáním výškových rozdílů v hornině tř. 1 až 4 bez zhutnění</t>
  </si>
  <si>
    <t>14</t>
  </si>
  <si>
    <t>182303111</t>
  </si>
  <si>
    <t>Doplnění zeminy nebo substrátu na travnatých plochách tl 50 mm rovina v rovinně a svahu do 1:5</t>
  </si>
  <si>
    <t>1397125357</t>
  </si>
  <si>
    <t>Doplnění ornice na travnatých plochách tl 50 mm rovina v rovinně a svahu do 1:5</t>
  </si>
  <si>
    <t>103715000</t>
  </si>
  <si>
    <t>substrát pro trávníky A  VL</t>
  </si>
  <si>
    <t>-561676326</t>
  </si>
  <si>
    <t>hnojiva humusová substrát pro trávníky A      VL</t>
  </si>
  <si>
    <t>70*0,05</t>
  </si>
  <si>
    <t>16</t>
  </si>
  <si>
    <t>183111113</t>
  </si>
  <si>
    <t>Hloubení jamek bez výměny půdy zeminy tř 1 až 4 objem do 0,01 m3 v rovině a svahu do 1:5</t>
  </si>
  <si>
    <t>702410139</t>
  </si>
  <si>
    <t>Hloubení jamek pro vysazování rostlin v zemině tř.1 až 4 bez výměny půdy v rovině nebo na svahu do 1:5, objemu přes 0,005 do 0,01 m3</t>
  </si>
  <si>
    <t>17</t>
  </si>
  <si>
    <t>184103811</t>
  </si>
  <si>
    <t>Výsadba keřů se zřízením zářezů ve svahu do 1:2 vzdálenost zářezů do 1 m</t>
  </si>
  <si>
    <t>-1933760477</t>
  </si>
  <si>
    <t>Výsadba keřů bez balu výšky do 1 m se zřízením zářezů na svahu přes 1:5 do 1:2 při vzdálenosti zářezu do 1,0 m</t>
  </si>
  <si>
    <t>18</t>
  </si>
  <si>
    <t>184512111</t>
  </si>
  <si>
    <t>Vyzvednutí křovin k přesazení bez balu v rovině a svahu do 1:5</t>
  </si>
  <si>
    <t>525699849</t>
  </si>
  <si>
    <t>Vyzvednutí dřeviny k přesazení bez balu v rovině nebo na svahu do 1:5 křovin</t>
  </si>
  <si>
    <t>Svislé a kompletní konstrukce</t>
  </si>
  <si>
    <t>19</t>
  </si>
  <si>
    <t>310236241</t>
  </si>
  <si>
    <t>Zazdívka otvorů pl do 0,09 m2 ve zdivu nadzákladovém cihlami pálenými tl do 300 mm</t>
  </si>
  <si>
    <t>-1957721623</t>
  </si>
  <si>
    <t>Zazdívka otvorů ve zdivu nadzákladovém cihlami pálenými plochy přes 0,0225 m2 do 0,09 m2, ve zdi tl. do 300 mm</t>
  </si>
  <si>
    <t>20</t>
  </si>
  <si>
    <t>311272031</t>
  </si>
  <si>
    <t>Zdivo z pórobetonových tvárnic hladkých přes P2 do P4 přes 450 do 600 kg/m3 na tenkovrstvou maltu tl 200 mm</t>
  </si>
  <si>
    <t>911015174</t>
  </si>
  <si>
    <t>Zdivo z pórobetonových tvárnic na tenké maltové lože, tl. zdiva 200 mm pevnost tvárnic přes P2 do P4, objemová hmotnost přes 450 do 600 kg/m3 hladkých</t>
  </si>
  <si>
    <t>18,8*2*0,375 "atika"</t>
  </si>
  <si>
    <t>(4,8*3+1,2*3)-0,6*2,4-1,2*0,6</t>
  </si>
  <si>
    <t>311272111</t>
  </si>
  <si>
    <t>Zdivo z pórobetonových tvárnic hladkých do P2 do 450 kg/m3 na tenkovrstvou maltu tl 250 mm</t>
  </si>
  <si>
    <t>-2097830220</t>
  </si>
  <si>
    <t>Zdivo z pórobetonových tvárnic na tenké maltové lože, tl. zdiva 250 mm pevnost tvárnic do P2, objemová hmotnost do 450 kg/m3 hladkých</t>
  </si>
  <si>
    <t>13,425</t>
  </si>
  <si>
    <t>22</t>
  </si>
  <si>
    <t>311272311</t>
  </si>
  <si>
    <t>Zdivo z pórobetonových tvárnic hladkých do P2 do 450 kg/m3 na tenkovrstvou maltu tl 375 mm</t>
  </si>
  <si>
    <t>1200008945</t>
  </si>
  <si>
    <t>Zdivo z pórobetonových tvárnic na tenké maltové lože, tl. zdiva 375 mm pevnost tvárnic do P2, objemová hmotnost do 450 kg/m3 hladkých</t>
  </si>
  <si>
    <t>0,37*2,4*0,35</t>
  </si>
  <si>
    <t>6,2*0,35*0,35*2</t>
  </si>
  <si>
    <t>23</t>
  </si>
  <si>
    <t>311273131</t>
  </si>
  <si>
    <t>Zdivo tepelněizolační z pórobetových tvárnic do P2 do 400kg/m3 U přes 0,14 do 0,18, tl zdiva 500 mm</t>
  </si>
  <si>
    <t>87237255</t>
  </si>
  <si>
    <t>Zdivo tepelněizolační z pórobetonových tvárnic na tenkovrstvou maltu, pevnost tvárnic do P2, objemová hmotnost do 400kg/m3,součinitel prostupu tepla U přes 0,14 do 0,18, tl. zdiva 500 mm</t>
  </si>
  <si>
    <t>18*0,25*0,5*2</t>
  </si>
  <si>
    <t>24</t>
  </si>
  <si>
    <t>3142384R</t>
  </si>
  <si>
    <t>úprava odtahu spalin - prodloužení kotvení a kolena o tl. KZS</t>
  </si>
  <si>
    <t>1035352172</t>
  </si>
  <si>
    <t>30</t>
  </si>
  <si>
    <t>317121103</t>
  </si>
  <si>
    <t>Montáž prefabrikovaných překladů pro světlost otvoru do 3750 mm</t>
  </si>
  <si>
    <t>-372985013</t>
  </si>
  <si>
    <t>Montáž prefabrikovaných překladů pro světlost otvoru přes 1800 do 3750 mm</t>
  </si>
  <si>
    <t>32</t>
  </si>
  <si>
    <t>593219400</t>
  </si>
  <si>
    <t>překlad nosný PORFIX 270 x 25 x 10 cm</t>
  </si>
  <si>
    <t>1194801018</t>
  </si>
  <si>
    <t>překlady překlady nosné - PORFIX délka x výška x šířka 270 x 25 x 10</t>
  </si>
  <si>
    <t>34</t>
  </si>
  <si>
    <t>317168060</t>
  </si>
  <si>
    <t>Překlad keramický vysoký v 238 mm dl 3250 mm</t>
  </si>
  <si>
    <t>2043274847</t>
  </si>
  <si>
    <t>Překlady keramické vysoké osazené do maltového lože, šířky překladu 70 mm výšky 238 mm, délky 3250 mm</t>
  </si>
  <si>
    <t>35</t>
  </si>
  <si>
    <t>342272245</t>
  </si>
  <si>
    <t>Příčka z pórobetonových hladkých tvárnic na tenkovrstvou maltu tl 150 mm</t>
  </si>
  <si>
    <t>-1819711702</t>
  </si>
  <si>
    <t>Příčky z pórobetonových tvárnic hladkých na tenké maltové lože objemová hmotnost do 500 kg/m3, tloušťka příčky 150 mm</t>
  </si>
  <si>
    <t>(4+4,5)*0,5</t>
  </si>
  <si>
    <t>36</t>
  </si>
  <si>
    <t>342272323</t>
  </si>
  <si>
    <t>Příčky tl 100 mm z pórobetonových přesných hladkých příčkovek objemové hmotnosti 500 kg/m3</t>
  </si>
  <si>
    <t>1024097602</t>
  </si>
  <si>
    <t>Příčky z pórobetonových přesných příčkovek (YTONG) hladkých, objemové hmotnosti 500 kg/m3 na tenké maltové lože, tloušťky příčky 100 mm</t>
  </si>
  <si>
    <t>(0,15+0,375)*3,15</t>
  </si>
  <si>
    <t>37</t>
  </si>
  <si>
    <t>346272113</t>
  </si>
  <si>
    <t>Přizdívky ochranné tl 100 mm z pórobetonových přesných příčkovek Ytong objemové hmotnosti 500 kg/m3</t>
  </si>
  <si>
    <t>1188944781</t>
  </si>
  <si>
    <t>Přizdívky izolační a ochranné z pórobetonových tvárnic YTONG o objemové hmotnosti 500 kg/m3, na tenké maltové lože tloušťky přizdívky 100 mm</t>
  </si>
  <si>
    <t>29,5*2</t>
  </si>
  <si>
    <t>Vodorovné konstrukce</t>
  </si>
  <si>
    <t>38</t>
  </si>
  <si>
    <t>417321414</t>
  </si>
  <si>
    <t>Ztužující pásy a věnce ze ŽB tř. C 20/25</t>
  </si>
  <si>
    <t>-864297778</t>
  </si>
  <si>
    <t>Ztužující pásy a věnce z betonu železového (bez výztuže) tř. C 20/25</t>
  </si>
  <si>
    <t>(42,3+19)*2*0,3*0,15 "atika"</t>
  </si>
  <si>
    <t>39</t>
  </si>
  <si>
    <t>417351115</t>
  </si>
  <si>
    <t>Zřízení bednění ztužujících věnců</t>
  </si>
  <si>
    <t>865786432</t>
  </si>
  <si>
    <t>Bednění bočnic ztužujících pásů a věnců včetně vzpěr zřízení</t>
  </si>
  <si>
    <t>(42,3+19)*2*2*0,15 "atika"</t>
  </si>
  <si>
    <t>40</t>
  </si>
  <si>
    <t>417351116</t>
  </si>
  <si>
    <t>Odstranění bednění ztužujících věnců</t>
  </si>
  <si>
    <t>-1080482748</t>
  </si>
  <si>
    <t>Bednění bočnic ztužujících pásů a věnců včetně vzpěr odstranění</t>
  </si>
  <si>
    <t>41</t>
  </si>
  <si>
    <t>417361821</t>
  </si>
  <si>
    <t>Výztuž ztužujících pásů a věnců betonářskou ocelí 10 505</t>
  </si>
  <si>
    <t>-823914687</t>
  </si>
  <si>
    <t>Výztuž ztužujících pásů a věnců z betonářské oceli 10 505 (R) nebo BSt 500</t>
  </si>
  <si>
    <t>5,517*0,1</t>
  </si>
  <si>
    <t>Úpravy povrchů, podlahy a osazování výplní</t>
  </si>
  <si>
    <t>42</t>
  </si>
  <si>
    <t>611135101</t>
  </si>
  <si>
    <t>Hrubá výplň rýh ve stropech maltou jakékoli šířky rýhy</t>
  </si>
  <si>
    <t>-1878335121</t>
  </si>
  <si>
    <t>Hrubá výplň rýh maltou  jakékoli šířky rýhy ve stropech</t>
  </si>
  <si>
    <t>200*0,05</t>
  </si>
  <si>
    <t>43</t>
  </si>
  <si>
    <t>612135101</t>
  </si>
  <si>
    <t>Hrubá výplň rýh ve stěnách maltou jakékoli šířky rýhy</t>
  </si>
  <si>
    <t>-63136648</t>
  </si>
  <si>
    <t>Hrubá výplň rýh maltou  jakékoli šířky rýhy ve stěnách</t>
  </si>
  <si>
    <t>750*0,05</t>
  </si>
  <si>
    <t>47</t>
  </si>
  <si>
    <t>61999100R</t>
  </si>
  <si>
    <t>Zakrytí střechy geotextilií a OSB deskami</t>
  </si>
  <si>
    <t>-2145733848</t>
  </si>
  <si>
    <t>48</t>
  </si>
  <si>
    <t>622131101</t>
  </si>
  <si>
    <t>Cementový postřik vnějších stěn nanášený celoplošně ručně</t>
  </si>
  <si>
    <t>-610396486</t>
  </si>
  <si>
    <t>793,839*0,1</t>
  </si>
  <si>
    <t>49</t>
  </si>
  <si>
    <t>622135001</t>
  </si>
  <si>
    <t>Vyrovnání podkladu vnějších stěn maltou vápenocementovou tl do 10 mm</t>
  </si>
  <si>
    <t>-1653954395</t>
  </si>
  <si>
    <t>103,26 "oprava soklu pod terénem"</t>
  </si>
  <si>
    <t>99,25 "sokl pod obklady"</t>
  </si>
  <si>
    <t>50</t>
  </si>
  <si>
    <t>622142001</t>
  </si>
  <si>
    <t>Potažení vnějších stěn sklovláknitým pletivem vtlačeným do tenkovrstvé hmoty</t>
  </si>
  <si>
    <t>582357920</t>
  </si>
  <si>
    <t>Potažení vnějších ploch pletivem v ploše nebo pruzích, na plném podkladu sklovláknitým vtlačením do tmelu stěn</t>
  </si>
  <si>
    <t>122,8 "sokl"</t>
  </si>
  <si>
    <t>11,659 "S4"</t>
  </si>
  <si>
    <t>(2*2+4,57)*3,54-2,7*2,5</t>
  </si>
  <si>
    <t>(6,1+5,64+1,9)*3,6-0,6*2,4-1,2*0,6</t>
  </si>
  <si>
    <t>51</t>
  </si>
  <si>
    <t>622211021</t>
  </si>
  <si>
    <t>Montáž zateplení vnějších stěn z polystyrénových desek tl do 120 mm</t>
  </si>
  <si>
    <t>-2130421196</t>
  </si>
  <si>
    <t>Montáž kontaktního zateplení z polystyrenových desek nebo z kombinovaných desek na vnější stěny, tloušťky desek přes 80 do 120 mm</t>
  </si>
  <si>
    <t>46,91+39,9+5,8+10,4+21,15 "sokl"</t>
  </si>
  <si>
    <t>52</t>
  </si>
  <si>
    <t>28376444</t>
  </si>
  <si>
    <t>deska z polystyrénu XPS, hrana rovná a strukturovaný povrch tl 120mm</t>
  </si>
  <si>
    <t>-1027593864</t>
  </si>
  <si>
    <t>124,16*1,02 'Přepočtené koeficientem množství</t>
  </si>
  <si>
    <t>53</t>
  </si>
  <si>
    <t>622211031</t>
  </si>
  <si>
    <t>Montáž zateplení vnějších stěn z polystyrénových desek tl do 160 mm</t>
  </si>
  <si>
    <t>1468022110</t>
  </si>
  <si>
    <t>Montáž kontaktního zateplení z polystyrenových desek na vnější stěny, tloušťky desek přes 120 do 160 mm</t>
  </si>
  <si>
    <t>325,7*2-14,95-18,4</t>
  </si>
  <si>
    <t>147,11*2-46,8</t>
  </si>
  <si>
    <t>-229,7+4,2</t>
  </si>
  <si>
    <t>54</t>
  </si>
  <si>
    <t>283760420</t>
  </si>
  <si>
    <t>deska fasádní polystyrénová šedá lambda 0,032l 1000 x 500 x 140 mm</t>
  </si>
  <si>
    <t>466033935</t>
  </si>
  <si>
    <t>desky z lehčených plastů desky  polystyrénové fasádní - speciální Isover EPS GreyWall 1000 x 500 x 140 mm</t>
  </si>
  <si>
    <t>P</t>
  </si>
  <si>
    <t>Poznámka k položce:
lambda=0,032 [W / m K]</t>
  </si>
  <si>
    <t>639,97*1,02 'Přepočtené koeficientem množství</t>
  </si>
  <si>
    <t>55</t>
  </si>
  <si>
    <t>622211041</t>
  </si>
  <si>
    <t>Montáž zateplení vnějších stěn z polystyrénových desek tl do 200 mm</t>
  </si>
  <si>
    <t>-1235480234</t>
  </si>
  <si>
    <t>Montáž kontaktního zateplení z polystyrenových desek nebo z kombinovaných desek na vnější stěny, tloušťky desek přes 160 do 200 mm</t>
  </si>
  <si>
    <t>11,9-4,2</t>
  </si>
  <si>
    <t>56</t>
  </si>
  <si>
    <t>283760460</t>
  </si>
  <si>
    <t>deska fasádní polystyrénová šedá, lambda 0,032 1000 x 500 x 180 mm</t>
  </si>
  <si>
    <t>-2122948136</t>
  </si>
  <si>
    <t>desky z lehčených plastů desky  polystyrénové fasádní - speciální Isover EPS GreyWall 1000 x 500 x 180 mm</t>
  </si>
  <si>
    <t>7,7*1,02 'Přepočtené koeficientem množství</t>
  </si>
  <si>
    <t>57</t>
  </si>
  <si>
    <t>622212001</t>
  </si>
  <si>
    <t>Montáž zateplení vnějšího ostění hl. špalety do 200 mm z polystyrénových desek tl do 40 mm</t>
  </si>
  <si>
    <t>m</t>
  </si>
  <si>
    <t>-356459227</t>
  </si>
  <si>
    <t>(2,1+2,4*2)*30</t>
  </si>
  <si>
    <t>(0,9+2,4*2)*12</t>
  </si>
  <si>
    <t>(1,8+2,4*2)*3</t>
  </si>
  <si>
    <t>(1,8+0,6*2)*28</t>
  </si>
  <si>
    <t>(1,2+2,4*2)</t>
  </si>
  <si>
    <t>(1,9+2,5*2)</t>
  </si>
  <si>
    <t>(1,9+3*2)</t>
  </si>
  <si>
    <t>58</t>
  </si>
  <si>
    <t>283764380</t>
  </si>
  <si>
    <t>deska z extrudovaného polystyrénu   30 mm</t>
  </si>
  <si>
    <t>2035128648</t>
  </si>
  <si>
    <t>desky z lehčených plastů desky z extrudovaného polystyrenu desky z extrudovaného polystyrenu BACHL BACHL XPS 300 G hladký povrch, rovná hrana 1265 x 600 mm (krycí plocha 0,75 m2) 30 mm</t>
  </si>
  <si>
    <t>400*0,14</t>
  </si>
  <si>
    <t>56*1,02 'Přepočtené koeficientem množství</t>
  </si>
  <si>
    <t>59</t>
  </si>
  <si>
    <t>622221031</t>
  </si>
  <si>
    <t>Montáž kontaktního zateplení vnějších stěn z minerální vlny s podélnou orientací vláken tl do 160 mm</t>
  </si>
  <si>
    <t>1067406139</t>
  </si>
  <si>
    <t>Montáž kontaktního zateplení  z desek z minerální vlny s podélnou orientací vláken na vnější stěny, tloušťky desek přes 120 do 160 mm</t>
  </si>
  <si>
    <t>37,85+31,37+4,9+8,75+5+11,2"S1a</t>
  </si>
  <si>
    <t>60</t>
  </si>
  <si>
    <t>63151531</t>
  </si>
  <si>
    <t>deska tepelně izolační minerální kontaktních fasád podélné vlákno λ=0,036-0,037 tl 140mm</t>
  </si>
  <si>
    <t>-2054845943</t>
  </si>
  <si>
    <t>99,07*1,02 'Přepočtené koeficientem množství</t>
  </si>
  <si>
    <t>61</t>
  </si>
  <si>
    <t>622221041</t>
  </si>
  <si>
    <t>Montáž kontaktního zateplení vnějších stěn z minerální vlny s podélnou orientací tl přes 160 mm</t>
  </si>
  <si>
    <t>1445660547</t>
  </si>
  <si>
    <t>Montáž kontaktního zateplení  z desek z minerální vlny s podélnou orientací vláken na vnější stěny, tloušťky desek přes 160 mm</t>
  </si>
  <si>
    <t>1,6</t>
  </si>
  <si>
    <t>62</t>
  </si>
  <si>
    <t>63151539</t>
  </si>
  <si>
    <t>deska tepelně izolační minerální kontaktních fasád podélné vlákno λ=0,036-0,037 tl 180mm</t>
  </si>
  <si>
    <t>438842799</t>
  </si>
  <si>
    <t>1,6*1,02 'Přepočtené koeficientem množství</t>
  </si>
  <si>
    <t>63</t>
  </si>
  <si>
    <t>622252001</t>
  </si>
  <si>
    <t>Montáž zakládacích soklových lišt zateplení</t>
  </si>
  <si>
    <t>30768770</t>
  </si>
  <si>
    <t>(42,4+19)*2-2,5-1,9-1,2</t>
  </si>
  <si>
    <t>64</t>
  </si>
  <si>
    <t>590516340</t>
  </si>
  <si>
    <t>lišta zakládací LO 143 mm tl.1,0mm</t>
  </si>
  <si>
    <t>522975383</t>
  </si>
  <si>
    <t>kontaktní zateplovací systémy příslušenství kontaktních zateplovacích systémů lišty soklové  - zakládací lišty zakládací LO 143 mm  tl.1,0 mm</t>
  </si>
  <si>
    <t>65</t>
  </si>
  <si>
    <t>622252002</t>
  </si>
  <si>
    <t>Montáž ostatních lišt zateplení</t>
  </si>
  <si>
    <t>104080969</t>
  </si>
  <si>
    <t>695,68+383,86+132,0+130,8+34</t>
  </si>
  <si>
    <t>66</t>
  </si>
  <si>
    <t>590514760</t>
  </si>
  <si>
    <t>profil okenní začišťovací s tkaninou -Thermospoj 9 mm/2,4 m</t>
  </si>
  <si>
    <t>242600017</t>
  </si>
  <si>
    <t>profil okenní s tkaninou  APU lišta 9 mm</t>
  </si>
  <si>
    <t>Poznámka k položce:
délka 2,4 m, přesah tkaniny 100 mm</t>
  </si>
  <si>
    <t>130,8</t>
  </si>
  <si>
    <t>2,4*2*46*2</t>
  </si>
  <si>
    <t>0,6*2*28*2</t>
  </si>
  <si>
    <t>2,5*2+1,9*2</t>
  </si>
  <si>
    <t>4+1,2*2</t>
  </si>
  <si>
    <t>3*2+1,9*2</t>
  </si>
  <si>
    <t>(0,72+2,25)*2*2</t>
  </si>
  <si>
    <t>(0,6+2,4)*2*2</t>
  </si>
  <si>
    <t>(1,2+0,6)*2*2</t>
  </si>
  <si>
    <t>67</t>
  </si>
  <si>
    <t>59051480</t>
  </si>
  <si>
    <t>profil rohový Al s tkaninou kontaktního zateplení</t>
  </si>
  <si>
    <t>1715744411</t>
  </si>
  <si>
    <t>13*8,42</t>
  </si>
  <si>
    <t>2,4*2*46</t>
  </si>
  <si>
    <t>0,6*2*28</t>
  </si>
  <si>
    <t>2,5*2+1,9</t>
  </si>
  <si>
    <t>4+1,2</t>
  </si>
  <si>
    <t>3*2+1,9</t>
  </si>
  <si>
    <t>383,86*1,05 'Přepočtené koeficientem množství</t>
  </si>
  <si>
    <t>68</t>
  </si>
  <si>
    <t>59051510</t>
  </si>
  <si>
    <t>profil okenní s nepřiznanou podomítkovou okapnicí PVC 2,0 m</t>
  </si>
  <si>
    <t>-1078411320</t>
  </si>
  <si>
    <t>2,1*30+0,9*12+1,8*28+1,8*3+1,2+1,2</t>
  </si>
  <si>
    <t>132*1,05 'Přepočtené koeficientem množství</t>
  </si>
  <si>
    <t>69</t>
  </si>
  <si>
    <t>59051512</t>
  </si>
  <si>
    <t>profil parapetní se sklovláknitou armovací tkaninou PVC 2 m</t>
  </si>
  <si>
    <t>-1932097225</t>
  </si>
  <si>
    <t>2,1*30+0,9*12+1,8*28+1,8*3+1,2</t>
  </si>
  <si>
    <t>130,8*1,05 'Přepočtené koeficientem množství</t>
  </si>
  <si>
    <t>70</t>
  </si>
  <si>
    <t>590515000</t>
  </si>
  <si>
    <t>profil dilatační stěnový , dl. 2,5 m</t>
  </si>
  <si>
    <t>-1548520491</t>
  </si>
  <si>
    <t>lišta dilatační průběžná AL 2 m</t>
  </si>
  <si>
    <t>4*8,5</t>
  </si>
  <si>
    <t>71</t>
  </si>
  <si>
    <t>622325101</t>
  </si>
  <si>
    <t>Oprava vnější vápenné nebo vápenocementové hladké omítky složitosti 1 stěn v rozsahu do 10%</t>
  </si>
  <si>
    <t>168158143</t>
  </si>
  <si>
    <t>Oprava vápenné nebo vápenocementové omítky vnějších ploch stupně členitosti I hladké stěn, v rozsahu opravované plochy do 10%</t>
  </si>
  <si>
    <t>72</t>
  </si>
  <si>
    <t>622511111</t>
  </si>
  <si>
    <t>Tenkovrstvá akrylátová mozaiková střednězrnná omítka včetně penetrace vnějších stěn</t>
  </si>
  <si>
    <t>1935600909</t>
  </si>
  <si>
    <t>Tenkovrstvá  mozaiková střednězrnná omítka včetně penetrace vnějších stěn</t>
  </si>
  <si>
    <t>24,6+21,75+1,6+5,67+4+9 "sokl"</t>
  </si>
  <si>
    <t>73</t>
  </si>
  <si>
    <t>622541011</t>
  </si>
  <si>
    <t>Tenkovrstvá silikonsilikátová zrnitá omítka tl. 1,5 mm včetně penetrace vnějších stěn</t>
  </si>
  <si>
    <t>316351464</t>
  </si>
  <si>
    <t>Omítka tenkovrstvá silikonsilikátová vnějších ploch hydrofobní, se samočistícím účinkem probarvená, včetně penetrace podkladu zrnitá, tloušťky 1,5 mm stěn</t>
  </si>
  <si>
    <t>639,97+7,7+99,07+1,6+400*0,14</t>
  </si>
  <si>
    <t>74</t>
  </si>
  <si>
    <t>629991011</t>
  </si>
  <si>
    <t>Zakrytí výplní otvorů a svislých ploch fólií přilepenou lepící páskou</t>
  </si>
  <si>
    <t>1872954018</t>
  </si>
  <si>
    <t>75</t>
  </si>
  <si>
    <t>629995101</t>
  </si>
  <si>
    <t>Očištění vnějších ploch tlakovou vodou</t>
  </si>
  <si>
    <t>-2030092747</t>
  </si>
  <si>
    <t>Očištění vnějších ploch omytím tlakovou vodou</t>
  </si>
  <si>
    <t>124,16+804,34</t>
  </si>
  <si>
    <t>76</t>
  </si>
  <si>
    <t>629999008</t>
  </si>
  <si>
    <t>Přemístění el. zařízení na fasádě dle specifikace</t>
  </si>
  <si>
    <t>-1482717774</t>
  </si>
  <si>
    <t>Přemístění el. zařízení dle specifikace 7</t>
  </si>
  <si>
    <t>77</t>
  </si>
  <si>
    <t>62999901PC</t>
  </si>
  <si>
    <t>Přemístění mřížek, schránky a tabulek</t>
  </si>
  <si>
    <t>-549076940</t>
  </si>
  <si>
    <t>Zpětná montáž tabulek dle spec. 35</t>
  </si>
  <si>
    <t>78</t>
  </si>
  <si>
    <t>629999022PC</t>
  </si>
  <si>
    <t>nespecifikované práce a přípomoce vč. drobného materiálu</t>
  </si>
  <si>
    <t>hr</t>
  </si>
  <si>
    <t>-1379379405</t>
  </si>
  <si>
    <t>200 "přisekání nerovností zdiva, řešení drobných detailů napojování konstrukc, přípomoce elektro"</t>
  </si>
  <si>
    <t>79</t>
  </si>
  <si>
    <t>632451435</t>
  </si>
  <si>
    <t>Potěr pískocementový tl do 30 mm tř. C 20 běžný</t>
  </si>
  <si>
    <t>506621786</t>
  </si>
  <si>
    <t>160,35*0,25 "parapety"</t>
  </si>
  <si>
    <t>80</t>
  </si>
  <si>
    <t>637211321</t>
  </si>
  <si>
    <t>Okapový chodník z betonových vymývaných dlaždic tl 50 mm kladených do písku se zalitím spár MC</t>
  </si>
  <si>
    <t>471949143</t>
  </si>
  <si>
    <t>Okapový chodník z dlaždic betonových vymývaných s vyplněním spár drobným kamenivem, tl. dlaždic 50 mm do písku</t>
  </si>
  <si>
    <t>(122,8-6,1-4,6)*0,5</t>
  </si>
  <si>
    <t>Ostatní konstrukce a práce-bourání</t>
  </si>
  <si>
    <t>83</t>
  </si>
  <si>
    <t>941211111</t>
  </si>
  <si>
    <t>Montáž lešení řadového rámového lehkého zatížení do 200 kg/m2 š do 0,9 m v do 10 m</t>
  </si>
  <si>
    <t>656547882</t>
  </si>
  <si>
    <t>(44+19,5)*2*9</t>
  </si>
  <si>
    <t>84</t>
  </si>
  <si>
    <t>941211211</t>
  </si>
  <si>
    <t>Příplatek k lešení řadovému rámovému lehkému š 0,9 m v do 25 m za první a ZKD den použití</t>
  </si>
  <si>
    <t>-34020698</t>
  </si>
  <si>
    <t>1143</t>
  </si>
  <si>
    <t>1143*60 'Přepočtené koeficientem množství</t>
  </si>
  <si>
    <t>85</t>
  </si>
  <si>
    <t>941211811</t>
  </si>
  <si>
    <t>Demontáž lešení řadového rámového lehkého zatížení do 200 kg/m2 š do 0,9 m v do 10 m</t>
  </si>
  <si>
    <t>925654141</t>
  </si>
  <si>
    <t>86</t>
  </si>
  <si>
    <t>944511111</t>
  </si>
  <si>
    <t>Montáž ochranné sítě z textilie z umělých vláken</t>
  </si>
  <si>
    <t>1031024744</t>
  </si>
  <si>
    <t>87</t>
  </si>
  <si>
    <t>944511211</t>
  </si>
  <si>
    <t>Příplatek k ochranné síti za první a ZKD den použití</t>
  </si>
  <si>
    <t>162284161</t>
  </si>
  <si>
    <t>88</t>
  </si>
  <si>
    <t>944511811</t>
  </si>
  <si>
    <t>Demontáž ochranné sítě z textilie z umělých vláken</t>
  </si>
  <si>
    <t>2141790475</t>
  </si>
  <si>
    <t>89</t>
  </si>
  <si>
    <t>944711111</t>
  </si>
  <si>
    <t>Montáž záchytné stříšky š do 1,5 m</t>
  </si>
  <si>
    <t>204484763</t>
  </si>
  <si>
    <t>1,5+3</t>
  </si>
  <si>
    <t>90</t>
  </si>
  <si>
    <t>944711211</t>
  </si>
  <si>
    <t>Příplatek k záchytné stříšce š do 1,5 m za první a ZKD den použití</t>
  </si>
  <si>
    <t>-2117731643</t>
  </si>
  <si>
    <t>4,5</t>
  </si>
  <si>
    <t>4,5*60 'Přepočtené koeficientem množství</t>
  </si>
  <si>
    <t>91</t>
  </si>
  <si>
    <t>944711811</t>
  </si>
  <si>
    <t>Demontáž záchytné stříšky š do 1,5 m</t>
  </si>
  <si>
    <t>926133294</t>
  </si>
  <si>
    <t>92</t>
  </si>
  <si>
    <t>949101111</t>
  </si>
  <si>
    <t>Lešení pomocné pro objekty pozemních staveb s lešeňovou podlahou v do 1,9 m zatížení do 150 kg/m2</t>
  </si>
  <si>
    <t>1246294774</t>
  </si>
  <si>
    <t>Lešení pomocné pracovní pro objekty pozemních staveb pro zatížení do 150 kg/m2, o výšce lešeňové podlahy do 1,9 m</t>
  </si>
  <si>
    <t>93</t>
  </si>
  <si>
    <t>949521112</t>
  </si>
  <si>
    <t>Montáž podchodu u dílcových lešení š do 2 m</t>
  </si>
  <si>
    <t>693727240</t>
  </si>
  <si>
    <t>94</t>
  </si>
  <si>
    <t>949521212</t>
  </si>
  <si>
    <t>Příplatek k podchodu u dílcových lešení š do 2 m za první a ZKD den použití</t>
  </si>
  <si>
    <t>-816740955</t>
  </si>
  <si>
    <t>95</t>
  </si>
  <si>
    <t>949521812</t>
  </si>
  <si>
    <t>Demontáž podchodu u dílcových lešení š do 2 m</t>
  </si>
  <si>
    <t>800761609</t>
  </si>
  <si>
    <t>96</t>
  </si>
  <si>
    <t>952901111</t>
  </si>
  <si>
    <t>Vyčištění budov bytové a občanské výstavby při výšce podlaží do 4 m</t>
  </si>
  <si>
    <t>439246425</t>
  </si>
  <si>
    <t>42*19*2</t>
  </si>
  <si>
    <t>97</t>
  </si>
  <si>
    <t>953941212</t>
  </si>
  <si>
    <t>Osazovaní kovových mříží v rámu nebo z jednotlivých tyčí bez jejich dodání</t>
  </si>
  <si>
    <t>2074896490</t>
  </si>
  <si>
    <t>Osazování drobných kovových předmětů se zalitím maltou cementovou, do vysekaných kapes nebo připravených otvorů mříží v rámu nebo z jednotlivých tyčí</t>
  </si>
  <si>
    <t>98</t>
  </si>
  <si>
    <t>28661938R</t>
  </si>
  <si>
    <t>mříž oken dle specifikace Z2</t>
  </si>
  <si>
    <t>1769107657</t>
  </si>
  <si>
    <t>revizní šachty a dvorní vpusti systém Wavin - kanalizační šachty revizní šachty "TEGRA" DN 600 mříž litinová TEGRA 600 600/40T, 420X620 D400</t>
  </si>
  <si>
    <t>Poznámka k položce:
WAVIN, kód výrobku: RF740006W</t>
  </si>
  <si>
    <t>99</t>
  </si>
  <si>
    <t>95394121R</t>
  </si>
  <si>
    <t>Demontáž mříží, úprava délky kotvemí a nové osazení mříží vč. nátěru</t>
  </si>
  <si>
    <t>-670932412</t>
  </si>
  <si>
    <t>100</t>
  </si>
  <si>
    <t>953943111</t>
  </si>
  <si>
    <t>Osazování výrobků do 1 kg/kus do vysekaných kapes zdiva bez jejich dodání</t>
  </si>
  <si>
    <t>1002621419</t>
  </si>
  <si>
    <t>Osazování drobných kovových předmětů výrobků ostatních jinde neuvedených do vynechaných či vysekaných kapes zdiva, se zajištěním polohy se zalitím maltou cementovou, hmotnosti do 1 kg/kus</t>
  </si>
  <si>
    <t>101</t>
  </si>
  <si>
    <t>553414100</t>
  </si>
  <si>
    <t>průvětrník mřížový 20x20 cm</t>
  </si>
  <si>
    <t>-1771493577</t>
  </si>
  <si>
    <t>výplně otvorů staveb - kovové průvětrníky a větrací mřížky průvětrník mřížový s klapkami s Al mřížkou 15 x 15 cm</t>
  </si>
  <si>
    <t>102</t>
  </si>
  <si>
    <t>962032230</t>
  </si>
  <si>
    <t>Bourání zdiva z cihel pálených nebo vápenopískových na MV nebo MVC do 1 m3</t>
  </si>
  <si>
    <t>1499915492</t>
  </si>
  <si>
    <t>Bourání zdiva nadzákladového z cihel nebo tvárnic z cihel pálených nebo vápenopískových, na maltu vápennou nebo vápenocementovou, objemu do 1 m3</t>
  </si>
  <si>
    <t>3,75*2,3*0,2</t>
  </si>
  <si>
    <t>2*3,25*0,125</t>
  </si>
  <si>
    <t>103</t>
  </si>
  <si>
    <t>962042320</t>
  </si>
  <si>
    <t>Bourání zdiva nadzákladového z betonu prostého do 1 m3</t>
  </si>
  <si>
    <t>-2111297019</t>
  </si>
  <si>
    <t>Bourání zdiva z betonu prostého nadzákladového objemu do 1 m3</t>
  </si>
  <si>
    <t>1,2*1*0,2</t>
  </si>
  <si>
    <t>104</t>
  </si>
  <si>
    <t>962081131</t>
  </si>
  <si>
    <t>Bourání příček ze skleněných tvárnic tl do 100 mm</t>
  </si>
  <si>
    <t>-652613701</t>
  </si>
  <si>
    <t>Bourání zdiva příček nebo vybourání otvorů ze skleněných tvárnic, tl. do 100 mm</t>
  </si>
  <si>
    <t>3,75*1+0,8*2,3+1,4*2,45+1*3,6</t>
  </si>
  <si>
    <t>105</t>
  </si>
  <si>
    <t>965042141</t>
  </si>
  <si>
    <t>Bourání podkladů pod dlažby nebo mazanin betonových nebo z litého asfaltu tl do 100 mm pl přes 4 m2</t>
  </si>
  <si>
    <t>-1318040297</t>
  </si>
  <si>
    <t>Bourání podkladů pod dlažby nebo litých celistvých podlah a mazanin betonových nebo z litého asfaltu tl. do 100 mm, plochy přes 4 m2</t>
  </si>
  <si>
    <t>(35,18+60,1+1,11)*0,1 "okapní ch"</t>
  </si>
  <si>
    <t>106</t>
  </si>
  <si>
    <t>965081223</t>
  </si>
  <si>
    <t>Bourání podlah z dlaždic keramických nebo xylolitových tl přes 10 mm plochy přes 1 m2</t>
  </si>
  <si>
    <t>-1367451820</t>
  </si>
  <si>
    <t>Bourání podlah ostatních bez podkladního lože nebo mazaniny z dlaždic s jakoukoliv výplní spár keramických nebo xylolitových tl. přes 10 mm plochy přes 1 m2</t>
  </si>
  <si>
    <t>109</t>
  </si>
  <si>
    <t>967031132</t>
  </si>
  <si>
    <t>Přisekání rovných ostění v cihelném zdivu na MV nebo MVC</t>
  </si>
  <si>
    <t>1182029973</t>
  </si>
  <si>
    <t>Přisekání (špicování) plošné nebo rovných ostění zdiva z cihel pálených rovných ostění, bez odstupu, po hrubém vybourání otvorů, na maltu vápennou nebo vápenocementovou</t>
  </si>
  <si>
    <t>114</t>
  </si>
  <si>
    <t>968072456</t>
  </si>
  <si>
    <t>Vybourání kovových dveřních zárubní pl přes 2 m2</t>
  </si>
  <si>
    <t>1509440105</t>
  </si>
  <si>
    <t>Vybourání kovových rámů oken s křídly, dveřních zárubní, vrat, stěn, ostění nebo obkladů dveřních zárubní, plochy přes 2 m2</t>
  </si>
  <si>
    <t>1,75*2,7*2</t>
  </si>
  <si>
    <t>1,9*3</t>
  </si>
  <si>
    <t>115</t>
  </si>
  <si>
    <t>968072745</t>
  </si>
  <si>
    <t>Vybourání výkladních stěn kovových pevných nebo otevíratelných pl do 2 m2</t>
  </si>
  <si>
    <t>-1189329499</t>
  </si>
  <si>
    <t>Vybourání kovových rámů oken s křídly, dveřních zárubní, vrat, stěn, ostění nebo obkladů stěn výkladních pevných nebo otevíratelných, plochy do 2 m2</t>
  </si>
  <si>
    <t>2,7*1*2</t>
  </si>
  <si>
    <t>116</t>
  </si>
  <si>
    <t>968072875R</t>
  </si>
  <si>
    <t>Vybourání  mříží pl do 2 m2</t>
  </si>
  <si>
    <t>-2022113106</t>
  </si>
  <si>
    <t>Vybourání kovových rámů oken s křídly, dveřních zárubní, vrat, stěn, ostění nebo obkladů rolet svinovacích mřížových, plochy do 2 m2</t>
  </si>
  <si>
    <t>18*2*0,8</t>
  </si>
  <si>
    <t>117</t>
  </si>
  <si>
    <t>968082021</t>
  </si>
  <si>
    <t>Vybourání plastových zárubní dveří plochy do 2 m2</t>
  </si>
  <si>
    <t>2084189615</t>
  </si>
  <si>
    <t>Vybourání plastových rámů oken s křídly, dveřních zárubní, vrat dveřních zárubní, plochy do 2 m2</t>
  </si>
  <si>
    <t>118</t>
  </si>
  <si>
    <t>971033341</t>
  </si>
  <si>
    <t>Vybourání otvorů ve zdivu cihelném pl do 0,09 m2 na MVC nebo MV tl do 300 mm</t>
  </si>
  <si>
    <t>-1168911152</t>
  </si>
  <si>
    <t>Vybourání otvorů ve zdivu základovém nebo nadzákladovém z cihel, tvárnic, příčkovek z cihel pálených na maltu vápennou nebo vápenocementovou plochy do 0,09 m2, tl. do 300 mm</t>
  </si>
  <si>
    <t>119</t>
  </si>
  <si>
    <t>974082113</t>
  </si>
  <si>
    <t>Vysekání rýh pro vodiče v omítce MV nebo MVC stěn š do 50 mm</t>
  </si>
  <si>
    <t>658385030</t>
  </si>
  <si>
    <t>Vysekání rýh pro vodiče  v omítce vápenné nebo vápenocementové stěn, šířky do 50 mm</t>
  </si>
  <si>
    <t>122</t>
  </si>
  <si>
    <t>978015321</t>
  </si>
  <si>
    <t>Otlučení vnější vápenné nebo vápenocementové vnější omítky stupně členitosti 1 a 2 rozsahu do 10%</t>
  </si>
  <si>
    <t>536457447</t>
  </si>
  <si>
    <t>Otlučení vápenných nebo vápenocementových omítek vnějších ploch s vyškrabáním spar a s očištěním zdiva stupně členitosti 1 a 2, v rozsahu do 10 %</t>
  </si>
  <si>
    <t>770,29+11,659+11,89</t>
  </si>
  <si>
    <t>123</t>
  </si>
  <si>
    <t>978059641</t>
  </si>
  <si>
    <t>Odsekání a odebrání obkladů stěn z vnějších obkládaček plochy přes 1 m2</t>
  </si>
  <si>
    <t>1294152332</t>
  </si>
  <si>
    <t>Odsekání obkladů stěn včetně otlučení podkladní omítky až na zdivo z obkládaček vnějších, z jakýchkoliv materiálů, plochy přes 1 m2</t>
  </si>
  <si>
    <t>25,11+19,9+6,1+11,96+1,56+5,6+23,15-3,6-1,85+0,48*2+7,2+3,16</t>
  </si>
  <si>
    <t>124</t>
  </si>
  <si>
    <t>985131111</t>
  </si>
  <si>
    <t>Očištění ploch stěn, rubu kleneb a podlah tlakovou vodou</t>
  </si>
  <si>
    <t>1897988286</t>
  </si>
  <si>
    <t>0,9*19</t>
  </si>
  <si>
    <t>0,6*(19+37)</t>
  </si>
  <si>
    <t>1,2*43,8</t>
  </si>
  <si>
    <t>Přesun hmot</t>
  </si>
  <si>
    <t>125</t>
  </si>
  <si>
    <t>997013211</t>
  </si>
  <si>
    <t>Vnitrostaveništní doprava suti a vybouraných hmot pro budovy v do 6 m ručně</t>
  </si>
  <si>
    <t>-1222886933</t>
  </si>
  <si>
    <t>126</t>
  </si>
  <si>
    <t>997013219</t>
  </si>
  <si>
    <t>Příplatek k vnitrostaveništní dopravě suti a vybouraných hmot za zvětšenou dopravu suti ZKD 10 m</t>
  </si>
  <si>
    <t>2011926676</t>
  </si>
  <si>
    <t>41,106*5 'Přepočtené koeficientem množství</t>
  </si>
  <si>
    <t>127</t>
  </si>
  <si>
    <t>997013501</t>
  </si>
  <si>
    <t>Odvoz suti a vybouraných hmot na skládku nebo meziskládku do 1 km se složením</t>
  </si>
  <si>
    <t>777516704</t>
  </si>
  <si>
    <t>Odvoz suti na skládku a vybouraných hmot nebo meziskládku do 1 km se složením</t>
  </si>
  <si>
    <t>128</t>
  </si>
  <si>
    <t>997013509</t>
  </si>
  <si>
    <t>Příplatek k odvozu suti a vybouraných hmot na skládku ZKD 1 km přes 1 km</t>
  </si>
  <si>
    <t>1710777400</t>
  </si>
  <si>
    <t>40,106*19 'Přepočtené koeficientem množství</t>
  </si>
  <si>
    <t>129</t>
  </si>
  <si>
    <t>997013801</t>
  </si>
  <si>
    <t>Poplatek za uložení stavebního betonového odpadu na skládce (skládkovné)</t>
  </si>
  <si>
    <t>2092342091</t>
  </si>
  <si>
    <t>21,186</t>
  </si>
  <si>
    <t>21,186*0,8 'Přepočtené koeficientem množství</t>
  </si>
  <si>
    <t>131</t>
  </si>
  <si>
    <t>997013831</t>
  </si>
  <si>
    <t>Poplatek za uložení stavebního směsného odpadu na skládce (skládkovné)</t>
  </si>
  <si>
    <t>-786948055</t>
  </si>
  <si>
    <t>33,3333333333333*0,18 'Přepočtené koeficientem množství</t>
  </si>
  <si>
    <t>132</t>
  </si>
  <si>
    <t>998011002</t>
  </si>
  <si>
    <t>Přesun hmot pro budovy zděné v do 12 m</t>
  </si>
  <si>
    <t>906939126</t>
  </si>
  <si>
    <t>PSV</t>
  </si>
  <si>
    <t>Práce a dodávky PSV</t>
  </si>
  <si>
    <t>711</t>
  </si>
  <si>
    <t>Izolace proti vodě, vlhkosti a plynům</t>
  </si>
  <si>
    <t>133</t>
  </si>
  <si>
    <t>711113121</t>
  </si>
  <si>
    <t xml:space="preserve">Izolace proti zemní vlhkosti na svislé ploše za studena emulzí </t>
  </si>
  <si>
    <t>789782592</t>
  </si>
  <si>
    <t>Izolace proti zemní vlhkosti natěradly a tmely za studena SCHOMBURG na ploše svislé S emulzí COMBIFLEX- DS</t>
  </si>
  <si>
    <t>134</t>
  </si>
  <si>
    <t>711161215</t>
  </si>
  <si>
    <t>Izolace proti zemní vlhkosti nopovou fólií svislá, nopek v 20,0 mm, tl do 1,0 mm</t>
  </si>
  <si>
    <t>-2031064371</t>
  </si>
  <si>
    <t>Izolace proti zemní vlhkosti a beztlakové vodě nopovými fóliemi na ploše svislé S vrstva ochranná, odvětrávací a drenážní výška nopku 20,0 mm, tl. fólie do 1,0 mm</t>
  </si>
  <si>
    <t>50,67</t>
  </si>
  <si>
    <t>135</t>
  </si>
  <si>
    <t>711161384</t>
  </si>
  <si>
    <t>Izolace proti zemní vlhkosti nopovou fólií ukončení provětrávací lištou</t>
  </si>
  <si>
    <t>1619493179</t>
  </si>
  <si>
    <t>Izolace proti zemní vlhkosti a beztlakové vodě nopovými fóliemi ostatní ukončení izolace provětrávací lištou</t>
  </si>
  <si>
    <t>117,2</t>
  </si>
  <si>
    <t>136</t>
  </si>
  <si>
    <t>998711102</t>
  </si>
  <si>
    <t>Přesun hmot tonážní pro izolace proti vodě, vlhkosti a plynům v objektech výšky do 12 m</t>
  </si>
  <si>
    <t>-206796136</t>
  </si>
  <si>
    <t>712</t>
  </si>
  <si>
    <t>Povlakové krytiny</t>
  </si>
  <si>
    <t>137</t>
  </si>
  <si>
    <t>712363001</t>
  </si>
  <si>
    <t>Provedení povlakové krytiny střech do 10° termoplastickou fólií PVC rozvinutím a natažením v ploše</t>
  </si>
  <si>
    <t>559481776</t>
  </si>
  <si>
    <t>Provedení povlakové krytiny střech plochých do 10 st. fólií termoplastickou mPVC (měkčené PVC) rozvinutí a natažení fólie v ploše</t>
  </si>
  <si>
    <t>746,42+43,4+73,2</t>
  </si>
  <si>
    <t>138</t>
  </si>
  <si>
    <t>1015102080</t>
  </si>
  <si>
    <t>PVC s PES výzt. šedá 1,5 mm š.1,60m (24m2)</t>
  </si>
  <si>
    <t>2117266692</t>
  </si>
  <si>
    <t>HYDROIZOLACE HYDROIZOLAČNÍ FÓLIE DEKPLAN A ALKORPLAN FÓLIE KE KOTVENÍ DEKPLAN 76 s PES výzt. šedá 1,5 mm š.1,60m (24m2)</t>
  </si>
  <si>
    <t>863,02</t>
  </si>
  <si>
    <t>139</t>
  </si>
  <si>
    <t>712363003</t>
  </si>
  <si>
    <t>Provedení povlakové krytina střech do 10° spoj 2 pásů fólií PVC horkovzdušným navařením</t>
  </si>
  <si>
    <t>-36734570</t>
  </si>
  <si>
    <t>Provedení povlakové krytiny střech plochých do 10 st. fólií termoplastickou mPVC (měkčené PVC) vytvoření spoje dvou pásů fólií horkovzdušným navařením</t>
  </si>
  <si>
    <t>2,2*4+4,5</t>
  </si>
  <si>
    <t>21*22</t>
  </si>
  <si>
    <t>140</t>
  </si>
  <si>
    <t>712363005</t>
  </si>
  <si>
    <t>Provedení povlakové krytiny střech do 10° navařením fólie PVC na oplechování v plné ploše</t>
  </si>
  <si>
    <t>45973820</t>
  </si>
  <si>
    <t>Provedení povlakové krytiny střech plochých do 10 st. fólií termoplastickou mPVC (měkčené PVC) aplikace fólie na oplechování (na tzv. fóliový plech) horkovzdušným navařením v plné ploše</t>
  </si>
  <si>
    <t>130*0,3</t>
  </si>
  <si>
    <t>141</t>
  </si>
  <si>
    <t>28322006</t>
  </si>
  <si>
    <t>zálivka šedá pro střešní fólie mPVC</t>
  </si>
  <si>
    <t>1657044091</t>
  </si>
  <si>
    <t>142</t>
  </si>
  <si>
    <t>28322007</t>
  </si>
  <si>
    <t>tetrahydrofuran pro střešní fóliemPVC</t>
  </si>
  <si>
    <t>litr</t>
  </si>
  <si>
    <t>614524265</t>
  </si>
  <si>
    <t>143</t>
  </si>
  <si>
    <t>28322008</t>
  </si>
  <si>
    <t>čistič pro střešní fólie mPVC</t>
  </si>
  <si>
    <t>1359136473</t>
  </si>
  <si>
    <t>144</t>
  </si>
  <si>
    <t>712363352</t>
  </si>
  <si>
    <t>Povlakové krytiny střech do 10° z tvarovaných poplastovaných lišt délky 2 m koutová lišta vnitřní rš 100 mm</t>
  </si>
  <si>
    <t>1285651966</t>
  </si>
  <si>
    <t>Povlakové krytiny střech plochých do 10° z tvarovaných poplastovaných lišt pro mPVC vnitřní koutová lišta rš 100 mm</t>
  </si>
  <si>
    <t>42,5*2+19*2</t>
  </si>
  <si>
    <t>145</t>
  </si>
  <si>
    <t>712363353</t>
  </si>
  <si>
    <t>Povlakové krytiny střech do 10° z tvarovaných poplastovaných lišt délky 2 m koutová lišta vnější rš 100 mm</t>
  </si>
  <si>
    <t>1096031984</t>
  </si>
  <si>
    <t>Povlakové krytiny střech plochých do 10° z tvarovaných poplastovaných lišt pro mPVC vnější koutová lišta rš 100 mm</t>
  </si>
  <si>
    <t>146</t>
  </si>
  <si>
    <t>712391171</t>
  </si>
  <si>
    <t>Provedení povlakové krytiny střech do 10° podkladní textilní vrstvy</t>
  </si>
  <si>
    <t>-842955352</t>
  </si>
  <si>
    <t>Provedení povlakové krytiny střech plochých do 10 st. -ostatní práce provedení vrstvy textilní podkladní</t>
  </si>
  <si>
    <t>863,02+92,2</t>
  </si>
  <si>
    <t>147</t>
  </si>
  <si>
    <t>2615261100</t>
  </si>
  <si>
    <t>FILTEK 300 g/m2 (role/100m2) tavený</t>
  </si>
  <si>
    <t>-1094734043</t>
  </si>
  <si>
    <t>HYDROIZOLACE HYDROIZOLAČNÍ FÓLIE SEPARAČNÍ TEXTILIE FILTEK 300 g/m2 (role/100m2) tavený</t>
  </si>
  <si>
    <t>955,22</t>
  </si>
  <si>
    <t>955,22*1,02 'Přepočtené koeficientem množství</t>
  </si>
  <si>
    <t>148</t>
  </si>
  <si>
    <t>712861702</t>
  </si>
  <si>
    <t>Provedení povlakové krytiny vytažením na konstrukce fólií přilepenou bodově</t>
  </si>
  <si>
    <t>-805735735</t>
  </si>
  <si>
    <t>Provedení povlakové krytiny střech samostatným vytažením izolačního povlaku fólií na konstrukce převyšující úroveň střechy, přilepenou bodově</t>
  </si>
  <si>
    <t>48,8+43,4 "atika"</t>
  </si>
  <si>
    <t>149</t>
  </si>
  <si>
    <t>998712102</t>
  </si>
  <si>
    <t>Přesun hmot tonážní tonážní pro krytiny povlakové v objektech v do 12 m</t>
  </si>
  <si>
    <t>16247347</t>
  </si>
  <si>
    <t>713</t>
  </si>
  <si>
    <t>Izolace tepelné</t>
  </si>
  <si>
    <t>150</t>
  </si>
  <si>
    <t>713131141</t>
  </si>
  <si>
    <t>Montáž izolace tepelné stěn a základů lepením celoplošně rohoží, pásů, dílců, desek</t>
  </si>
  <si>
    <t>1451533431</t>
  </si>
  <si>
    <t>Montáž tepelné izolace stěn rohožemi, pásy, deskami, dílci, bloky (izolační materiál ve specifikaci) lepením celoplošně</t>
  </si>
  <si>
    <t>(42+19)*2*0,6 "vnitřní atika"</t>
  </si>
  <si>
    <t>151</t>
  </si>
  <si>
    <t>283723080</t>
  </si>
  <si>
    <t>deska z pěnového polystyrenu EPS 100 S 1000 x 500 x 80 mm</t>
  </si>
  <si>
    <t>-862826772</t>
  </si>
  <si>
    <t>desky z lehčených plastů desky z pěnového polystyrénu - samozhášivého typ EPS 100S stabil, objemová hmotnost 20 - 25 kg/m3 tepelně izolační desky pro izolace ploché střechy nebo podlahy rozměr 1000 x 500 mm, lambda 0,037 [W / m K] 80 mm</t>
  </si>
  <si>
    <t>Poznámka k položce:
lambda=0,037 [W / m K]</t>
  </si>
  <si>
    <t>73,2*1,02 'Přepočtené koeficientem množství</t>
  </si>
  <si>
    <t>152</t>
  </si>
  <si>
    <t>713131151</t>
  </si>
  <si>
    <t>Montáž izolace tepelné stěn a základů volně vloženými rohožemi, pásy, dílci, deskami 1 vrstva</t>
  </si>
  <si>
    <t>-709475281</t>
  </si>
  <si>
    <t>Montáž tepelné izolace stěn rohožemi, pásy, deskami, dílci, bloky (izolační materiál ve specifikaci) vložením jednovrstvě</t>
  </si>
  <si>
    <t>(43+19)*2*0,35 "vrch atiky"</t>
  </si>
  <si>
    <t>153</t>
  </si>
  <si>
    <t>283723050</t>
  </si>
  <si>
    <t>deska z pěnového polystyrenu EPS 100 S 1000 x 500 x 50 mm</t>
  </si>
  <si>
    <t>-1402736520</t>
  </si>
  <si>
    <t>desky z lehčených plastů desky z pěnového polystyrénu - samozhášivého typ EPS 100S stabil, objemová hmotnost 20 - 25 kg/m3 tepelně izolační desky pro izolace ploché střechy nebo podlahy rozměr 1000 x 500 mm, lambda 0,037 [W / m K] 50 mm</t>
  </si>
  <si>
    <t>43,4*1,02 'Přepočtené koeficientem množství</t>
  </si>
  <si>
    <t>154</t>
  </si>
  <si>
    <t>713141152</t>
  </si>
  <si>
    <t>Montáž izolace tepelné střech plochých kladené volně 2 vrstvy rohoží, pásů, dílců, desek</t>
  </si>
  <si>
    <t>878908469</t>
  </si>
  <si>
    <t>Montáž tepelné izolace střech plochých rohožemi, pásy, deskami, dílci, bloky (izolační materiál ve specifikaci) kladenými volně dvouvrstvá</t>
  </si>
  <si>
    <t>155</t>
  </si>
  <si>
    <t>28372316</t>
  </si>
  <si>
    <t>deska EPS 100 pro trvalé zatížení v tlaku (max. 2000 kg/m2) tl 140mm</t>
  </si>
  <si>
    <t>1069270497</t>
  </si>
  <si>
    <t>753,6*1,02 'Přepočtené koeficientem množství</t>
  </si>
  <si>
    <t>156</t>
  </si>
  <si>
    <t>28372319</t>
  </si>
  <si>
    <t>deska EPS 100 pro trvalé zatížení v tlaku (max. 2000 kg/m2) tl 160mm</t>
  </si>
  <si>
    <t>-7518063</t>
  </si>
  <si>
    <t>157</t>
  </si>
  <si>
    <t>283723060</t>
  </si>
  <si>
    <t>deska z pěnového polystyrenu EPS 100 S 1000 x 500 x 60 mm</t>
  </si>
  <si>
    <t>26732184</t>
  </si>
  <si>
    <t>desky z lehčených plastů desky z pěnového polystyrénu - samozhášivého typ EPS 100S stabil, objemová hmotnost 20 - 25 kg/m3 tepelně izolační desky pro izolace ploché střechy nebo podlahy rozměr 1000 x 500 mm, lambda 0,037 [W / m K] 60 mm</t>
  </si>
  <si>
    <t>393</t>
  </si>
  <si>
    <t>393*1,02 'Přepočtené koeficientem množství</t>
  </si>
  <si>
    <t>158</t>
  </si>
  <si>
    <t>283759130</t>
  </si>
  <si>
    <t>deska z pěnového polystyrenu EPS 100 S 1000 x 500 (1000) mm rozháňky</t>
  </si>
  <si>
    <t>-1845274560</t>
  </si>
  <si>
    <t>desky z lehčených plastů desky z pěnového polystyrénu - samozhášivého typ EPS 100S stabil, objemová hmotnost 20 - 25 kg/m3 tepelně izolační desky pro izolace ploché střechy nebo podlahy rozměr 1000 x 500 mm, lambda 0,037 [W / m K] formát 1000 x 500 (1000) mm</t>
  </si>
  <si>
    <t>7,27*1,02 'Přepočtené koeficientem množství</t>
  </si>
  <si>
    <t>159</t>
  </si>
  <si>
    <t>713141261</t>
  </si>
  <si>
    <t>Přikotvení tepelné izolace šrouby do betonu nebo pórobetonu pro izolaci tl přes 240 mm</t>
  </si>
  <si>
    <t>-451915754</t>
  </si>
  <si>
    <t>Montáž tepelné izolace střech plochých mechanické přikotvení šrouby včetně dodávky šroubů, bez položení tepelné izolace tl. izolace přes 240 mm do betonu nebo pórobetonu</t>
  </si>
  <si>
    <t>160</t>
  </si>
  <si>
    <t>998713102</t>
  </si>
  <si>
    <t>Přesun hmot tonážní pro izolace tepelné v objektech v do 12 m</t>
  </si>
  <si>
    <t>927295469</t>
  </si>
  <si>
    <t>Přesun hmot tonážní tonážní pro izolace tepelné v objektech v do 12 m</t>
  </si>
  <si>
    <t>721</t>
  </si>
  <si>
    <t>Zdravotechnika - vnitřní kanalizace</t>
  </si>
  <si>
    <t>161</t>
  </si>
  <si>
    <t>721171915</t>
  </si>
  <si>
    <t>Potrubí z PP propojení potrubí DN 110</t>
  </si>
  <si>
    <t>-184003947</t>
  </si>
  <si>
    <t>Opravy odpadního potrubí plastového propojení dosavadního potrubí DN 110</t>
  </si>
  <si>
    <t>1 "napojení do šachty"</t>
  </si>
  <si>
    <t>162</t>
  </si>
  <si>
    <t>721173736</t>
  </si>
  <si>
    <t>Potrubí kanalizační z PE dešťové DN 100</t>
  </si>
  <si>
    <t>405071907</t>
  </si>
  <si>
    <t>Potrubí z plastových trub polyetylenové (PE) svařované dešťové DN 100</t>
  </si>
  <si>
    <t>163</t>
  </si>
  <si>
    <t>721210822</t>
  </si>
  <si>
    <t>Demontáž vpustí střešních DN 100</t>
  </si>
  <si>
    <t>1395761673</t>
  </si>
  <si>
    <t>164</t>
  </si>
  <si>
    <t>721220802</t>
  </si>
  <si>
    <t>Demontáž větracích hlavic DN 100</t>
  </si>
  <si>
    <t>1756729899</t>
  </si>
  <si>
    <t>Demontáž zápachových uzávěrek DN 100</t>
  </si>
  <si>
    <t>165</t>
  </si>
  <si>
    <t>721233112</t>
  </si>
  <si>
    <t>Střešní vtok polypropylen PP pro ploché střechy svislý odtok DN 110</t>
  </si>
  <si>
    <t>-562596710</t>
  </si>
  <si>
    <t>166</t>
  </si>
  <si>
    <t>721233214</t>
  </si>
  <si>
    <t>Střešní vtok polypropylen PP pro pochůzné střechy svislý odtok DN 160</t>
  </si>
  <si>
    <t>-209404703</t>
  </si>
  <si>
    <t>Střešní vtoky (vpusti) polypropylenové (PP) pro pochůzné střechy s odtokem svislým DN 160 (HL 62B)</t>
  </si>
  <si>
    <t>167</t>
  </si>
  <si>
    <t>721242115</t>
  </si>
  <si>
    <t>Lapač střešních splavenin z PP se zápachovou klapkou a lapacím košem DN 110</t>
  </si>
  <si>
    <t>-1789329002</t>
  </si>
  <si>
    <t>Lapače střešních splavenin z polypropylenu (PP) DN 110 (HL 600)</t>
  </si>
  <si>
    <t>168</t>
  </si>
  <si>
    <t>721242803</t>
  </si>
  <si>
    <t>Demontáž lapače střešních splavenin DN 110</t>
  </si>
  <si>
    <t>-1107947239</t>
  </si>
  <si>
    <t>Demontáž lapačů střešních splavenin DN 110</t>
  </si>
  <si>
    <t>169</t>
  </si>
  <si>
    <t>721273153</t>
  </si>
  <si>
    <t>Hlavice ventilační polypropylen PP DN 110</t>
  </si>
  <si>
    <t>1377105325</t>
  </si>
  <si>
    <t>Ventilační hlavice z polypropylenu (PP) DN 110 (HL 810)</t>
  </si>
  <si>
    <t>170</t>
  </si>
  <si>
    <t>998721102</t>
  </si>
  <si>
    <t>Přesun hmot tonážní pro vnitřní kanalizace v objektech v do 12 m</t>
  </si>
  <si>
    <t>-1575889139</t>
  </si>
  <si>
    <t>740</t>
  </si>
  <si>
    <t>Elektromontáže - zkoušky a revize</t>
  </si>
  <si>
    <t>171</t>
  </si>
  <si>
    <t>740991100</t>
  </si>
  <si>
    <t>Celková prohlídka elektrického rozvodu a zařízení do 100 000,- Kč</t>
  </si>
  <si>
    <t>1816701539</t>
  </si>
  <si>
    <t>741</t>
  </si>
  <si>
    <t>Elektroinstalace - silnoproud</t>
  </si>
  <si>
    <t>182</t>
  </si>
  <si>
    <t>741421821</t>
  </si>
  <si>
    <t>Demontáž drátu nebo lana svodového vedení D do 8 mm rovná střecha</t>
  </si>
  <si>
    <t>-1856002446</t>
  </si>
  <si>
    <t>Demontáž hromosvodného vedení bez zachování funkčnosti svodových drátů nebo lan na rovné střeše, průměru do 8 mm</t>
  </si>
  <si>
    <t>330</t>
  </si>
  <si>
    <t>183</t>
  </si>
  <si>
    <t>741421845</t>
  </si>
  <si>
    <t>Demontáž svorky šroubové hromosvodné se 3 šrouby a více šrouby</t>
  </si>
  <si>
    <t>-34603613</t>
  </si>
  <si>
    <t>Demontáž hromosvodného vedení bez zachování funkčnosti svorek šroubových se 3 a více šrouby</t>
  </si>
  <si>
    <t>184</t>
  </si>
  <si>
    <t>741421855</t>
  </si>
  <si>
    <t>Demontáž vedení hromosvodné-podpěra střešní pro plochou střechu</t>
  </si>
  <si>
    <t>-1439909463</t>
  </si>
  <si>
    <t>Demontáž hromosvodného vedení podpěr střešního vedení pro plochou střechu</t>
  </si>
  <si>
    <t>185</t>
  </si>
  <si>
    <t>741421863</t>
  </si>
  <si>
    <t>Demontáž vedení hromosvodné-podpěra svislého vedení zazděného</t>
  </si>
  <si>
    <t>-1326439475</t>
  </si>
  <si>
    <t>Demontáž hromosvodného vedení podpěr svislého vedení zazděného</t>
  </si>
  <si>
    <t>186</t>
  </si>
  <si>
    <t>741421871</t>
  </si>
  <si>
    <t>Demontáž vedení hromosvodné-ochranného úhelníku délky do 1,4 m</t>
  </si>
  <si>
    <t>1323965913</t>
  </si>
  <si>
    <t>Demontáž hromosvodného vedení doplňků ochranných úhelníků, délky do 1,4 m</t>
  </si>
  <si>
    <t>743</t>
  </si>
  <si>
    <t>Elektromontáže - hrubá montáž</t>
  </si>
  <si>
    <t>200</t>
  </si>
  <si>
    <t>743621110</t>
  </si>
  <si>
    <t>Montáž drát nebo lano hromosvodné svodové D do 10 mm s podpěrou</t>
  </si>
  <si>
    <t>-805406061</t>
  </si>
  <si>
    <t>Montáž hromosvodu na podpory do 10mm</t>
  </si>
  <si>
    <t>201</t>
  </si>
  <si>
    <t>354410770</t>
  </si>
  <si>
    <t>drát průměr 8 mm AlMgSi</t>
  </si>
  <si>
    <t>-2090069379</t>
  </si>
  <si>
    <t>součásti pro hromosvody a uzemňování vodiče  svodů dráty AlMgSi drát průměr 8 mm AlMgSi  1 kg=7,4m</t>
  </si>
  <si>
    <t>Poznámka k položce:
Hmotnost: 0,135 kg/m</t>
  </si>
  <si>
    <t>330*0,2</t>
  </si>
  <si>
    <t>202</t>
  </si>
  <si>
    <t>35441550</t>
  </si>
  <si>
    <t>podpěra vedení FeZn na lepenkovou krytinu a eternit 100 mm</t>
  </si>
  <si>
    <t>-1501591038</t>
  </si>
  <si>
    <t>203</t>
  </si>
  <si>
    <t>743622100</t>
  </si>
  <si>
    <t>Montáž svorka hromosvodná typ SS, SR 03 se 2 šrouby</t>
  </si>
  <si>
    <t>-2140191367</t>
  </si>
  <si>
    <t>Montáž hromosvodného vedení svorek se 2 šrouby, typ SS, SR 03</t>
  </si>
  <si>
    <t>204</t>
  </si>
  <si>
    <t>354420290</t>
  </si>
  <si>
    <t>svorka uzemnění  SU nerez univerzální</t>
  </si>
  <si>
    <t>-661662741</t>
  </si>
  <si>
    <t>součásti pro hromosvody a uzemňování svorky nerez SU nerez univerzální</t>
  </si>
  <si>
    <t>205</t>
  </si>
  <si>
    <t>354420340</t>
  </si>
  <si>
    <t>svorka uzemnění  SZa nerez zkušební</t>
  </si>
  <si>
    <t>1538990669</t>
  </si>
  <si>
    <t>součásti pro hromosvody a uzemňování svorky nerez SZa nerez  zkušební</t>
  </si>
  <si>
    <t>206</t>
  </si>
  <si>
    <t>743622200</t>
  </si>
  <si>
    <t>Montáž svorka hromosvodná typ ST, SJ, SK, SZ, SR01, 02 se 3 šrouby</t>
  </si>
  <si>
    <t>55997088</t>
  </si>
  <si>
    <t>Montáž hromosvodného vedení svorek se 3 a více šrouby, typ ST, SJ, SK, SZ, SR 01 a 02</t>
  </si>
  <si>
    <t>207</t>
  </si>
  <si>
    <t>354420410</t>
  </si>
  <si>
    <t>svorka uzemnění SJ1b nerez k jímací tyči</t>
  </si>
  <si>
    <t>-1957247879</t>
  </si>
  <si>
    <t>součásti pro hromosvody a uzemňování svorky nerez SJ1b nerez k jímací tyči</t>
  </si>
  <si>
    <t>208</t>
  </si>
  <si>
    <t>743623100</t>
  </si>
  <si>
    <t>Montáž vedení hromosvodné-podpěra klecová do zdiva</t>
  </si>
  <si>
    <t>-2122545318</t>
  </si>
  <si>
    <t>Montáž hromosvodného vedení podpěr do zdiva klecových</t>
  </si>
  <si>
    <t>209</t>
  </si>
  <si>
    <t>354417000</t>
  </si>
  <si>
    <t>podpěry vedení hromosvodu PV1a nerez</t>
  </si>
  <si>
    <t>93035907</t>
  </si>
  <si>
    <t>součásti pro hromosvody a uzemňování podpěry vedení nerez PV1h nerez</t>
  </si>
  <si>
    <t>210</t>
  </si>
  <si>
    <t>743624110</t>
  </si>
  <si>
    <t>Montáž vedení hromosvodné-úhelník nebo trubka s držáky do zdiva</t>
  </si>
  <si>
    <t>119808768</t>
  </si>
  <si>
    <t>Montáž hromosvodného vedení ochranných prvků úhelníků nebo trubek s držáky do zdiva</t>
  </si>
  <si>
    <t>211</t>
  </si>
  <si>
    <t>354418040</t>
  </si>
  <si>
    <t>trubka ochranná  OT 1,7 nerez</t>
  </si>
  <si>
    <t>-850469435</t>
  </si>
  <si>
    <t>součásti pro hromosvody a uzemňování trubky ochranné OT 1,7 nerez</t>
  </si>
  <si>
    <t>212</t>
  </si>
  <si>
    <t>74362920R</t>
  </si>
  <si>
    <t>Montáž termického spoje</t>
  </si>
  <si>
    <t>-878518121</t>
  </si>
  <si>
    <t>Montáž hromosvodného vedení doplňků napínacích šroubů s okem s vypnutím svodového vodiče</t>
  </si>
  <si>
    <t>213</t>
  </si>
  <si>
    <t>743629300</t>
  </si>
  <si>
    <t>Montáž vedení hromosvodné-štítek k označení svodu</t>
  </si>
  <si>
    <t>1361149470</t>
  </si>
  <si>
    <t>Montáž hromosvodného vedení doplňků štítků k označení svodů</t>
  </si>
  <si>
    <t>214</t>
  </si>
  <si>
    <t>354421100</t>
  </si>
  <si>
    <t>štítek plastový č. 31 -  čísla svodů</t>
  </si>
  <si>
    <t>-586167722</t>
  </si>
  <si>
    <t>součásti pro hromosvody a uzemňování štítek plastový čísla svodů -  č. 31</t>
  </si>
  <si>
    <t>215</t>
  </si>
  <si>
    <t>743991100</t>
  </si>
  <si>
    <t>Měření zemních odporů zemniče</t>
  </si>
  <si>
    <t>1945190137</t>
  </si>
  <si>
    <t>766</t>
  </si>
  <si>
    <t>Konstrukce truhlářské</t>
  </si>
  <si>
    <t>264</t>
  </si>
  <si>
    <t>766660012</t>
  </si>
  <si>
    <t>Montáž dveřních křídel otvíravých 2křídlových š přes 1,45 m do ocelové zárubně</t>
  </si>
  <si>
    <t>610944219</t>
  </si>
  <si>
    <t>Montáž dveřních křídel dřevěných nebo plastových otevíravých do ocelové zárubně povrchově upravených dvoukřídlových, šířky přes 1450 mm</t>
  </si>
  <si>
    <t>767</t>
  </si>
  <si>
    <t>Konstrukce zámečnické</t>
  </si>
  <si>
    <t>270</t>
  </si>
  <si>
    <t>76751011R</t>
  </si>
  <si>
    <t>úprava a výměna výlezu na střechu</t>
  </si>
  <si>
    <t>-821781018</t>
  </si>
  <si>
    <t>Montáž kanálových krytů osazení</t>
  </si>
  <si>
    <t>1 "dle specifikace Z5"</t>
  </si>
  <si>
    <t>271</t>
  </si>
  <si>
    <t>767640222</t>
  </si>
  <si>
    <t>Montáž dveří ocelových vchodových dvoukřídlových s nadsvětlíkem</t>
  </si>
  <si>
    <t>1961949725</t>
  </si>
  <si>
    <t>Montáž dveří ocelových vchodových dvoukřídlové s nadsvětlíkem</t>
  </si>
  <si>
    <t>272</t>
  </si>
  <si>
    <t>61173132R</t>
  </si>
  <si>
    <t>dveře dle spec. 3</t>
  </si>
  <si>
    <t>-2030954447</t>
  </si>
  <si>
    <t>dveře dřevěné vchodové dveře palubkové a kazetové dveře palubkové model C (svislé palubky, skleněný otvor uprostřed) 80 x 197 cm</t>
  </si>
  <si>
    <t>273</t>
  </si>
  <si>
    <t>76772281R</t>
  </si>
  <si>
    <t>Demontáž mříží svařovaných</t>
  </si>
  <si>
    <t>1763260105</t>
  </si>
  <si>
    <t>Demontáž výkladců předsazených svařovaných</t>
  </si>
  <si>
    <t>18*0,8*2</t>
  </si>
  <si>
    <t>274</t>
  </si>
  <si>
    <t>767995114</t>
  </si>
  <si>
    <t>Montáž atypických zámečnických konstrukcí hmotnosti do 50 kg</t>
  </si>
  <si>
    <t>-548562968</t>
  </si>
  <si>
    <t>Montáž ostatních atypických zámečnických konstrukcí hmotnosti přes 20 do 50 kg</t>
  </si>
  <si>
    <t>250 "úprava a montáž venkovního schodiště dle PD"</t>
  </si>
  <si>
    <t>275</t>
  </si>
  <si>
    <t>767996801</t>
  </si>
  <si>
    <t>Demontáž atypických zámečnických konstrukcí rozebráním hmotnosti jednotlivých dílů do 50 kg</t>
  </si>
  <si>
    <t>-788383541</t>
  </si>
  <si>
    <t>250 "schodiště"</t>
  </si>
  <si>
    <t>276</t>
  </si>
  <si>
    <t>998767102</t>
  </si>
  <si>
    <t>Přesun hmot tonážní pro zámečnické konstrukce v objektech v do 12 m</t>
  </si>
  <si>
    <t>782841776</t>
  </si>
  <si>
    <t>771</t>
  </si>
  <si>
    <t>Podlahy z dlaždic</t>
  </si>
  <si>
    <t>277</t>
  </si>
  <si>
    <t>771591325</t>
  </si>
  <si>
    <t>Montáž chrliče ke žlabu pro odvodnění balkonu nebo terasy</t>
  </si>
  <si>
    <t>611101539</t>
  </si>
  <si>
    <t>Odvodnění balkonů nebo teras montáž chrliče</t>
  </si>
  <si>
    <t>278</t>
  </si>
  <si>
    <t>590544710</t>
  </si>
  <si>
    <t>chrlič  SP40 DN 50, D 50 mm, dl. 40 cm</t>
  </si>
  <si>
    <t>-762198387</t>
  </si>
  <si>
    <t>systémy podlahové a stěnové systém Schlüter - konstrukce pro balkony a terasy Schlüter-BARIN-R AC - systémové svodové potrubí chrlič typ                        průměr       délka BR SP40 DN 50      50 mm       40 cm</t>
  </si>
  <si>
    <t>783</t>
  </si>
  <si>
    <t>Dokončovací práce - nátěry</t>
  </si>
  <si>
    <t>281</t>
  </si>
  <si>
    <t>783315101</t>
  </si>
  <si>
    <t>Mezinátěr jednonásobný syntetický standardní zámečnických konstrukcí</t>
  </si>
  <si>
    <t>-775775490</t>
  </si>
  <si>
    <t>Mezinátěr zámečnických konstrukcí jednonásobný syntetický standardní</t>
  </si>
  <si>
    <t>0,3*5,6 "zárubně"</t>
  </si>
  <si>
    <t>282</t>
  </si>
  <si>
    <t>783317101</t>
  </si>
  <si>
    <t>Krycí jednonásobný syntetický standardní nátěr zámečnických konstrukcí</t>
  </si>
  <si>
    <t>-1038199006</t>
  </si>
  <si>
    <t>Krycí nátěr (email) zámečnických konstrukcí jednonásobný syntetický standardní</t>
  </si>
  <si>
    <t>VRN</t>
  </si>
  <si>
    <t>Vedlejší rozpočtové náklady</t>
  </si>
  <si>
    <t>284</t>
  </si>
  <si>
    <t>013254000</t>
  </si>
  <si>
    <t>Dokumentace skutečného provedení stavby</t>
  </si>
  <si>
    <t>Kč</t>
  </si>
  <si>
    <t>1024</t>
  </si>
  <si>
    <t>-1448490662</t>
  </si>
  <si>
    <t>285</t>
  </si>
  <si>
    <t>030001000</t>
  </si>
  <si>
    <t>Zařízení staveniště</t>
  </si>
  <si>
    <t>-1297884394</t>
  </si>
  <si>
    <t>286</t>
  </si>
  <si>
    <t>032903000</t>
  </si>
  <si>
    <t>Náklady na provoz a údržbu vybavení staveniště</t>
  </si>
  <si>
    <t>1238999232</t>
  </si>
  <si>
    <t>287</t>
  </si>
  <si>
    <t>039103000</t>
  </si>
  <si>
    <t>Rozebrání, bourání a odvoz zařízení staveniště</t>
  </si>
  <si>
    <t>1779480854</t>
  </si>
  <si>
    <t>288</t>
  </si>
  <si>
    <t>044002000</t>
  </si>
  <si>
    <t>Revize hromosvodu</t>
  </si>
  <si>
    <t>1933780998</t>
  </si>
  <si>
    <t>Revize</t>
  </si>
  <si>
    <t>289</t>
  </si>
  <si>
    <t>045203000</t>
  </si>
  <si>
    <t>Kompletační činnost</t>
  </si>
  <si>
    <t>-1995589190</t>
  </si>
  <si>
    <t>290</t>
  </si>
  <si>
    <t>045303000</t>
  </si>
  <si>
    <t>Koordinační činnost</t>
  </si>
  <si>
    <t>-994132479</t>
  </si>
  <si>
    <t>291</t>
  </si>
  <si>
    <t>051503000</t>
  </si>
  <si>
    <t>Pojištění stavby</t>
  </si>
  <si>
    <t>CS ÚRS 2013 01</t>
  </si>
  <si>
    <t>-1722013495</t>
  </si>
  <si>
    <t>292</t>
  </si>
  <si>
    <t>071203000</t>
  </si>
  <si>
    <t>Provoz dalšího subjektu</t>
  </si>
  <si>
    <t>1929602192</t>
  </si>
  <si>
    <t>293</t>
  </si>
  <si>
    <t>091003000</t>
  </si>
  <si>
    <t>Publicita objektu</t>
  </si>
  <si>
    <t>262144</t>
  </si>
  <si>
    <t>-1790003181</t>
  </si>
  <si>
    <t>Fotodokumentace díla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</si>
</sst>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4.4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20200108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Zateplení jídelny ZŠ Zahradní Šluknov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8. 1. 2020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6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6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74</v>
      </c>
      <c r="BT94" s="116" t="s">
        <v>75</v>
      </c>
      <c r="BV94" s="116" t="s">
        <v>76</v>
      </c>
      <c r="BW94" s="116" t="s">
        <v>5</v>
      </c>
      <c r="BX94" s="116" t="s">
        <v>77</v>
      </c>
      <c r="CL94" s="116" t="s">
        <v>1</v>
      </c>
    </row>
    <row r="95" spans="1:90" s="7" customFormat="1" ht="24.6" customHeight="1">
      <c r="A95" s="117" t="s">
        <v>78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'20200108 - Zateplení jíde...'!J28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79</v>
      </c>
      <c r="AR95" s="124"/>
      <c r="AS95" s="125">
        <v>0</v>
      </c>
      <c r="AT95" s="126">
        <f>ROUND(SUM(AV95:AW95),2)</f>
        <v>0</v>
      </c>
      <c r="AU95" s="127">
        <f>'20200108 - Zateplení jíde...'!P133</f>
        <v>0</v>
      </c>
      <c r="AV95" s="126">
        <f>'20200108 - Zateplení jíde...'!J31</f>
        <v>0</v>
      </c>
      <c r="AW95" s="126">
        <f>'20200108 - Zateplení jíde...'!J32</f>
        <v>0</v>
      </c>
      <c r="AX95" s="126">
        <f>'20200108 - Zateplení jíde...'!J33</f>
        <v>0</v>
      </c>
      <c r="AY95" s="126">
        <f>'20200108 - Zateplení jíde...'!J34</f>
        <v>0</v>
      </c>
      <c r="AZ95" s="126">
        <f>'20200108 - Zateplení jíde...'!F31</f>
        <v>0</v>
      </c>
      <c r="BA95" s="126">
        <f>'20200108 - Zateplení jíde...'!F32</f>
        <v>0</v>
      </c>
      <c r="BB95" s="126">
        <f>'20200108 - Zateplení jíde...'!F33</f>
        <v>0</v>
      </c>
      <c r="BC95" s="126">
        <f>'20200108 - Zateplení jíde...'!F34</f>
        <v>0</v>
      </c>
      <c r="BD95" s="128">
        <f>'20200108 - Zateplení jíde...'!F35</f>
        <v>0</v>
      </c>
      <c r="BE95" s="7"/>
      <c r="BT95" s="129" t="s">
        <v>80</v>
      </c>
      <c r="BU95" s="129" t="s">
        <v>81</v>
      </c>
      <c r="BV95" s="129" t="s">
        <v>76</v>
      </c>
      <c r="BW95" s="129" t="s">
        <v>5</v>
      </c>
      <c r="BX95" s="129" t="s">
        <v>77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00108 - Zateplení jíd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6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30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82</v>
      </c>
    </row>
    <row r="4" spans="2:46" s="1" customFormat="1" ht="24.95" customHeight="1">
      <c r="B4" s="19"/>
      <c r="D4" s="134" t="s">
        <v>83</v>
      </c>
      <c r="I4" s="130"/>
      <c r="L4" s="19"/>
      <c r="M4" s="135" t="s">
        <v>10</v>
      </c>
      <c r="AT4" s="16" t="s">
        <v>4</v>
      </c>
    </row>
    <row r="5" spans="2:12" s="1" customFormat="1" ht="6.95" customHeight="1">
      <c r="B5" s="19"/>
      <c r="I5" s="130"/>
      <c r="L5" s="19"/>
    </row>
    <row r="6" spans="1:31" s="2" customFormat="1" ht="12" customHeight="1">
      <c r="A6" s="37"/>
      <c r="B6" s="43"/>
      <c r="C6" s="37"/>
      <c r="D6" s="136" t="s">
        <v>16</v>
      </c>
      <c r="E6" s="37"/>
      <c r="F6" s="37"/>
      <c r="G6" s="37"/>
      <c r="H6" s="37"/>
      <c r="I6" s="1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4.4" customHeight="1">
      <c r="A7" s="37"/>
      <c r="B7" s="43"/>
      <c r="C7" s="37"/>
      <c r="D7" s="37"/>
      <c r="E7" s="138" t="s">
        <v>17</v>
      </c>
      <c r="F7" s="37"/>
      <c r="G7" s="37"/>
      <c r="H7" s="37"/>
      <c r="I7" s="1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1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6" t="s">
        <v>18</v>
      </c>
      <c r="E9" s="37"/>
      <c r="F9" s="139" t="s">
        <v>1</v>
      </c>
      <c r="G9" s="37"/>
      <c r="H9" s="37"/>
      <c r="I9" s="140" t="s">
        <v>19</v>
      </c>
      <c r="J9" s="139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6" t="s">
        <v>20</v>
      </c>
      <c r="E10" s="37"/>
      <c r="F10" s="139" t="s">
        <v>21</v>
      </c>
      <c r="G10" s="37"/>
      <c r="H10" s="37"/>
      <c r="I10" s="140" t="s">
        <v>22</v>
      </c>
      <c r="J10" s="141" t="str">
        <f>'Rekapitulace stavby'!AN8</f>
        <v>8. 1. 2020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1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6" t="s">
        <v>24</v>
      </c>
      <c r="E12" s="37"/>
      <c r="F12" s="37"/>
      <c r="G12" s="37"/>
      <c r="H12" s="37"/>
      <c r="I12" s="140" t="s">
        <v>25</v>
      </c>
      <c r="J12" s="139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9" t="s">
        <v>26</v>
      </c>
      <c r="F13" s="37"/>
      <c r="G13" s="37"/>
      <c r="H13" s="37"/>
      <c r="I13" s="140" t="s">
        <v>27</v>
      </c>
      <c r="J13" s="139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1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6" t="s">
        <v>28</v>
      </c>
      <c r="E15" s="37"/>
      <c r="F15" s="37"/>
      <c r="G15" s="37"/>
      <c r="H15" s="37"/>
      <c r="I15" s="140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9"/>
      <c r="G16" s="139"/>
      <c r="H16" s="139"/>
      <c r="I16" s="140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1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6" t="s">
        <v>30</v>
      </c>
      <c r="E18" s="37"/>
      <c r="F18" s="37"/>
      <c r="G18" s="37"/>
      <c r="H18" s="37"/>
      <c r="I18" s="140" t="s">
        <v>25</v>
      </c>
      <c r="J18" s="139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9" t="str">
        <f>IF('Rekapitulace stavby'!E17="","",'Rekapitulace stavby'!E17)</f>
        <v xml:space="preserve"> </v>
      </c>
      <c r="F19" s="37"/>
      <c r="G19" s="37"/>
      <c r="H19" s="37"/>
      <c r="I19" s="140" t="s">
        <v>27</v>
      </c>
      <c r="J19" s="139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6" t="s">
        <v>33</v>
      </c>
      <c r="E21" s="37"/>
      <c r="F21" s="37"/>
      <c r="G21" s="37"/>
      <c r="H21" s="37"/>
      <c r="I21" s="140" t="s">
        <v>25</v>
      </c>
      <c r="J21" s="139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9" t="str">
        <f>IF('Rekapitulace stavby'!E20="","",'Rekapitulace stavby'!E20)</f>
        <v xml:space="preserve"> </v>
      </c>
      <c r="F22" s="37"/>
      <c r="G22" s="37"/>
      <c r="H22" s="37"/>
      <c r="I22" s="140" t="s">
        <v>27</v>
      </c>
      <c r="J22" s="139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6" t="s">
        <v>34</v>
      </c>
      <c r="E24" s="37"/>
      <c r="F24" s="37"/>
      <c r="G24" s="37"/>
      <c r="H24" s="37"/>
      <c r="I24" s="1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4.4" customHeight="1">
      <c r="A25" s="142"/>
      <c r="B25" s="143"/>
      <c r="C25" s="142"/>
      <c r="D25" s="142"/>
      <c r="E25" s="144" t="s">
        <v>1</v>
      </c>
      <c r="F25" s="144"/>
      <c r="G25" s="144"/>
      <c r="H25" s="144"/>
      <c r="I25" s="145"/>
      <c r="J25" s="142"/>
      <c r="K25" s="142"/>
      <c r="L25" s="146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7"/>
      <c r="E27" s="147"/>
      <c r="F27" s="147"/>
      <c r="G27" s="147"/>
      <c r="H27" s="147"/>
      <c r="I27" s="148"/>
      <c r="J27" s="147"/>
      <c r="K27" s="14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137"/>
      <c r="J28" s="150">
        <f>ROUND(J133,2)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51" t="s">
        <v>37</v>
      </c>
      <c r="G30" s="37"/>
      <c r="H30" s="37"/>
      <c r="I30" s="152" t="s">
        <v>36</v>
      </c>
      <c r="J30" s="151" t="s">
        <v>38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53" t="s">
        <v>39</v>
      </c>
      <c r="E31" s="136" t="s">
        <v>40</v>
      </c>
      <c r="F31" s="154">
        <f>ROUND((SUM(BE133:BE715)),2)</f>
        <v>0</v>
      </c>
      <c r="G31" s="37"/>
      <c r="H31" s="37"/>
      <c r="I31" s="155">
        <v>0.21</v>
      </c>
      <c r="J31" s="154">
        <f>ROUND(((SUM(BE133:BE715))*I31),2)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6" t="s">
        <v>41</v>
      </c>
      <c r="F32" s="154">
        <f>ROUND((SUM(BF133:BF715)),2)</f>
        <v>0</v>
      </c>
      <c r="G32" s="37"/>
      <c r="H32" s="37"/>
      <c r="I32" s="155">
        <v>0.15</v>
      </c>
      <c r="J32" s="154">
        <f>ROUND(((SUM(BF133:BF715))*I32),2)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6" t="s">
        <v>42</v>
      </c>
      <c r="F33" s="154">
        <f>ROUND((SUM(BG133:BG715)),2)</f>
        <v>0</v>
      </c>
      <c r="G33" s="37"/>
      <c r="H33" s="37"/>
      <c r="I33" s="155">
        <v>0.21</v>
      </c>
      <c r="J33" s="154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6" t="s">
        <v>43</v>
      </c>
      <c r="F34" s="154">
        <f>ROUND((SUM(BH133:BH715)),2)</f>
        <v>0</v>
      </c>
      <c r="G34" s="37"/>
      <c r="H34" s="37"/>
      <c r="I34" s="155">
        <v>0.15</v>
      </c>
      <c r="J34" s="154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6" t="s">
        <v>44</v>
      </c>
      <c r="F35" s="154">
        <f>ROUND((SUM(BI133:BI715)),2)</f>
        <v>0</v>
      </c>
      <c r="G35" s="37"/>
      <c r="H35" s="37"/>
      <c r="I35" s="155">
        <v>0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1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56"/>
      <c r="D37" s="157" t="s">
        <v>45</v>
      </c>
      <c r="E37" s="158"/>
      <c r="F37" s="158"/>
      <c r="G37" s="159" t="s">
        <v>46</v>
      </c>
      <c r="H37" s="160" t="s">
        <v>47</v>
      </c>
      <c r="I37" s="161"/>
      <c r="J37" s="162">
        <f>SUM(J28:J35)</f>
        <v>0</v>
      </c>
      <c r="K37" s="163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1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I39" s="130"/>
      <c r="L39" s="19"/>
    </row>
    <row r="40" spans="2:12" s="1" customFormat="1" ht="14.4" customHeight="1">
      <c r="B40" s="19"/>
      <c r="I40" s="130"/>
      <c r="L40" s="19"/>
    </row>
    <row r="41" spans="2:12" s="1" customFormat="1" ht="14.4" customHeight="1">
      <c r="B41" s="19"/>
      <c r="I41" s="130"/>
      <c r="L41" s="19"/>
    </row>
    <row r="42" spans="2:12" s="1" customFormat="1" ht="14.4" customHeight="1">
      <c r="B42" s="19"/>
      <c r="I42" s="130"/>
      <c r="L42" s="19"/>
    </row>
    <row r="43" spans="2:12" s="1" customFormat="1" ht="14.4" customHeight="1">
      <c r="B43" s="19"/>
      <c r="I43" s="130"/>
      <c r="L43" s="19"/>
    </row>
    <row r="44" spans="2:12" s="1" customFormat="1" ht="14.4" customHeight="1">
      <c r="B44" s="19"/>
      <c r="I44" s="130"/>
      <c r="L44" s="19"/>
    </row>
    <row r="45" spans="2:12" s="1" customFormat="1" ht="14.4" customHeight="1">
      <c r="B45" s="19"/>
      <c r="I45" s="130"/>
      <c r="L45" s="19"/>
    </row>
    <row r="46" spans="2:12" s="1" customFormat="1" ht="14.4" customHeight="1">
      <c r="B46" s="19"/>
      <c r="I46" s="130"/>
      <c r="L46" s="19"/>
    </row>
    <row r="47" spans="2:12" s="1" customFormat="1" ht="14.4" customHeight="1">
      <c r="B47" s="19"/>
      <c r="I47" s="130"/>
      <c r="L47" s="19"/>
    </row>
    <row r="48" spans="2:12" s="1" customFormat="1" ht="14.4" customHeight="1">
      <c r="B48" s="19"/>
      <c r="I48" s="130"/>
      <c r="L48" s="19"/>
    </row>
    <row r="49" spans="2:12" s="1" customFormat="1" ht="14.4" customHeight="1">
      <c r="B49" s="19"/>
      <c r="I49" s="130"/>
      <c r="L49" s="19"/>
    </row>
    <row r="50" spans="2:12" s="2" customFormat="1" ht="14.4" customHeight="1">
      <c r="B50" s="62"/>
      <c r="D50" s="164" t="s">
        <v>48</v>
      </c>
      <c r="E50" s="165"/>
      <c r="F50" s="165"/>
      <c r="G50" s="164" t="s">
        <v>49</v>
      </c>
      <c r="H50" s="165"/>
      <c r="I50" s="166"/>
      <c r="J50" s="165"/>
      <c r="K50" s="165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7" t="s">
        <v>50</v>
      </c>
      <c r="E61" s="168"/>
      <c r="F61" s="169" t="s">
        <v>51</v>
      </c>
      <c r="G61" s="167" t="s">
        <v>50</v>
      </c>
      <c r="H61" s="168"/>
      <c r="I61" s="170"/>
      <c r="J61" s="171" t="s">
        <v>51</v>
      </c>
      <c r="K61" s="168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4" t="s">
        <v>52</v>
      </c>
      <c r="E65" s="172"/>
      <c r="F65" s="172"/>
      <c r="G65" s="164" t="s">
        <v>53</v>
      </c>
      <c r="H65" s="172"/>
      <c r="I65" s="173"/>
      <c r="J65" s="172"/>
      <c r="K65" s="17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7" t="s">
        <v>50</v>
      </c>
      <c r="E76" s="168"/>
      <c r="F76" s="169" t="s">
        <v>51</v>
      </c>
      <c r="G76" s="167" t="s">
        <v>50</v>
      </c>
      <c r="H76" s="168"/>
      <c r="I76" s="170"/>
      <c r="J76" s="171" t="s">
        <v>51</v>
      </c>
      <c r="K76" s="168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4"/>
      <c r="C77" s="175"/>
      <c r="D77" s="175"/>
      <c r="E77" s="175"/>
      <c r="F77" s="175"/>
      <c r="G77" s="175"/>
      <c r="H77" s="175"/>
      <c r="I77" s="176"/>
      <c r="J77" s="175"/>
      <c r="K77" s="175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7"/>
      <c r="C81" s="178"/>
      <c r="D81" s="178"/>
      <c r="E81" s="178"/>
      <c r="F81" s="178"/>
      <c r="G81" s="178"/>
      <c r="H81" s="178"/>
      <c r="I81" s="179"/>
      <c r="J81" s="178"/>
      <c r="K81" s="17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84</v>
      </c>
      <c r="D82" s="39"/>
      <c r="E82" s="39"/>
      <c r="F82" s="39"/>
      <c r="G82" s="39"/>
      <c r="H82" s="39"/>
      <c r="I82" s="137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37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>
      <c r="A85" s="37"/>
      <c r="B85" s="38"/>
      <c r="C85" s="39"/>
      <c r="D85" s="39"/>
      <c r="E85" s="75" t="str">
        <f>E7</f>
        <v>Zateplení jídelny ZŠ Zahradní Šluknov</v>
      </c>
      <c r="F85" s="39"/>
      <c r="G85" s="39"/>
      <c r="H85" s="39"/>
      <c r="I85" s="137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137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Šluknov</v>
      </c>
      <c r="G87" s="39"/>
      <c r="H87" s="39"/>
      <c r="I87" s="140" t="s">
        <v>22</v>
      </c>
      <c r="J87" s="78" t="str">
        <f>IF(J10="","",J10)</f>
        <v>8. 1. 2020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6" customHeight="1">
      <c r="A89" s="37"/>
      <c r="B89" s="38"/>
      <c r="C89" s="31" t="s">
        <v>24</v>
      </c>
      <c r="D89" s="39"/>
      <c r="E89" s="39"/>
      <c r="F89" s="26" t="str">
        <f>E13</f>
        <v>Město Šluknov</v>
      </c>
      <c r="G89" s="39"/>
      <c r="H89" s="39"/>
      <c r="I89" s="140" t="s">
        <v>30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6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140" t="s">
        <v>33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137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80" t="s">
        <v>85</v>
      </c>
      <c r="D92" s="181"/>
      <c r="E92" s="181"/>
      <c r="F92" s="181"/>
      <c r="G92" s="181"/>
      <c r="H92" s="181"/>
      <c r="I92" s="182"/>
      <c r="J92" s="183" t="s">
        <v>86</v>
      </c>
      <c r="K92" s="181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84" t="s">
        <v>87</v>
      </c>
      <c r="D94" s="39"/>
      <c r="E94" s="39"/>
      <c r="F94" s="39"/>
      <c r="G94" s="39"/>
      <c r="H94" s="39"/>
      <c r="I94" s="137"/>
      <c r="J94" s="109">
        <f>J133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88</v>
      </c>
    </row>
    <row r="95" spans="1:31" s="9" customFormat="1" ht="24.95" customHeight="1">
      <c r="A95" s="9"/>
      <c r="B95" s="185"/>
      <c r="C95" s="186"/>
      <c r="D95" s="187" t="s">
        <v>89</v>
      </c>
      <c r="E95" s="188"/>
      <c r="F95" s="188"/>
      <c r="G95" s="188"/>
      <c r="H95" s="188"/>
      <c r="I95" s="189"/>
      <c r="J95" s="190">
        <f>J134</f>
        <v>0</v>
      </c>
      <c r="K95" s="186"/>
      <c r="L95" s="19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2"/>
      <c r="C96" s="193"/>
      <c r="D96" s="194" t="s">
        <v>90</v>
      </c>
      <c r="E96" s="195"/>
      <c r="F96" s="195"/>
      <c r="G96" s="195"/>
      <c r="H96" s="195"/>
      <c r="I96" s="196"/>
      <c r="J96" s="197">
        <f>J135</f>
        <v>0</v>
      </c>
      <c r="K96" s="193"/>
      <c r="L96" s="198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2"/>
      <c r="C97" s="193"/>
      <c r="D97" s="194" t="s">
        <v>91</v>
      </c>
      <c r="E97" s="195"/>
      <c r="F97" s="195"/>
      <c r="G97" s="195"/>
      <c r="H97" s="195"/>
      <c r="I97" s="196"/>
      <c r="J97" s="197">
        <f>J186</f>
        <v>0</v>
      </c>
      <c r="K97" s="193"/>
      <c r="L97" s="198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2"/>
      <c r="C98" s="193"/>
      <c r="D98" s="194" t="s">
        <v>92</v>
      </c>
      <c r="E98" s="195"/>
      <c r="F98" s="195"/>
      <c r="G98" s="195"/>
      <c r="H98" s="195"/>
      <c r="I98" s="196"/>
      <c r="J98" s="197">
        <f>J224</f>
        <v>0</v>
      </c>
      <c r="K98" s="193"/>
      <c r="L98" s="19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2"/>
      <c r="C99" s="193"/>
      <c r="D99" s="194" t="s">
        <v>93</v>
      </c>
      <c r="E99" s="195"/>
      <c r="F99" s="195"/>
      <c r="G99" s="195"/>
      <c r="H99" s="195"/>
      <c r="I99" s="196"/>
      <c r="J99" s="197">
        <f>J238</f>
        <v>0</v>
      </c>
      <c r="K99" s="193"/>
      <c r="L99" s="19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2"/>
      <c r="C100" s="193"/>
      <c r="D100" s="194" t="s">
        <v>94</v>
      </c>
      <c r="E100" s="195"/>
      <c r="F100" s="195"/>
      <c r="G100" s="195"/>
      <c r="H100" s="195"/>
      <c r="I100" s="196"/>
      <c r="J100" s="197">
        <f>J380</f>
        <v>0</v>
      </c>
      <c r="K100" s="19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2"/>
      <c r="C101" s="193"/>
      <c r="D101" s="194" t="s">
        <v>95</v>
      </c>
      <c r="E101" s="195"/>
      <c r="F101" s="195"/>
      <c r="G101" s="195"/>
      <c r="H101" s="195"/>
      <c r="I101" s="196"/>
      <c r="J101" s="197">
        <f>J480</f>
        <v>0</v>
      </c>
      <c r="K101" s="19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5"/>
      <c r="C102" s="186"/>
      <c r="D102" s="187" t="s">
        <v>96</v>
      </c>
      <c r="E102" s="188"/>
      <c r="F102" s="188"/>
      <c r="G102" s="188"/>
      <c r="H102" s="188"/>
      <c r="I102" s="189"/>
      <c r="J102" s="190">
        <f>J500</f>
        <v>0</v>
      </c>
      <c r="K102" s="186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2"/>
      <c r="C103" s="193"/>
      <c r="D103" s="194" t="s">
        <v>97</v>
      </c>
      <c r="E103" s="195"/>
      <c r="F103" s="195"/>
      <c r="G103" s="195"/>
      <c r="H103" s="195"/>
      <c r="I103" s="196"/>
      <c r="J103" s="197">
        <f>J501</f>
        <v>0</v>
      </c>
      <c r="K103" s="19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2"/>
      <c r="C104" s="193"/>
      <c r="D104" s="194" t="s">
        <v>98</v>
      </c>
      <c r="E104" s="195"/>
      <c r="F104" s="195"/>
      <c r="G104" s="195"/>
      <c r="H104" s="195"/>
      <c r="I104" s="196"/>
      <c r="J104" s="197">
        <f>J512</f>
        <v>0</v>
      </c>
      <c r="K104" s="19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2"/>
      <c r="C105" s="193"/>
      <c r="D105" s="194" t="s">
        <v>99</v>
      </c>
      <c r="E105" s="195"/>
      <c r="F105" s="195"/>
      <c r="G105" s="195"/>
      <c r="H105" s="195"/>
      <c r="I105" s="196"/>
      <c r="J105" s="197">
        <f>J552</f>
        <v>0</v>
      </c>
      <c r="K105" s="19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2"/>
      <c r="C106" s="193"/>
      <c r="D106" s="194" t="s">
        <v>100</v>
      </c>
      <c r="E106" s="195"/>
      <c r="F106" s="195"/>
      <c r="G106" s="195"/>
      <c r="H106" s="195"/>
      <c r="I106" s="196"/>
      <c r="J106" s="197">
        <f>J588</f>
        <v>0</v>
      </c>
      <c r="K106" s="19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2"/>
      <c r="C107" s="193"/>
      <c r="D107" s="194" t="s">
        <v>101</v>
      </c>
      <c r="E107" s="195"/>
      <c r="F107" s="195"/>
      <c r="G107" s="195"/>
      <c r="H107" s="195"/>
      <c r="I107" s="196"/>
      <c r="J107" s="197">
        <f>J610</f>
        <v>0</v>
      </c>
      <c r="K107" s="19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2"/>
      <c r="C108" s="193"/>
      <c r="D108" s="194" t="s">
        <v>102</v>
      </c>
      <c r="E108" s="195"/>
      <c r="F108" s="195"/>
      <c r="G108" s="195"/>
      <c r="H108" s="195"/>
      <c r="I108" s="196"/>
      <c r="J108" s="197">
        <f>J613</f>
        <v>0</v>
      </c>
      <c r="K108" s="19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2"/>
      <c r="C109" s="193"/>
      <c r="D109" s="194" t="s">
        <v>103</v>
      </c>
      <c r="E109" s="195"/>
      <c r="F109" s="195"/>
      <c r="G109" s="195"/>
      <c r="H109" s="195"/>
      <c r="I109" s="196"/>
      <c r="J109" s="197">
        <f>J625</f>
        <v>0</v>
      </c>
      <c r="K109" s="19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2"/>
      <c r="C110" s="193"/>
      <c r="D110" s="194" t="s">
        <v>104</v>
      </c>
      <c r="E110" s="195"/>
      <c r="F110" s="195"/>
      <c r="G110" s="195"/>
      <c r="H110" s="195"/>
      <c r="I110" s="196"/>
      <c r="J110" s="197">
        <f>J661</f>
        <v>0</v>
      </c>
      <c r="K110" s="19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2"/>
      <c r="C111" s="193"/>
      <c r="D111" s="194" t="s">
        <v>105</v>
      </c>
      <c r="E111" s="195"/>
      <c r="F111" s="195"/>
      <c r="G111" s="195"/>
      <c r="H111" s="195"/>
      <c r="I111" s="196"/>
      <c r="J111" s="197">
        <f>J664</f>
        <v>0</v>
      </c>
      <c r="K111" s="19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2"/>
      <c r="C112" s="193"/>
      <c r="D112" s="194" t="s">
        <v>106</v>
      </c>
      <c r="E112" s="195"/>
      <c r="F112" s="195"/>
      <c r="G112" s="195"/>
      <c r="H112" s="195"/>
      <c r="I112" s="196"/>
      <c r="J112" s="197">
        <f>J683</f>
        <v>0</v>
      </c>
      <c r="K112" s="19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2"/>
      <c r="C113" s="193"/>
      <c r="D113" s="194" t="s">
        <v>107</v>
      </c>
      <c r="E113" s="195"/>
      <c r="F113" s="195"/>
      <c r="G113" s="195"/>
      <c r="H113" s="195"/>
      <c r="I113" s="196"/>
      <c r="J113" s="197">
        <f>J688</f>
        <v>0</v>
      </c>
      <c r="K113" s="193"/>
      <c r="L113" s="19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85"/>
      <c r="C114" s="186"/>
      <c r="D114" s="187" t="s">
        <v>108</v>
      </c>
      <c r="E114" s="188"/>
      <c r="F114" s="188"/>
      <c r="G114" s="188"/>
      <c r="H114" s="188"/>
      <c r="I114" s="189"/>
      <c r="J114" s="190">
        <f>J694</f>
        <v>0</v>
      </c>
      <c r="K114" s="186"/>
      <c r="L114" s="191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92"/>
      <c r="C115" s="193"/>
      <c r="D115" s="194" t="s">
        <v>109</v>
      </c>
      <c r="E115" s="195"/>
      <c r="F115" s="195"/>
      <c r="G115" s="195"/>
      <c r="H115" s="195"/>
      <c r="I115" s="196"/>
      <c r="J115" s="197">
        <f>J695</f>
        <v>0</v>
      </c>
      <c r="K115" s="193"/>
      <c r="L115" s="19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7"/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65"/>
      <c r="C117" s="66"/>
      <c r="D117" s="66"/>
      <c r="E117" s="66"/>
      <c r="F117" s="66"/>
      <c r="G117" s="66"/>
      <c r="H117" s="66"/>
      <c r="I117" s="176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pans="1:31" s="2" customFormat="1" ht="6.95" customHeight="1">
      <c r="A121" s="37"/>
      <c r="B121" s="67"/>
      <c r="C121" s="68"/>
      <c r="D121" s="68"/>
      <c r="E121" s="68"/>
      <c r="F121" s="68"/>
      <c r="G121" s="68"/>
      <c r="H121" s="68"/>
      <c r="I121" s="179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110</v>
      </c>
      <c r="D122" s="39"/>
      <c r="E122" s="39"/>
      <c r="F122" s="39"/>
      <c r="G122" s="39"/>
      <c r="H122" s="39"/>
      <c r="I122" s="137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37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</v>
      </c>
      <c r="D124" s="39"/>
      <c r="E124" s="39"/>
      <c r="F124" s="39"/>
      <c r="G124" s="39"/>
      <c r="H124" s="39"/>
      <c r="I124" s="137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4.4" customHeight="1">
      <c r="A125" s="37"/>
      <c r="B125" s="38"/>
      <c r="C125" s="39"/>
      <c r="D125" s="39"/>
      <c r="E125" s="75" t="str">
        <f>E7</f>
        <v>Zateplení jídelny ZŠ Zahradní Šluknov</v>
      </c>
      <c r="F125" s="39"/>
      <c r="G125" s="39"/>
      <c r="H125" s="39"/>
      <c r="I125" s="137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37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9"/>
      <c r="E127" s="39"/>
      <c r="F127" s="26" t="str">
        <f>F10</f>
        <v>Šluknov</v>
      </c>
      <c r="G127" s="39"/>
      <c r="H127" s="39"/>
      <c r="I127" s="140" t="s">
        <v>22</v>
      </c>
      <c r="J127" s="78" t="str">
        <f>IF(J10="","",J10)</f>
        <v>8. 1. 2020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37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6" customHeight="1">
      <c r="A129" s="37"/>
      <c r="B129" s="38"/>
      <c r="C129" s="31" t="s">
        <v>24</v>
      </c>
      <c r="D129" s="39"/>
      <c r="E129" s="39"/>
      <c r="F129" s="26" t="str">
        <f>E13</f>
        <v>Město Šluknov</v>
      </c>
      <c r="G129" s="39"/>
      <c r="H129" s="39"/>
      <c r="I129" s="140" t="s">
        <v>30</v>
      </c>
      <c r="J129" s="35" t="str">
        <f>E19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6" customHeight="1">
      <c r="A130" s="37"/>
      <c r="B130" s="38"/>
      <c r="C130" s="31" t="s">
        <v>28</v>
      </c>
      <c r="D130" s="39"/>
      <c r="E130" s="39"/>
      <c r="F130" s="26" t="str">
        <f>IF(E16="","",E16)</f>
        <v>Vyplň údaj</v>
      </c>
      <c r="G130" s="39"/>
      <c r="H130" s="39"/>
      <c r="I130" s="140" t="s">
        <v>33</v>
      </c>
      <c r="J130" s="35" t="str">
        <f>E22</f>
        <v xml:space="preserve"> 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37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199"/>
      <c r="B132" s="200"/>
      <c r="C132" s="201" t="s">
        <v>111</v>
      </c>
      <c r="D132" s="202" t="s">
        <v>60</v>
      </c>
      <c r="E132" s="202" t="s">
        <v>56</v>
      </c>
      <c r="F132" s="202" t="s">
        <v>57</v>
      </c>
      <c r="G132" s="202" t="s">
        <v>112</v>
      </c>
      <c r="H132" s="202" t="s">
        <v>113</v>
      </c>
      <c r="I132" s="203" t="s">
        <v>114</v>
      </c>
      <c r="J132" s="202" t="s">
        <v>86</v>
      </c>
      <c r="K132" s="204" t="s">
        <v>115</v>
      </c>
      <c r="L132" s="205"/>
      <c r="M132" s="99" t="s">
        <v>1</v>
      </c>
      <c r="N132" s="100" t="s">
        <v>39</v>
      </c>
      <c r="O132" s="100" t="s">
        <v>116</v>
      </c>
      <c r="P132" s="100" t="s">
        <v>117</v>
      </c>
      <c r="Q132" s="100" t="s">
        <v>118</v>
      </c>
      <c r="R132" s="100" t="s">
        <v>119</v>
      </c>
      <c r="S132" s="100" t="s">
        <v>120</v>
      </c>
      <c r="T132" s="101" t="s">
        <v>121</v>
      </c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</row>
    <row r="133" spans="1:63" s="2" customFormat="1" ht="22.8" customHeight="1">
      <c r="A133" s="37"/>
      <c r="B133" s="38"/>
      <c r="C133" s="106" t="s">
        <v>122</v>
      </c>
      <c r="D133" s="39"/>
      <c r="E133" s="39"/>
      <c r="F133" s="39"/>
      <c r="G133" s="39"/>
      <c r="H133" s="39"/>
      <c r="I133" s="137"/>
      <c r="J133" s="206">
        <f>BK133</f>
        <v>0</v>
      </c>
      <c r="K133" s="39"/>
      <c r="L133" s="43"/>
      <c r="M133" s="102"/>
      <c r="N133" s="207"/>
      <c r="O133" s="103"/>
      <c r="P133" s="208">
        <f>P134+P500+P694</f>
        <v>0</v>
      </c>
      <c r="Q133" s="103"/>
      <c r="R133" s="208">
        <f>R134+R500+R694</f>
        <v>206.46344579899997</v>
      </c>
      <c r="S133" s="103"/>
      <c r="T133" s="209">
        <f>T134+T500+T694</f>
        <v>45.179604999999995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74</v>
      </c>
      <c r="AU133" s="16" t="s">
        <v>88</v>
      </c>
      <c r="BK133" s="210">
        <f>BK134+BK500+BK694</f>
        <v>0</v>
      </c>
    </row>
    <row r="134" spans="1:63" s="12" customFormat="1" ht="25.9" customHeight="1">
      <c r="A134" s="12"/>
      <c r="B134" s="211"/>
      <c r="C134" s="212"/>
      <c r="D134" s="213" t="s">
        <v>74</v>
      </c>
      <c r="E134" s="214" t="s">
        <v>123</v>
      </c>
      <c r="F134" s="214" t="s">
        <v>124</v>
      </c>
      <c r="G134" s="212"/>
      <c r="H134" s="212"/>
      <c r="I134" s="215"/>
      <c r="J134" s="216">
        <f>BK134</f>
        <v>0</v>
      </c>
      <c r="K134" s="212"/>
      <c r="L134" s="217"/>
      <c r="M134" s="218"/>
      <c r="N134" s="219"/>
      <c r="O134" s="219"/>
      <c r="P134" s="220">
        <f>P135+P186+P224+P238+P380+P480</f>
        <v>0</v>
      </c>
      <c r="Q134" s="219"/>
      <c r="R134" s="220">
        <f>R135+R186+R224+R238+R380+R480</f>
        <v>198.59838929899996</v>
      </c>
      <c r="S134" s="219"/>
      <c r="T134" s="221">
        <f>T135+T186+T224+T238+T380+T480</f>
        <v>44.122175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80</v>
      </c>
      <c r="AT134" s="223" t="s">
        <v>74</v>
      </c>
      <c r="AU134" s="223" t="s">
        <v>75</v>
      </c>
      <c r="AY134" s="222" t="s">
        <v>125</v>
      </c>
      <c r="BK134" s="224">
        <f>BK135+BK186+BK224+BK238+BK380+BK480</f>
        <v>0</v>
      </c>
    </row>
    <row r="135" spans="1:63" s="12" customFormat="1" ht="22.8" customHeight="1">
      <c r="A135" s="12"/>
      <c r="B135" s="211"/>
      <c r="C135" s="212"/>
      <c r="D135" s="213" t="s">
        <v>74</v>
      </c>
      <c r="E135" s="225" t="s">
        <v>80</v>
      </c>
      <c r="F135" s="225" t="s">
        <v>126</v>
      </c>
      <c r="G135" s="212"/>
      <c r="H135" s="212"/>
      <c r="I135" s="215"/>
      <c r="J135" s="226">
        <f>BK135</f>
        <v>0</v>
      </c>
      <c r="K135" s="212"/>
      <c r="L135" s="217"/>
      <c r="M135" s="218"/>
      <c r="N135" s="219"/>
      <c r="O135" s="219"/>
      <c r="P135" s="220">
        <f>SUM(P136:P185)</f>
        <v>0</v>
      </c>
      <c r="Q135" s="219"/>
      <c r="R135" s="220">
        <f>SUM(R136:R185)</f>
        <v>127.131882788</v>
      </c>
      <c r="S135" s="219"/>
      <c r="T135" s="221">
        <f>SUM(T136:T185)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80</v>
      </c>
      <c r="AT135" s="223" t="s">
        <v>74</v>
      </c>
      <c r="AU135" s="223" t="s">
        <v>80</v>
      </c>
      <c r="AY135" s="222" t="s">
        <v>125</v>
      </c>
      <c r="BK135" s="224">
        <f>SUM(BK136:BK185)</f>
        <v>0</v>
      </c>
    </row>
    <row r="136" spans="1:65" s="2" customFormat="1" ht="19.8" customHeight="1">
      <c r="A136" s="37"/>
      <c r="B136" s="38"/>
      <c r="C136" s="227" t="s">
        <v>80</v>
      </c>
      <c r="D136" s="227" t="s">
        <v>127</v>
      </c>
      <c r="E136" s="228" t="s">
        <v>128</v>
      </c>
      <c r="F136" s="229" t="s">
        <v>129</v>
      </c>
      <c r="G136" s="230" t="s">
        <v>130</v>
      </c>
      <c r="H136" s="231">
        <v>1</v>
      </c>
      <c r="I136" s="232"/>
      <c r="J136" s="233">
        <f>ROUND(I136*H136,2)</f>
        <v>0</v>
      </c>
      <c r="K136" s="229" t="s">
        <v>131</v>
      </c>
      <c r="L136" s="43"/>
      <c r="M136" s="234" t="s">
        <v>1</v>
      </c>
      <c r="N136" s="235" t="s">
        <v>40</v>
      </c>
      <c r="O136" s="90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8" t="s">
        <v>132</v>
      </c>
      <c r="AT136" s="238" t="s">
        <v>127</v>
      </c>
      <c r="AU136" s="238" t="s">
        <v>82</v>
      </c>
      <c r="AY136" s="16" t="s">
        <v>125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6" t="s">
        <v>80</v>
      </c>
      <c r="BK136" s="239">
        <f>ROUND(I136*H136,2)</f>
        <v>0</v>
      </c>
      <c r="BL136" s="16" t="s">
        <v>132</v>
      </c>
      <c r="BM136" s="238" t="s">
        <v>133</v>
      </c>
    </row>
    <row r="137" spans="1:47" s="2" customFormat="1" ht="12">
      <c r="A137" s="37"/>
      <c r="B137" s="38"/>
      <c r="C137" s="39"/>
      <c r="D137" s="240" t="s">
        <v>134</v>
      </c>
      <c r="E137" s="39"/>
      <c r="F137" s="241" t="s">
        <v>135</v>
      </c>
      <c r="G137" s="39"/>
      <c r="H137" s="39"/>
      <c r="I137" s="137"/>
      <c r="J137" s="39"/>
      <c r="K137" s="39"/>
      <c r="L137" s="43"/>
      <c r="M137" s="242"/>
      <c r="N137" s="243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134</v>
      </c>
      <c r="AU137" s="16" t="s">
        <v>82</v>
      </c>
    </row>
    <row r="138" spans="1:65" s="2" customFormat="1" ht="14.4" customHeight="1">
      <c r="A138" s="37"/>
      <c r="B138" s="38"/>
      <c r="C138" s="227" t="s">
        <v>82</v>
      </c>
      <c r="D138" s="227" t="s">
        <v>127</v>
      </c>
      <c r="E138" s="228" t="s">
        <v>136</v>
      </c>
      <c r="F138" s="229" t="s">
        <v>137</v>
      </c>
      <c r="G138" s="230" t="s">
        <v>130</v>
      </c>
      <c r="H138" s="231">
        <v>1</v>
      </c>
      <c r="I138" s="232"/>
      <c r="J138" s="233">
        <f>ROUND(I138*H138,2)</f>
        <v>0</v>
      </c>
      <c r="K138" s="229" t="s">
        <v>131</v>
      </c>
      <c r="L138" s="43"/>
      <c r="M138" s="234" t="s">
        <v>1</v>
      </c>
      <c r="N138" s="235" t="s">
        <v>40</v>
      </c>
      <c r="O138" s="90"/>
      <c r="P138" s="236">
        <f>O138*H138</f>
        <v>0</v>
      </c>
      <c r="Q138" s="236">
        <v>8.2788E-05</v>
      </c>
      <c r="R138" s="236">
        <f>Q138*H138</f>
        <v>8.2788E-05</v>
      </c>
      <c r="S138" s="236">
        <v>0</v>
      </c>
      <c r="T138" s="23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8" t="s">
        <v>132</v>
      </c>
      <c r="AT138" s="238" t="s">
        <v>127</v>
      </c>
      <c r="AU138" s="238" t="s">
        <v>82</v>
      </c>
      <c r="AY138" s="16" t="s">
        <v>125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6" t="s">
        <v>80</v>
      </c>
      <c r="BK138" s="239">
        <f>ROUND(I138*H138,2)</f>
        <v>0</v>
      </c>
      <c r="BL138" s="16" t="s">
        <v>132</v>
      </c>
      <c r="BM138" s="238" t="s">
        <v>138</v>
      </c>
    </row>
    <row r="139" spans="1:47" s="2" customFormat="1" ht="12">
      <c r="A139" s="37"/>
      <c r="B139" s="38"/>
      <c r="C139" s="39"/>
      <c r="D139" s="240" t="s">
        <v>134</v>
      </c>
      <c r="E139" s="39"/>
      <c r="F139" s="241" t="s">
        <v>139</v>
      </c>
      <c r="G139" s="39"/>
      <c r="H139" s="39"/>
      <c r="I139" s="137"/>
      <c r="J139" s="39"/>
      <c r="K139" s="39"/>
      <c r="L139" s="43"/>
      <c r="M139" s="242"/>
      <c r="N139" s="243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134</v>
      </c>
      <c r="AU139" s="16" t="s">
        <v>82</v>
      </c>
    </row>
    <row r="140" spans="1:65" s="2" customFormat="1" ht="19.8" customHeight="1">
      <c r="A140" s="37"/>
      <c r="B140" s="38"/>
      <c r="C140" s="227" t="s">
        <v>140</v>
      </c>
      <c r="D140" s="227" t="s">
        <v>127</v>
      </c>
      <c r="E140" s="228" t="s">
        <v>141</v>
      </c>
      <c r="F140" s="229" t="s">
        <v>142</v>
      </c>
      <c r="G140" s="230" t="s">
        <v>143</v>
      </c>
      <c r="H140" s="231">
        <v>82.608</v>
      </c>
      <c r="I140" s="232"/>
      <c r="J140" s="233">
        <f>ROUND(I140*H140,2)</f>
        <v>0</v>
      </c>
      <c r="K140" s="229" t="s">
        <v>131</v>
      </c>
      <c r="L140" s="43"/>
      <c r="M140" s="234" t="s">
        <v>1</v>
      </c>
      <c r="N140" s="235" t="s">
        <v>40</v>
      </c>
      <c r="O140" s="90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8" t="s">
        <v>132</v>
      </c>
      <c r="AT140" s="238" t="s">
        <v>127</v>
      </c>
      <c r="AU140" s="238" t="s">
        <v>82</v>
      </c>
      <c r="AY140" s="16" t="s">
        <v>125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6" t="s">
        <v>80</v>
      </c>
      <c r="BK140" s="239">
        <f>ROUND(I140*H140,2)</f>
        <v>0</v>
      </c>
      <c r="BL140" s="16" t="s">
        <v>132</v>
      </c>
      <c r="BM140" s="238" t="s">
        <v>144</v>
      </c>
    </row>
    <row r="141" spans="1:47" s="2" customFormat="1" ht="12">
      <c r="A141" s="37"/>
      <c r="B141" s="38"/>
      <c r="C141" s="39"/>
      <c r="D141" s="240" t="s">
        <v>134</v>
      </c>
      <c r="E141" s="39"/>
      <c r="F141" s="241" t="s">
        <v>142</v>
      </c>
      <c r="G141" s="39"/>
      <c r="H141" s="39"/>
      <c r="I141" s="137"/>
      <c r="J141" s="39"/>
      <c r="K141" s="39"/>
      <c r="L141" s="43"/>
      <c r="M141" s="242"/>
      <c r="N141" s="243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134</v>
      </c>
      <c r="AU141" s="16" t="s">
        <v>82</v>
      </c>
    </row>
    <row r="142" spans="1:51" s="13" customFormat="1" ht="12">
      <c r="A142" s="13"/>
      <c r="B142" s="244"/>
      <c r="C142" s="245"/>
      <c r="D142" s="240" t="s">
        <v>145</v>
      </c>
      <c r="E142" s="246" t="s">
        <v>1</v>
      </c>
      <c r="F142" s="247" t="s">
        <v>146</v>
      </c>
      <c r="G142" s="245"/>
      <c r="H142" s="248">
        <v>13.68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145</v>
      </c>
      <c r="AU142" s="254" t="s">
        <v>82</v>
      </c>
      <c r="AV142" s="13" t="s">
        <v>82</v>
      </c>
      <c r="AW142" s="13" t="s">
        <v>32</v>
      </c>
      <c r="AX142" s="13" t="s">
        <v>75</v>
      </c>
      <c r="AY142" s="254" t="s">
        <v>125</v>
      </c>
    </row>
    <row r="143" spans="1:51" s="13" customFormat="1" ht="12">
      <c r="A143" s="13"/>
      <c r="B143" s="244"/>
      <c r="C143" s="245"/>
      <c r="D143" s="240" t="s">
        <v>145</v>
      </c>
      <c r="E143" s="246" t="s">
        <v>1</v>
      </c>
      <c r="F143" s="247" t="s">
        <v>147</v>
      </c>
      <c r="G143" s="245"/>
      <c r="H143" s="248">
        <v>26.88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145</v>
      </c>
      <c r="AU143" s="254" t="s">
        <v>82</v>
      </c>
      <c r="AV143" s="13" t="s">
        <v>82</v>
      </c>
      <c r="AW143" s="13" t="s">
        <v>32</v>
      </c>
      <c r="AX143" s="13" t="s">
        <v>75</v>
      </c>
      <c r="AY143" s="254" t="s">
        <v>125</v>
      </c>
    </row>
    <row r="144" spans="1:51" s="13" customFormat="1" ht="12">
      <c r="A144" s="13"/>
      <c r="B144" s="244"/>
      <c r="C144" s="245"/>
      <c r="D144" s="240" t="s">
        <v>145</v>
      </c>
      <c r="E144" s="246" t="s">
        <v>1</v>
      </c>
      <c r="F144" s="247" t="s">
        <v>148</v>
      </c>
      <c r="G144" s="245"/>
      <c r="H144" s="248">
        <v>42.048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4" t="s">
        <v>145</v>
      </c>
      <c r="AU144" s="254" t="s">
        <v>82</v>
      </c>
      <c r="AV144" s="13" t="s">
        <v>82</v>
      </c>
      <c r="AW144" s="13" t="s">
        <v>32</v>
      </c>
      <c r="AX144" s="13" t="s">
        <v>75</v>
      </c>
      <c r="AY144" s="254" t="s">
        <v>125</v>
      </c>
    </row>
    <row r="145" spans="1:51" s="14" customFormat="1" ht="12">
      <c r="A145" s="14"/>
      <c r="B145" s="255"/>
      <c r="C145" s="256"/>
      <c r="D145" s="240" t="s">
        <v>145</v>
      </c>
      <c r="E145" s="257" t="s">
        <v>1</v>
      </c>
      <c r="F145" s="258" t="s">
        <v>149</v>
      </c>
      <c r="G145" s="256"/>
      <c r="H145" s="259">
        <v>82.608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5" t="s">
        <v>145</v>
      </c>
      <c r="AU145" s="265" t="s">
        <v>82</v>
      </c>
      <c r="AV145" s="14" t="s">
        <v>132</v>
      </c>
      <c r="AW145" s="14" t="s">
        <v>32</v>
      </c>
      <c r="AX145" s="14" t="s">
        <v>80</v>
      </c>
      <c r="AY145" s="265" t="s">
        <v>125</v>
      </c>
    </row>
    <row r="146" spans="1:65" s="2" customFormat="1" ht="19.8" customHeight="1">
      <c r="A146" s="37"/>
      <c r="B146" s="38"/>
      <c r="C146" s="227" t="s">
        <v>132</v>
      </c>
      <c r="D146" s="227" t="s">
        <v>127</v>
      </c>
      <c r="E146" s="228" t="s">
        <v>150</v>
      </c>
      <c r="F146" s="229" t="s">
        <v>151</v>
      </c>
      <c r="G146" s="230" t="s">
        <v>143</v>
      </c>
      <c r="H146" s="231">
        <v>82.608</v>
      </c>
      <c r="I146" s="232"/>
      <c r="J146" s="233">
        <f>ROUND(I146*H146,2)</f>
        <v>0</v>
      </c>
      <c r="K146" s="229" t="s">
        <v>131</v>
      </c>
      <c r="L146" s="43"/>
      <c r="M146" s="234" t="s">
        <v>1</v>
      </c>
      <c r="N146" s="235" t="s">
        <v>40</v>
      </c>
      <c r="O146" s="90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8" t="s">
        <v>132</v>
      </c>
      <c r="AT146" s="238" t="s">
        <v>127</v>
      </c>
      <c r="AU146" s="238" t="s">
        <v>82</v>
      </c>
      <c r="AY146" s="16" t="s">
        <v>125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6" t="s">
        <v>80</v>
      </c>
      <c r="BK146" s="239">
        <f>ROUND(I146*H146,2)</f>
        <v>0</v>
      </c>
      <c r="BL146" s="16" t="s">
        <v>132</v>
      </c>
      <c r="BM146" s="238" t="s">
        <v>152</v>
      </c>
    </row>
    <row r="147" spans="1:47" s="2" customFormat="1" ht="12">
      <c r="A147" s="37"/>
      <c r="B147" s="38"/>
      <c r="C147" s="39"/>
      <c r="D147" s="240" t="s">
        <v>134</v>
      </c>
      <c r="E147" s="39"/>
      <c r="F147" s="241" t="s">
        <v>151</v>
      </c>
      <c r="G147" s="39"/>
      <c r="H147" s="39"/>
      <c r="I147" s="137"/>
      <c r="J147" s="39"/>
      <c r="K147" s="39"/>
      <c r="L147" s="43"/>
      <c r="M147" s="242"/>
      <c r="N147" s="243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134</v>
      </c>
      <c r="AU147" s="16" t="s">
        <v>82</v>
      </c>
    </row>
    <row r="148" spans="1:65" s="2" customFormat="1" ht="19.8" customHeight="1">
      <c r="A148" s="37"/>
      <c r="B148" s="38"/>
      <c r="C148" s="227" t="s">
        <v>153</v>
      </c>
      <c r="D148" s="227" t="s">
        <v>127</v>
      </c>
      <c r="E148" s="228" t="s">
        <v>154</v>
      </c>
      <c r="F148" s="229" t="s">
        <v>155</v>
      </c>
      <c r="G148" s="230" t="s">
        <v>143</v>
      </c>
      <c r="H148" s="231">
        <v>82.608</v>
      </c>
      <c r="I148" s="232"/>
      <c r="J148" s="233">
        <f>ROUND(I148*H148,2)</f>
        <v>0</v>
      </c>
      <c r="K148" s="229" t="s">
        <v>131</v>
      </c>
      <c r="L148" s="43"/>
      <c r="M148" s="234" t="s">
        <v>1</v>
      </c>
      <c r="N148" s="235" t="s">
        <v>40</v>
      </c>
      <c r="O148" s="90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8" t="s">
        <v>132</v>
      </c>
      <c r="AT148" s="238" t="s">
        <v>127</v>
      </c>
      <c r="AU148" s="238" t="s">
        <v>82</v>
      </c>
      <c r="AY148" s="16" t="s">
        <v>125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6" t="s">
        <v>80</v>
      </c>
      <c r="BK148" s="239">
        <f>ROUND(I148*H148,2)</f>
        <v>0</v>
      </c>
      <c r="BL148" s="16" t="s">
        <v>132</v>
      </c>
      <c r="BM148" s="238" t="s">
        <v>156</v>
      </c>
    </row>
    <row r="149" spans="1:47" s="2" customFormat="1" ht="12">
      <c r="A149" s="37"/>
      <c r="B149" s="38"/>
      <c r="C149" s="39"/>
      <c r="D149" s="240" t="s">
        <v>134</v>
      </c>
      <c r="E149" s="39"/>
      <c r="F149" s="241" t="s">
        <v>155</v>
      </c>
      <c r="G149" s="39"/>
      <c r="H149" s="39"/>
      <c r="I149" s="137"/>
      <c r="J149" s="39"/>
      <c r="K149" s="39"/>
      <c r="L149" s="43"/>
      <c r="M149" s="242"/>
      <c r="N149" s="243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134</v>
      </c>
      <c r="AU149" s="16" t="s">
        <v>82</v>
      </c>
    </row>
    <row r="150" spans="1:65" s="2" customFormat="1" ht="30" customHeight="1">
      <c r="A150" s="37"/>
      <c r="B150" s="38"/>
      <c r="C150" s="227" t="s">
        <v>157</v>
      </c>
      <c r="D150" s="227" t="s">
        <v>127</v>
      </c>
      <c r="E150" s="228" t="s">
        <v>158</v>
      </c>
      <c r="F150" s="229" t="s">
        <v>159</v>
      </c>
      <c r="G150" s="230" t="s">
        <v>143</v>
      </c>
      <c r="H150" s="231">
        <v>826.08</v>
      </c>
      <c r="I150" s="232"/>
      <c r="J150" s="233">
        <f>ROUND(I150*H150,2)</f>
        <v>0</v>
      </c>
      <c r="K150" s="229" t="s">
        <v>131</v>
      </c>
      <c r="L150" s="43"/>
      <c r="M150" s="234" t="s">
        <v>1</v>
      </c>
      <c r="N150" s="235" t="s">
        <v>40</v>
      </c>
      <c r="O150" s="90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8" t="s">
        <v>132</v>
      </c>
      <c r="AT150" s="238" t="s">
        <v>127</v>
      </c>
      <c r="AU150" s="238" t="s">
        <v>82</v>
      </c>
      <c r="AY150" s="16" t="s">
        <v>125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6" t="s">
        <v>80</v>
      </c>
      <c r="BK150" s="239">
        <f>ROUND(I150*H150,2)</f>
        <v>0</v>
      </c>
      <c r="BL150" s="16" t="s">
        <v>132</v>
      </c>
      <c r="BM150" s="238" t="s">
        <v>160</v>
      </c>
    </row>
    <row r="151" spans="1:47" s="2" customFormat="1" ht="12">
      <c r="A151" s="37"/>
      <c r="B151" s="38"/>
      <c r="C151" s="39"/>
      <c r="D151" s="240" t="s">
        <v>134</v>
      </c>
      <c r="E151" s="39"/>
      <c r="F151" s="241" t="s">
        <v>159</v>
      </c>
      <c r="G151" s="39"/>
      <c r="H151" s="39"/>
      <c r="I151" s="137"/>
      <c r="J151" s="39"/>
      <c r="K151" s="39"/>
      <c r="L151" s="43"/>
      <c r="M151" s="242"/>
      <c r="N151" s="243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134</v>
      </c>
      <c r="AU151" s="16" t="s">
        <v>82</v>
      </c>
    </row>
    <row r="152" spans="1:51" s="13" customFormat="1" ht="12">
      <c r="A152" s="13"/>
      <c r="B152" s="244"/>
      <c r="C152" s="245"/>
      <c r="D152" s="240" t="s">
        <v>145</v>
      </c>
      <c r="E152" s="246" t="s">
        <v>1</v>
      </c>
      <c r="F152" s="247" t="s">
        <v>161</v>
      </c>
      <c r="G152" s="245"/>
      <c r="H152" s="248">
        <v>82.608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145</v>
      </c>
      <c r="AU152" s="254" t="s">
        <v>82</v>
      </c>
      <c r="AV152" s="13" t="s">
        <v>82</v>
      </c>
      <c r="AW152" s="13" t="s">
        <v>32</v>
      </c>
      <c r="AX152" s="13" t="s">
        <v>80</v>
      </c>
      <c r="AY152" s="254" t="s">
        <v>125</v>
      </c>
    </row>
    <row r="153" spans="1:51" s="13" customFormat="1" ht="12">
      <c r="A153" s="13"/>
      <c r="B153" s="244"/>
      <c r="C153" s="245"/>
      <c r="D153" s="240" t="s">
        <v>145</v>
      </c>
      <c r="E153" s="245"/>
      <c r="F153" s="247" t="s">
        <v>162</v>
      </c>
      <c r="G153" s="245"/>
      <c r="H153" s="248">
        <v>826.08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145</v>
      </c>
      <c r="AU153" s="254" t="s">
        <v>82</v>
      </c>
      <c r="AV153" s="13" t="s">
        <v>82</v>
      </c>
      <c r="AW153" s="13" t="s">
        <v>4</v>
      </c>
      <c r="AX153" s="13" t="s">
        <v>80</v>
      </c>
      <c r="AY153" s="254" t="s">
        <v>125</v>
      </c>
    </row>
    <row r="154" spans="1:65" s="2" customFormat="1" ht="14.4" customHeight="1">
      <c r="A154" s="37"/>
      <c r="B154" s="38"/>
      <c r="C154" s="227" t="s">
        <v>163</v>
      </c>
      <c r="D154" s="227" t="s">
        <v>127</v>
      </c>
      <c r="E154" s="228" t="s">
        <v>164</v>
      </c>
      <c r="F154" s="229" t="s">
        <v>165</v>
      </c>
      <c r="G154" s="230" t="s">
        <v>143</v>
      </c>
      <c r="H154" s="231">
        <v>82.608</v>
      </c>
      <c r="I154" s="232"/>
      <c r="J154" s="233">
        <f>ROUND(I154*H154,2)</f>
        <v>0</v>
      </c>
      <c r="K154" s="229" t="s">
        <v>131</v>
      </c>
      <c r="L154" s="43"/>
      <c r="M154" s="234" t="s">
        <v>1</v>
      </c>
      <c r="N154" s="235" t="s">
        <v>40</v>
      </c>
      <c r="O154" s="90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8" t="s">
        <v>132</v>
      </c>
      <c r="AT154" s="238" t="s">
        <v>127</v>
      </c>
      <c r="AU154" s="238" t="s">
        <v>82</v>
      </c>
      <c r="AY154" s="16" t="s">
        <v>125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6" t="s">
        <v>80</v>
      </c>
      <c r="BK154" s="239">
        <f>ROUND(I154*H154,2)</f>
        <v>0</v>
      </c>
      <c r="BL154" s="16" t="s">
        <v>132</v>
      </c>
      <c r="BM154" s="238" t="s">
        <v>166</v>
      </c>
    </row>
    <row r="155" spans="1:47" s="2" customFormat="1" ht="12">
      <c r="A155" s="37"/>
      <c r="B155" s="38"/>
      <c r="C155" s="39"/>
      <c r="D155" s="240" t="s">
        <v>134</v>
      </c>
      <c r="E155" s="39"/>
      <c r="F155" s="241" t="s">
        <v>165</v>
      </c>
      <c r="G155" s="39"/>
      <c r="H155" s="39"/>
      <c r="I155" s="137"/>
      <c r="J155" s="39"/>
      <c r="K155" s="39"/>
      <c r="L155" s="43"/>
      <c r="M155" s="242"/>
      <c r="N155" s="243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134</v>
      </c>
      <c r="AU155" s="16" t="s">
        <v>82</v>
      </c>
    </row>
    <row r="156" spans="1:65" s="2" customFormat="1" ht="19.8" customHeight="1">
      <c r="A156" s="37"/>
      <c r="B156" s="38"/>
      <c r="C156" s="227" t="s">
        <v>167</v>
      </c>
      <c r="D156" s="227" t="s">
        <v>127</v>
      </c>
      <c r="E156" s="228" t="s">
        <v>168</v>
      </c>
      <c r="F156" s="229" t="s">
        <v>169</v>
      </c>
      <c r="G156" s="230" t="s">
        <v>170</v>
      </c>
      <c r="H156" s="231">
        <v>148.694</v>
      </c>
      <c r="I156" s="232"/>
      <c r="J156" s="233">
        <f>ROUND(I156*H156,2)</f>
        <v>0</v>
      </c>
      <c r="K156" s="229" t="s">
        <v>131</v>
      </c>
      <c r="L156" s="43"/>
      <c r="M156" s="234" t="s">
        <v>1</v>
      </c>
      <c r="N156" s="235" t="s">
        <v>40</v>
      </c>
      <c r="O156" s="90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8" t="s">
        <v>132</v>
      </c>
      <c r="AT156" s="238" t="s">
        <v>127</v>
      </c>
      <c r="AU156" s="238" t="s">
        <v>82</v>
      </c>
      <c r="AY156" s="16" t="s">
        <v>125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6" t="s">
        <v>80</v>
      </c>
      <c r="BK156" s="239">
        <f>ROUND(I156*H156,2)</f>
        <v>0</v>
      </c>
      <c r="BL156" s="16" t="s">
        <v>132</v>
      </c>
      <c r="BM156" s="238" t="s">
        <v>171</v>
      </c>
    </row>
    <row r="157" spans="1:47" s="2" customFormat="1" ht="12">
      <c r="A157" s="37"/>
      <c r="B157" s="38"/>
      <c r="C157" s="39"/>
      <c r="D157" s="240" t="s">
        <v>134</v>
      </c>
      <c r="E157" s="39"/>
      <c r="F157" s="241" t="s">
        <v>169</v>
      </c>
      <c r="G157" s="39"/>
      <c r="H157" s="39"/>
      <c r="I157" s="137"/>
      <c r="J157" s="39"/>
      <c r="K157" s="39"/>
      <c r="L157" s="43"/>
      <c r="M157" s="242"/>
      <c r="N157" s="243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134</v>
      </c>
      <c r="AU157" s="16" t="s">
        <v>82</v>
      </c>
    </row>
    <row r="158" spans="1:51" s="13" customFormat="1" ht="12">
      <c r="A158" s="13"/>
      <c r="B158" s="244"/>
      <c r="C158" s="245"/>
      <c r="D158" s="240" t="s">
        <v>145</v>
      </c>
      <c r="E158" s="246" t="s">
        <v>1</v>
      </c>
      <c r="F158" s="247" t="s">
        <v>161</v>
      </c>
      <c r="G158" s="245"/>
      <c r="H158" s="248">
        <v>82.608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145</v>
      </c>
      <c r="AU158" s="254" t="s">
        <v>82</v>
      </c>
      <c r="AV158" s="13" t="s">
        <v>82</v>
      </c>
      <c r="AW158" s="13" t="s">
        <v>32</v>
      </c>
      <c r="AX158" s="13" t="s">
        <v>80</v>
      </c>
      <c r="AY158" s="254" t="s">
        <v>125</v>
      </c>
    </row>
    <row r="159" spans="1:51" s="13" customFormat="1" ht="12">
      <c r="A159" s="13"/>
      <c r="B159" s="244"/>
      <c r="C159" s="245"/>
      <c r="D159" s="240" t="s">
        <v>145</v>
      </c>
      <c r="E159" s="245"/>
      <c r="F159" s="247" t="s">
        <v>172</v>
      </c>
      <c r="G159" s="245"/>
      <c r="H159" s="248">
        <v>148.694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145</v>
      </c>
      <c r="AU159" s="254" t="s">
        <v>82</v>
      </c>
      <c r="AV159" s="13" t="s">
        <v>82</v>
      </c>
      <c r="AW159" s="13" t="s">
        <v>4</v>
      </c>
      <c r="AX159" s="13" t="s">
        <v>80</v>
      </c>
      <c r="AY159" s="254" t="s">
        <v>125</v>
      </c>
    </row>
    <row r="160" spans="1:65" s="2" customFormat="1" ht="19.8" customHeight="1">
      <c r="A160" s="37"/>
      <c r="B160" s="38"/>
      <c r="C160" s="227" t="s">
        <v>173</v>
      </c>
      <c r="D160" s="227" t="s">
        <v>127</v>
      </c>
      <c r="E160" s="228" t="s">
        <v>174</v>
      </c>
      <c r="F160" s="229" t="s">
        <v>175</v>
      </c>
      <c r="G160" s="230" t="s">
        <v>143</v>
      </c>
      <c r="H160" s="231">
        <v>70.208</v>
      </c>
      <c r="I160" s="232"/>
      <c r="J160" s="233">
        <f>ROUND(I160*H160,2)</f>
        <v>0</v>
      </c>
      <c r="K160" s="229" t="s">
        <v>131</v>
      </c>
      <c r="L160" s="43"/>
      <c r="M160" s="234" t="s">
        <v>1</v>
      </c>
      <c r="N160" s="235" t="s">
        <v>40</v>
      </c>
      <c r="O160" s="90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8" t="s">
        <v>132</v>
      </c>
      <c r="AT160" s="238" t="s">
        <v>127</v>
      </c>
      <c r="AU160" s="238" t="s">
        <v>82</v>
      </c>
      <c r="AY160" s="16" t="s">
        <v>125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6" t="s">
        <v>80</v>
      </c>
      <c r="BK160" s="239">
        <f>ROUND(I160*H160,2)</f>
        <v>0</v>
      </c>
      <c r="BL160" s="16" t="s">
        <v>132</v>
      </c>
      <c r="BM160" s="238" t="s">
        <v>176</v>
      </c>
    </row>
    <row r="161" spans="1:47" s="2" customFormat="1" ht="12">
      <c r="A161" s="37"/>
      <c r="B161" s="38"/>
      <c r="C161" s="39"/>
      <c r="D161" s="240" t="s">
        <v>134</v>
      </c>
      <c r="E161" s="39"/>
      <c r="F161" s="241" t="s">
        <v>175</v>
      </c>
      <c r="G161" s="39"/>
      <c r="H161" s="39"/>
      <c r="I161" s="137"/>
      <c r="J161" s="39"/>
      <c r="K161" s="39"/>
      <c r="L161" s="43"/>
      <c r="M161" s="242"/>
      <c r="N161" s="243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134</v>
      </c>
      <c r="AU161" s="16" t="s">
        <v>82</v>
      </c>
    </row>
    <row r="162" spans="1:51" s="13" customFormat="1" ht="12">
      <c r="A162" s="13"/>
      <c r="B162" s="244"/>
      <c r="C162" s="245"/>
      <c r="D162" s="240" t="s">
        <v>145</v>
      </c>
      <c r="E162" s="246" t="s">
        <v>1</v>
      </c>
      <c r="F162" s="247" t="s">
        <v>161</v>
      </c>
      <c r="G162" s="245"/>
      <c r="H162" s="248">
        <v>82.608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145</v>
      </c>
      <c r="AU162" s="254" t="s">
        <v>82</v>
      </c>
      <c r="AV162" s="13" t="s">
        <v>82</v>
      </c>
      <c r="AW162" s="13" t="s">
        <v>32</v>
      </c>
      <c r="AX162" s="13" t="s">
        <v>75</v>
      </c>
      <c r="AY162" s="254" t="s">
        <v>125</v>
      </c>
    </row>
    <row r="163" spans="1:51" s="13" customFormat="1" ht="12">
      <c r="A163" s="13"/>
      <c r="B163" s="244"/>
      <c r="C163" s="245"/>
      <c r="D163" s="240" t="s">
        <v>145</v>
      </c>
      <c r="E163" s="246" t="s">
        <v>1</v>
      </c>
      <c r="F163" s="247" t="s">
        <v>177</v>
      </c>
      <c r="G163" s="245"/>
      <c r="H163" s="248">
        <v>-12.4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145</v>
      </c>
      <c r="AU163" s="254" t="s">
        <v>82</v>
      </c>
      <c r="AV163" s="13" t="s">
        <v>82</v>
      </c>
      <c r="AW163" s="13" t="s">
        <v>32</v>
      </c>
      <c r="AX163" s="13" t="s">
        <v>75</v>
      </c>
      <c r="AY163" s="254" t="s">
        <v>125</v>
      </c>
    </row>
    <row r="164" spans="1:51" s="14" customFormat="1" ht="12">
      <c r="A164" s="14"/>
      <c r="B164" s="255"/>
      <c r="C164" s="256"/>
      <c r="D164" s="240" t="s">
        <v>145</v>
      </c>
      <c r="E164" s="257" t="s">
        <v>1</v>
      </c>
      <c r="F164" s="258" t="s">
        <v>149</v>
      </c>
      <c r="G164" s="256"/>
      <c r="H164" s="259">
        <v>70.208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5" t="s">
        <v>145</v>
      </c>
      <c r="AU164" s="265" t="s">
        <v>82</v>
      </c>
      <c r="AV164" s="14" t="s">
        <v>132</v>
      </c>
      <c r="AW164" s="14" t="s">
        <v>32</v>
      </c>
      <c r="AX164" s="14" t="s">
        <v>80</v>
      </c>
      <c r="AY164" s="265" t="s">
        <v>125</v>
      </c>
    </row>
    <row r="165" spans="1:65" s="2" customFormat="1" ht="14.4" customHeight="1">
      <c r="A165" s="37"/>
      <c r="B165" s="38"/>
      <c r="C165" s="266" t="s">
        <v>178</v>
      </c>
      <c r="D165" s="266" t="s">
        <v>179</v>
      </c>
      <c r="E165" s="267" t="s">
        <v>180</v>
      </c>
      <c r="F165" s="268" t="s">
        <v>181</v>
      </c>
      <c r="G165" s="269" t="s">
        <v>170</v>
      </c>
      <c r="H165" s="270">
        <v>126.374</v>
      </c>
      <c r="I165" s="271"/>
      <c r="J165" s="272">
        <f>ROUND(I165*H165,2)</f>
        <v>0</v>
      </c>
      <c r="K165" s="268" t="s">
        <v>131</v>
      </c>
      <c r="L165" s="273"/>
      <c r="M165" s="274" t="s">
        <v>1</v>
      </c>
      <c r="N165" s="275" t="s">
        <v>40</v>
      </c>
      <c r="O165" s="90"/>
      <c r="P165" s="236">
        <f>O165*H165</f>
        <v>0</v>
      </c>
      <c r="Q165" s="236">
        <v>1</v>
      </c>
      <c r="R165" s="236">
        <f>Q165*H165</f>
        <v>126.374</v>
      </c>
      <c r="S165" s="236">
        <v>0</v>
      </c>
      <c r="T165" s="23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8" t="s">
        <v>167</v>
      </c>
      <c r="AT165" s="238" t="s">
        <v>179</v>
      </c>
      <c r="AU165" s="238" t="s">
        <v>82</v>
      </c>
      <c r="AY165" s="16" t="s">
        <v>125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6" t="s">
        <v>80</v>
      </c>
      <c r="BK165" s="239">
        <f>ROUND(I165*H165,2)</f>
        <v>0</v>
      </c>
      <c r="BL165" s="16" t="s">
        <v>132</v>
      </c>
      <c r="BM165" s="238" t="s">
        <v>182</v>
      </c>
    </row>
    <row r="166" spans="1:47" s="2" customFormat="1" ht="12">
      <c r="A166" s="37"/>
      <c r="B166" s="38"/>
      <c r="C166" s="39"/>
      <c r="D166" s="240" t="s">
        <v>134</v>
      </c>
      <c r="E166" s="39"/>
      <c r="F166" s="241" t="s">
        <v>183</v>
      </c>
      <c r="G166" s="39"/>
      <c r="H166" s="39"/>
      <c r="I166" s="137"/>
      <c r="J166" s="39"/>
      <c r="K166" s="39"/>
      <c r="L166" s="43"/>
      <c r="M166" s="242"/>
      <c r="N166" s="243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134</v>
      </c>
      <c r="AU166" s="16" t="s">
        <v>82</v>
      </c>
    </row>
    <row r="167" spans="1:51" s="13" customFormat="1" ht="12">
      <c r="A167" s="13"/>
      <c r="B167" s="244"/>
      <c r="C167" s="245"/>
      <c r="D167" s="240" t="s">
        <v>145</v>
      </c>
      <c r="E167" s="246" t="s">
        <v>1</v>
      </c>
      <c r="F167" s="247" t="s">
        <v>184</v>
      </c>
      <c r="G167" s="245"/>
      <c r="H167" s="248">
        <v>126.374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145</v>
      </c>
      <c r="AU167" s="254" t="s">
        <v>82</v>
      </c>
      <c r="AV167" s="13" t="s">
        <v>82</v>
      </c>
      <c r="AW167" s="13" t="s">
        <v>32</v>
      </c>
      <c r="AX167" s="13" t="s">
        <v>80</v>
      </c>
      <c r="AY167" s="254" t="s">
        <v>125</v>
      </c>
    </row>
    <row r="168" spans="1:65" s="2" customFormat="1" ht="19.8" customHeight="1">
      <c r="A168" s="37"/>
      <c r="B168" s="38"/>
      <c r="C168" s="227" t="s">
        <v>185</v>
      </c>
      <c r="D168" s="227" t="s">
        <v>127</v>
      </c>
      <c r="E168" s="228" t="s">
        <v>186</v>
      </c>
      <c r="F168" s="229" t="s">
        <v>187</v>
      </c>
      <c r="G168" s="230" t="s">
        <v>188</v>
      </c>
      <c r="H168" s="231">
        <v>70</v>
      </c>
      <c r="I168" s="232"/>
      <c r="J168" s="233">
        <f>ROUND(I168*H168,2)</f>
        <v>0</v>
      </c>
      <c r="K168" s="229" t="s">
        <v>131</v>
      </c>
      <c r="L168" s="43"/>
      <c r="M168" s="234" t="s">
        <v>1</v>
      </c>
      <c r="N168" s="235" t="s">
        <v>40</v>
      </c>
      <c r="O168" s="90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8" t="s">
        <v>132</v>
      </c>
      <c r="AT168" s="238" t="s">
        <v>127</v>
      </c>
      <c r="AU168" s="238" t="s">
        <v>82</v>
      </c>
      <c r="AY168" s="16" t="s">
        <v>125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6" t="s">
        <v>80</v>
      </c>
      <c r="BK168" s="239">
        <f>ROUND(I168*H168,2)</f>
        <v>0</v>
      </c>
      <c r="BL168" s="16" t="s">
        <v>132</v>
      </c>
      <c r="BM168" s="238" t="s">
        <v>189</v>
      </c>
    </row>
    <row r="169" spans="1:47" s="2" customFormat="1" ht="12">
      <c r="A169" s="37"/>
      <c r="B169" s="38"/>
      <c r="C169" s="39"/>
      <c r="D169" s="240" t="s">
        <v>134</v>
      </c>
      <c r="E169" s="39"/>
      <c r="F169" s="241" t="s">
        <v>187</v>
      </c>
      <c r="G169" s="39"/>
      <c r="H169" s="39"/>
      <c r="I169" s="137"/>
      <c r="J169" s="39"/>
      <c r="K169" s="39"/>
      <c r="L169" s="43"/>
      <c r="M169" s="242"/>
      <c r="N169" s="243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134</v>
      </c>
      <c r="AU169" s="16" t="s">
        <v>82</v>
      </c>
    </row>
    <row r="170" spans="1:65" s="2" customFormat="1" ht="14.4" customHeight="1">
      <c r="A170" s="37"/>
      <c r="B170" s="38"/>
      <c r="C170" s="266" t="s">
        <v>190</v>
      </c>
      <c r="D170" s="266" t="s">
        <v>179</v>
      </c>
      <c r="E170" s="267" t="s">
        <v>191</v>
      </c>
      <c r="F170" s="268" t="s">
        <v>192</v>
      </c>
      <c r="G170" s="269" t="s">
        <v>193</v>
      </c>
      <c r="H170" s="270">
        <v>2.1</v>
      </c>
      <c r="I170" s="271"/>
      <c r="J170" s="272">
        <f>ROUND(I170*H170,2)</f>
        <v>0</v>
      </c>
      <c r="K170" s="268" t="s">
        <v>131</v>
      </c>
      <c r="L170" s="273"/>
      <c r="M170" s="274" t="s">
        <v>1</v>
      </c>
      <c r="N170" s="275" t="s">
        <v>40</v>
      </c>
      <c r="O170" s="90"/>
      <c r="P170" s="236">
        <f>O170*H170</f>
        <v>0</v>
      </c>
      <c r="Q170" s="236">
        <v>0.001</v>
      </c>
      <c r="R170" s="236">
        <f>Q170*H170</f>
        <v>0.0021000000000000003</v>
      </c>
      <c r="S170" s="236">
        <v>0</v>
      </c>
      <c r="T170" s="23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8" t="s">
        <v>167</v>
      </c>
      <c r="AT170" s="238" t="s">
        <v>179</v>
      </c>
      <c r="AU170" s="238" t="s">
        <v>82</v>
      </c>
      <c r="AY170" s="16" t="s">
        <v>125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6" t="s">
        <v>80</v>
      </c>
      <c r="BK170" s="239">
        <f>ROUND(I170*H170,2)</f>
        <v>0</v>
      </c>
      <c r="BL170" s="16" t="s">
        <v>132</v>
      </c>
      <c r="BM170" s="238" t="s">
        <v>194</v>
      </c>
    </row>
    <row r="171" spans="1:47" s="2" customFormat="1" ht="12">
      <c r="A171" s="37"/>
      <c r="B171" s="38"/>
      <c r="C171" s="39"/>
      <c r="D171" s="240" t="s">
        <v>134</v>
      </c>
      <c r="E171" s="39"/>
      <c r="F171" s="241" t="s">
        <v>195</v>
      </c>
      <c r="G171" s="39"/>
      <c r="H171" s="39"/>
      <c r="I171" s="137"/>
      <c r="J171" s="39"/>
      <c r="K171" s="39"/>
      <c r="L171" s="43"/>
      <c r="M171" s="242"/>
      <c r="N171" s="243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134</v>
      </c>
      <c r="AU171" s="16" t="s">
        <v>82</v>
      </c>
    </row>
    <row r="172" spans="1:51" s="13" customFormat="1" ht="12">
      <c r="A172" s="13"/>
      <c r="B172" s="244"/>
      <c r="C172" s="245"/>
      <c r="D172" s="240" t="s">
        <v>145</v>
      </c>
      <c r="E172" s="245"/>
      <c r="F172" s="247" t="s">
        <v>196</v>
      </c>
      <c r="G172" s="245"/>
      <c r="H172" s="248">
        <v>2.1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4" t="s">
        <v>145</v>
      </c>
      <c r="AU172" s="254" t="s">
        <v>82</v>
      </c>
      <c r="AV172" s="13" t="s">
        <v>82</v>
      </c>
      <c r="AW172" s="13" t="s">
        <v>4</v>
      </c>
      <c r="AX172" s="13" t="s">
        <v>80</v>
      </c>
      <c r="AY172" s="254" t="s">
        <v>125</v>
      </c>
    </row>
    <row r="173" spans="1:65" s="2" customFormat="1" ht="14.4" customHeight="1">
      <c r="A173" s="37"/>
      <c r="B173" s="38"/>
      <c r="C173" s="227" t="s">
        <v>197</v>
      </c>
      <c r="D173" s="227" t="s">
        <v>127</v>
      </c>
      <c r="E173" s="228" t="s">
        <v>198</v>
      </c>
      <c r="F173" s="229" t="s">
        <v>199</v>
      </c>
      <c r="G173" s="230" t="s">
        <v>188</v>
      </c>
      <c r="H173" s="231">
        <v>70</v>
      </c>
      <c r="I173" s="232"/>
      <c r="J173" s="233">
        <f>ROUND(I173*H173,2)</f>
        <v>0</v>
      </c>
      <c r="K173" s="229" t="s">
        <v>131</v>
      </c>
      <c r="L173" s="43"/>
      <c r="M173" s="234" t="s">
        <v>1</v>
      </c>
      <c r="N173" s="235" t="s">
        <v>40</v>
      </c>
      <c r="O173" s="90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8" t="s">
        <v>132</v>
      </c>
      <c r="AT173" s="238" t="s">
        <v>127</v>
      </c>
      <c r="AU173" s="238" t="s">
        <v>82</v>
      </c>
      <c r="AY173" s="16" t="s">
        <v>125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6" t="s">
        <v>80</v>
      </c>
      <c r="BK173" s="239">
        <f>ROUND(I173*H173,2)</f>
        <v>0</v>
      </c>
      <c r="BL173" s="16" t="s">
        <v>132</v>
      </c>
      <c r="BM173" s="238" t="s">
        <v>200</v>
      </c>
    </row>
    <row r="174" spans="1:47" s="2" customFormat="1" ht="12">
      <c r="A174" s="37"/>
      <c r="B174" s="38"/>
      <c r="C174" s="39"/>
      <c r="D174" s="240" t="s">
        <v>134</v>
      </c>
      <c r="E174" s="39"/>
      <c r="F174" s="241" t="s">
        <v>201</v>
      </c>
      <c r="G174" s="39"/>
      <c r="H174" s="39"/>
      <c r="I174" s="137"/>
      <c r="J174" s="39"/>
      <c r="K174" s="39"/>
      <c r="L174" s="43"/>
      <c r="M174" s="242"/>
      <c r="N174" s="243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134</v>
      </c>
      <c r="AU174" s="16" t="s">
        <v>82</v>
      </c>
    </row>
    <row r="175" spans="1:65" s="2" customFormat="1" ht="30" customHeight="1">
      <c r="A175" s="37"/>
      <c r="B175" s="38"/>
      <c r="C175" s="227" t="s">
        <v>202</v>
      </c>
      <c r="D175" s="227" t="s">
        <v>127</v>
      </c>
      <c r="E175" s="228" t="s">
        <v>203</v>
      </c>
      <c r="F175" s="229" t="s">
        <v>204</v>
      </c>
      <c r="G175" s="230" t="s">
        <v>188</v>
      </c>
      <c r="H175" s="231">
        <v>70</v>
      </c>
      <c r="I175" s="232"/>
      <c r="J175" s="233">
        <f>ROUND(I175*H175,2)</f>
        <v>0</v>
      </c>
      <c r="K175" s="229" t="s">
        <v>131</v>
      </c>
      <c r="L175" s="43"/>
      <c r="M175" s="234" t="s">
        <v>1</v>
      </c>
      <c r="N175" s="235" t="s">
        <v>40</v>
      </c>
      <c r="O175" s="90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8" t="s">
        <v>132</v>
      </c>
      <c r="AT175" s="238" t="s">
        <v>127</v>
      </c>
      <c r="AU175" s="238" t="s">
        <v>82</v>
      </c>
      <c r="AY175" s="16" t="s">
        <v>125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6" t="s">
        <v>80</v>
      </c>
      <c r="BK175" s="239">
        <f>ROUND(I175*H175,2)</f>
        <v>0</v>
      </c>
      <c r="BL175" s="16" t="s">
        <v>132</v>
      </c>
      <c r="BM175" s="238" t="s">
        <v>205</v>
      </c>
    </row>
    <row r="176" spans="1:47" s="2" customFormat="1" ht="12">
      <c r="A176" s="37"/>
      <c r="B176" s="38"/>
      <c r="C176" s="39"/>
      <c r="D176" s="240" t="s">
        <v>134</v>
      </c>
      <c r="E176" s="39"/>
      <c r="F176" s="241" t="s">
        <v>206</v>
      </c>
      <c r="G176" s="39"/>
      <c r="H176" s="39"/>
      <c r="I176" s="137"/>
      <c r="J176" s="39"/>
      <c r="K176" s="39"/>
      <c r="L176" s="43"/>
      <c r="M176" s="242"/>
      <c r="N176" s="243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134</v>
      </c>
      <c r="AU176" s="16" t="s">
        <v>82</v>
      </c>
    </row>
    <row r="177" spans="1:65" s="2" customFormat="1" ht="14.4" customHeight="1">
      <c r="A177" s="37"/>
      <c r="B177" s="38"/>
      <c r="C177" s="266" t="s">
        <v>8</v>
      </c>
      <c r="D177" s="266" t="s">
        <v>179</v>
      </c>
      <c r="E177" s="267" t="s">
        <v>207</v>
      </c>
      <c r="F177" s="268" t="s">
        <v>208</v>
      </c>
      <c r="G177" s="269" t="s">
        <v>143</v>
      </c>
      <c r="H177" s="270">
        <v>3.5</v>
      </c>
      <c r="I177" s="271"/>
      <c r="J177" s="272">
        <f>ROUND(I177*H177,2)</f>
        <v>0</v>
      </c>
      <c r="K177" s="268" t="s">
        <v>131</v>
      </c>
      <c r="L177" s="273"/>
      <c r="M177" s="274" t="s">
        <v>1</v>
      </c>
      <c r="N177" s="275" t="s">
        <v>40</v>
      </c>
      <c r="O177" s="90"/>
      <c r="P177" s="236">
        <f>O177*H177</f>
        <v>0</v>
      </c>
      <c r="Q177" s="236">
        <v>0.21</v>
      </c>
      <c r="R177" s="236">
        <f>Q177*H177</f>
        <v>0.735</v>
      </c>
      <c r="S177" s="236">
        <v>0</v>
      </c>
      <c r="T177" s="23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8" t="s">
        <v>167</v>
      </c>
      <c r="AT177" s="238" t="s">
        <v>179</v>
      </c>
      <c r="AU177" s="238" t="s">
        <v>82</v>
      </c>
      <c r="AY177" s="16" t="s">
        <v>125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6" t="s">
        <v>80</v>
      </c>
      <c r="BK177" s="239">
        <f>ROUND(I177*H177,2)</f>
        <v>0</v>
      </c>
      <c r="BL177" s="16" t="s">
        <v>132</v>
      </c>
      <c r="BM177" s="238" t="s">
        <v>209</v>
      </c>
    </row>
    <row r="178" spans="1:47" s="2" customFormat="1" ht="12">
      <c r="A178" s="37"/>
      <c r="B178" s="38"/>
      <c r="C178" s="39"/>
      <c r="D178" s="240" t="s">
        <v>134</v>
      </c>
      <c r="E178" s="39"/>
      <c r="F178" s="241" t="s">
        <v>210</v>
      </c>
      <c r="G178" s="39"/>
      <c r="H178" s="39"/>
      <c r="I178" s="137"/>
      <c r="J178" s="39"/>
      <c r="K178" s="39"/>
      <c r="L178" s="43"/>
      <c r="M178" s="242"/>
      <c r="N178" s="243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134</v>
      </c>
      <c r="AU178" s="16" t="s">
        <v>82</v>
      </c>
    </row>
    <row r="179" spans="1:51" s="13" customFormat="1" ht="12">
      <c r="A179" s="13"/>
      <c r="B179" s="244"/>
      <c r="C179" s="245"/>
      <c r="D179" s="240" t="s">
        <v>145</v>
      </c>
      <c r="E179" s="246" t="s">
        <v>1</v>
      </c>
      <c r="F179" s="247" t="s">
        <v>211</v>
      </c>
      <c r="G179" s="245"/>
      <c r="H179" s="248">
        <v>3.5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145</v>
      </c>
      <c r="AU179" s="254" t="s">
        <v>82</v>
      </c>
      <c r="AV179" s="13" t="s">
        <v>82</v>
      </c>
      <c r="AW179" s="13" t="s">
        <v>32</v>
      </c>
      <c r="AX179" s="13" t="s">
        <v>80</v>
      </c>
      <c r="AY179" s="254" t="s">
        <v>125</v>
      </c>
    </row>
    <row r="180" spans="1:65" s="2" customFormat="1" ht="30" customHeight="1">
      <c r="A180" s="37"/>
      <c r="B180" s="38"/>
      <c r="C180" s="227" t="s">
        <v>212</v>
      </c>
      <c r="D180" s="227" t="s">
        <v>127</v>
      </c>
      <c r="E180" s="228" t="s">
        <v>213</v>
      </c>
      <c r="F180" s="229" t="s">
        <v>214</v>
      </c>
      <c r="G180" s="230" t="s">
        <v>130</v>
      </c>
      <c r="H180" s="231">
        <v>30</v>
      </c>
      <c r="I180" s="232"/>
      <c r="J180" s="233">
        <f>ROUND(I180*H180,2)</f>
        <v>0</v>
      </c>
      <c r="K180" s="229" t="s">
        <v>131</v>
      </c>
      <c r="L180" s="43"/>
      <c r="M180" s="234" t="s">
        <v>1</v>
      </c>
      <c r="N180" s="235" t="s">
        <v>40</v>
      </c>
      <c r="O180" s="90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8" t="s">
        <v>132</v>
      </c>
      <c r="AT180" s="238" t="s">
        <v>127</v>
      </c>
      <c r="AU180" s="238" t="s">
        <v>82</v>
      </c>
      <c r="AY180" s="16" t="s">
        <v>125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6" t="s">
        <v>80</v>
      </c>
      <c r="BK180" s="239">
        <f>ROUND(I180*H180,2)</f>
        <v>0</v>
      </c>
      <c r="BL180" s="16" t="s">
        <v>132</v>
      </c>
      <c r="BM180" s="238" t="s">
        <v>215</v>
      </c>
    </row>
    <row r="181" spans="1:47" s="2" customFormat="1" ht="12">
      <c r="A181" s="37"/>
      <c r="B181" s="38"/>
      <c r="C181" s="39"/>
      <c r="D181" s="240" t="s">
        <v>134</v>
      </c>
      <c r="E181" s="39"/>
      <c r="F181" s="241" t="s">
        <v>216</v>
      </c>
      <c r="G181" s="39"/>
      <c r="H181" s="39"/>
      <c r="I181" s="137"/>
      <c r="J181" s="39"/>
      <c r="K181" s="39"/>
      <c r="L181" s="43"/>
      <c r="M181" s="242"/>
      <c r="N181" s="243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134</v>
      </c>
      <c r="AU181" s="16" t="s">
        <v>82</v>
      </c>
    </row>
    <row r="182" spans="1:65" s="2" customFormat="1" ht="19.8" customHeight="1">
      <c r="A182" s="37"/>
      <c r="B182" s="38"/>
      <c r="C182" s="227" t="s">
        <v>217</v>
      </c>
      <c r="D182" s="227" t="s">
        <v>127</v>
      </c>
      <c r="E182" s="228" t="s">
        <v>218</v>
      </c>
      <c r="F182" s="229" t="s">
        <v>219</v>
      </c>
      <c r="G182" s="230" t="s">
        <v>188</v>
      </c>
      <c r="H182" s="231">
        <v>30</v>
      </c>
      <c r="I182" s="232"/>
      <c r="J182" s="233">
        <f>ROUND(I182*H182,2)</f>
        <v>0</v>
      </c>
      <c r="K182" s="229" t="s">
        <v>131</v>
      </c>
      <c r="L182" s="43"/>
      <c r="M182" s="234" t="s">
        <v>1</v>
      </c>
      <c r="N182" s="235" t="s">
        <v>40</v>
      </c>
      <c r="O182" s="90"/>
      <c r="P182" s="236">
        <f>O182*H182</f>
        <v>0</v>
      </c>
      <c r="Q182" s="236">
        <v>0.00035</v>
      </c>
      <c r="R182" s="236">
        <f>Q182*H182</f>
        <v>0.0105</v>
      </c>
      <c r="S182" s="236">
        <v>0</v>
      </c>
      <c r="T182" s="23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8" t="s">
        <v>132</v>
      </c>
      <c r="AT182" s="238" t="s">
        <v>127</v>
      </c>
      <c r="AU182" s="238" t="s">
        <v>82</v>
      </c>
      <c r="AY182" s="16" t="s">
        <v>125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6" t="s">
        <v>80</v>
      </c>
      <c r="BK182" s="239">
        <f>ROUND(I182*H182,2)</f>
        <v>0</v>
      </c>
      <c r="BL182" s="16" t="s">
        <v>132</v>
      </c>
      <c r="BM182" s="238" t="s">
        <v>220</v>
      </c>
    </row>
    <row r="183" spans="1:47" s="2" customFormat="1" ht="12">
      <c r="A183" s="37"/>
      <c r="B183" s="38"/>
      <c r="C183" s="39"/>
      <c r="D183" s="240" t="s">
        <v>134</v>
      </c>
      <c r="E183" s="39"/>
      <c r="F183" s="241" t="s">
        <v>221</v>
      </c>
      <c r="G183" s="39"/>
      <c r="H183" s="39"/>
      <c r="I183" s="137"/>
      <c r="J183" s="39"/>
      <c r="K183" s="39"/>
      <c r="L183" s="43"/>
      <c r="M183" s="242"/>
      <c r="N183" s="243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134</v>
      </c>
      <c r="AU183" s="16" t="s">
        <v>82</v>
      </c>
    </row>
    <row r="184" spans="1:65" s="2" customFormat="1" ht="19.8" customHeight="1">
      <c r="A184" s="37"/>
      <c r="B184" s="38"/>
      <c r="C184" s="227" t="s">
        <v>222</v>
      </c>
      <c r="D184" s="227" t="s">
        <v>127</v>
      </c>
      <c r="E184" s="228" t="s">
        <v>223</v>
      </c>
      <c r="F184" s="229" t="s">
        <v>224</v>
      </c>
      <c r="G184" s="230" t="s">
        <v>130</v>
      </c>
      <c r="H184" s="231">
        <v>30</v>
      </c>
      <c r="I184" s="232"/>
      <c r="J184" s="233">
        <f>ROUND(I184*H184,2)</f>
        <v>0</v>
      </c>
      <c r="K184" s="229" t="s">
        <v>131</v>
      </c>
      <c r="L184" s="43"/>
      <c r="M184" s="234" t="s">
        <v>1</v>
      </c>
      <c r="N184" s="235" t="s">
        <v>40</v>
      </c>
      <c r="O184" s="90"/>
      <c r="P184" s="236">
        <f>O184*H184</f>
        <v>0</v>
      </c>
      <c r="Q184" s="236">
        <v>0.00034</v>
      </c>
      <c r="R184" s="236">
        <f>Q184*H184</f>
        <v>0.0102</v>
      </c>
      <c r="S184" s="236">
        <v>0</v>
      </c>
      <c r="T184" s="23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8" t="s">
        <v>132</v>
      </c>
      <c r="AT184" s="238" t="s">
        <v>127</v>
      </c>
      <c r="AU184" s="238" t="s">
        <v>82</v>
      </c>
      <c r="AY184" s="16" t="s">
        <v>125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6" t="s">
        <v>80</v>
      </c>
      <c r="BK184" s="239">
        <f>ROUND(I184*H184,2)</f>
        <v>0</v>
      </c>
      <c r="BL184" s="16" t="s">
        <v>132</v>
      </c>
      <c r="BM184" s="238" t="s">
        <v>225</v>
      </c>
    </row>
    <row r="185" spans="1:47" s="2" customFormat="1" ht="12">
      <c r="A185" s="37"/>
      <c r="B185" s="38"/>
      <c r="C185" s="39"/>
      <c r="D185" s="240" t="s">
        <v>134</v>
      </c>
      <c r="E185" s="39"/>
      <c r="F185" s="241" t="s">
        <v>226</v>
      </c>
      <c r="G185" s="39"/>
      <c r="H185" s="39"/>
      <c r="I185" s="137"/>
      <c r="J185" s="39"/>
      <c r="K185" s="39"/>
      <c r="L185" s="43"/>
      <c r="M185" s="242"/>
      <c r="N185" s="243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134</v>
      </c>
      <c r="AU185" s="16" t="s">
        <v>82</v>
      </c>
    </row>
    <row r="186" spans="1:63" s="12" customFormat="1" ht="22.8" customHeight="1">
      <c r="A186" s="12"/>
      <c r="B186" s="211"/>
      <c r="C186" s="212"/>
      <c r="D186" s="213" t="s">
        <v>74</v>
      </c>
      <c r="E186" s="225" t="s">
        <v>140</v>
      </c>
      <c r="F186" s="225" t="s">
        <v>227</v>
      </c>
      <c r="G186" s="212"/>
      <c r="H186" s="212"/>
      <c r="I186" s="215"/>
      <c r="J186" s="226">
        <f>BK186</f>
        <v>0</v>
      </c>
      <c r="K186" s="212"/>
      <c r="L186" s="217"/>
      <c r="M186" s="218"/>
      <c r="N186" s="219"/>
      <c r="O186" s="219"/>
      <c r="P186" s="220">
        <f>SUM(P187:P223)</f>
        <v>0</v>
      </c>
      <c r="Q186" s="219"/>
      <c r="R186" s="220">
        <f>SUM(R187:R223)</f>
        <v>15.33121728</v>
      </c>
      <c r="S186" s="219"/>
      <c r="T186" s="221">
        <f>SUM(T187:T223)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2" t="s">
        <v>80</v>
      </c>
      <c r="AT186" s="223" t="s">
        <v>74</v>
      </c>
      <c r="AU186" s="223" t="s">
        <v>80</v>
      </c>
      <c r="AY186" s="222" t="s">
        <v>125</v>
      </c>
      <c r="BK186" s="224">
        <f>SUM(BK187:BK223)</f>
        <v>0</v>
      </c>
    </row>
    <row r="187" spans="1:65" s="2" customFormat="1" ht="30" customHeight="1">
      <c r="A187" s="37"/>
      <c r="B187" s="38"/>
      <c r="C187" s="227" t="s">
        <v>228</v>
      </c>
      <c r="D187" s="227" t="s">
        <v>127</v>
      </c>
      <c r="E187" s="228" t="s">
        <v>229</v>
      </c>
      <c r="F187" s="229" t="s">
        <v>230</v>
      </c>
      <c r="G187" s="230" t="s">
        <v>130</v>
      </c>
      <c r="H187" s="231">
        <v>14</v>
      </c>
      <c r="I187" s="232"/>
      <c r="J187" s="233">
        <f>ROUND(I187*H187,2)</f>
        <v>0</v>
      </c>
      <c r="K187" s="229" t="s">
        <v>131</v>
      </c>
      <c r="L187" s="43"/>
      <c r="M187" s="234" t="s">
        <v>1</v>
      </c>
      <c r="N187" s="235" t="s">
        <v>40</v>
      </c>
      <c r="O187" s="90"/>
      <c r="P187" s="236">
        <f>O187*H187</f>
        <v>0</v>
      </c>
      <c r="Q187" s="236">
        <v>0.04843</v>
      </c>
      <c r="R187" s="236">
        <f>Q187*H187</f>
        <v>0.6780200000000001</v>
      </c>
      <c r="S187" s="236">
        <v>0</v>
      </c>
      <c r="T187" s="23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8" t="s">
        <v>132</v>
      </c>
      <c r="AT187" s="238" t="s">
        <v>127</v>
      </c>
      <c r="AU187" s="238" t="s">
        <v>82</v>
      </c>
      <c r="AY187" s="16" t="s">
        <v>125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6" t="s">
        <v>80</v>
      </c>
      <c r="BK187" s="239">
        <f>ROUND(I187*H187,2)</f>
        <v>0</v>
      </c>
      <c r="BL187" s="16" t="s">
        <v>132</v>
      </c>
      <c r="BM187" s="238" t="s">
        <v>231</v>
      </c>
    </row>
    <row r="188" spans="1:47" s="2" customFormat="1" ht="12">
      <c r="A188" s="37"/>
      <c r="B188" s="38"/>
      <c r="C188" s="39"/>
      <c r="D188" s="240" t="s">
        <v>134</v>
      </c>
      <c r="E188" s="39"/>
      <c r="F188" s="241" t="s">
        <v>232</v>
      </c>
      <c r="G188" s="39"/>
      <c r="H188" s="39"/>
      <c r="I188" s="137"/>
      <c r="J188" s="39"/>
      <c r="K188" s="39"/>
      <c r="L188" s="43"/>
      <c r="M188" s="242"/>
      <c r="N188" s="243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134</v>
      </c>
      <c r="AU188" s="16" t="s">
        <v>82</v>
      </c>
    </row>
    <row r="189" spans="1:65" s="2" customFormat="1" ht="30" customHeight="1">
      <c r="A189" s="37"/>
      <c r="B189" s="38"/>
      <c r="C189" s="227" t="s">
        <v>233</v>
      </c>
      <c r="D189" s="227" t="s">
        <v>127</v>
      </c>
      <c r="E189" s="228" t="s">
        <v>234</v>
      </c>
      <c r="F189" s="229" t="s">
        <v>235</v>
      </c>
      <c r="G189" s="230" t="s">
        <v>188</v>
      </c>
      <c r="H189" s="231">
        <v>29.94</v>
      </c>
      <c r="I189" s="232"/>
      <c r="J189" s="233">
        <f>ROUND(I189*H189,2)</f>
        <v>0</v>
      </c>
      <c r="K189" s="229" t="s">
        <v>131</v>
      </c>
      <c r="L189" s="43"/>
      <c r="M189" s="234" t="s">
        <v>1</v>
      </c>
      <c r="N189" s="235" t="s">
        <v>40</v>
      </c>
      <c r="O189" s="90"/>
      <c r="P189" s="236">
        <f>O189*H189</f>
        <v>0</v>
      </c>
      <c r="Q189" s="236">
        <v>0.14854</v>
      </c>
      <c r="R189" s="236">
        <f>Q189*H189</f>
        <v>4.4472876</v>
      </c>
      <c r="S189" s="236">
        <v>0</v>
      </c>
      <c r="T189" s="23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8" t="s">
        <v>132</v>
      </c>
      <c r="AT189" s="238" t="s">
        <v>127</v>
      </c>
      <c r="AU189" s="238" t="s">
        <v>82</v>
      </c>
      <c r="AY189" s="16" t="s">
        <v>125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6" t="s">
        <v>80</v>
      </c>
      <c r="BK189" s="239">
        <f>ROUND(I189*H189,2)</f>
        <v>0</v>
      </c>
      <c r="BL189" s="16" t="s">
        <v>132</v>
      </c>
      <c r="BM189" s="238" t="s">
        <v>236</v>
      </c>
    </row>
    <row r="190" spans="1:47" s="2" customFormat="1" ht="12">
      <c r="A190" s="37"/>
      <c r="B190" s="38"/>
      <c r="C190" s="39"/>
      <c r="D190" s="240" t="s">
        <v>134</v>
      </c>
      <c r="E190" s="39"/>
      <c r="F190" s="241" t="s">
        <v>237</v>
      </c>
      <c r="G190" s="39"/>
      <c r="H190" s="39"/>
      <c r="I190" s="137"/>
      <c r="J190" s="39"/>
      <c r="K190" s="39"/>
      <c r="L190" s="43"/>
      <c r="M190" s="242"/>
      <c r="N190" s="243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134</v>
      </c>
      <c r="AU190" s="16" t="s">
        <v>82</v>
      </c>
    </row>
    <row r="191" spans="1:51" s="13" customFormat="1" ht="12">
      <c r="A191" s="13"/>
      <c r="B191" s="244"/>
      <c r="C191" s="245"/>
      <c r="D191" s="240" t="s">
        <v>145</v>
      </c>
      <c r="E191" s="246" t="s">
        <v>1</v>
      </c>
      <c r="F191" s="247" t="s">
        <v>238</v>
      </c>
      <c r="G191" s="245"/>
      <c r="H191" s="248">
        <v>14.1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145</v>
      </c>
      <c r="AU191" s="254" t="s">
        <v>82</v>
      </c>
      <c r="AV191" s="13" t="s">
        <v>82</v>
      </c>
      <c r="AW191" s="13" t="s">
        <v>32</v>
      </c>
      <c r="AX191" s="13" t="s">
        <v>75</v>
      </c>
      <c r="AY191" s="254" t="s">
        <v>125</v>
      </c>
    </row>
    <row r="192" spans="1:51" s="13" customFormat="1" ht="12">
      <c r="A192" s="13"/>
      <c r="B192" s="244"/>
      <c r="C192" s="245"/>
      <c r="D192" s="240" t="s">
        <v>145</v>
      </c>
      <c r="E192" s="246" t="s">
        <v>1</v>
      </c>
      <c r="F192" s="247" t="s">
        <v>239</v>
      </c>
      <c r="G192" s="245"/>
      <c r="H192" s="248">
        <v>15.84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145</v>
      </c>
      <c r="AU192" s="254" t="s">
        <v>82</v>
      </c>
      <c r="AV192" s="13" t="s">
        <v>82</v>
      </c>
      <c r="AW192" s="13" t="s">
        <v>32</v>
      </c>
      <c r="AX192" s="13" t="s">
        <v>75</v>
      </c>
      <c r="AY192" s="254" t="s">
        <v>125</v>
      </c>
    </row>
    <row r="193" spans="1:51" s="14" customFormat="1" ht="12">
      <c r="A193" s="14"/>
      <c r="B193" s="255"/>
      <c r="C193" s="256"/>
      <c r="D193" s="240" t="s">
        <v>145</v>
      </c>
      <c r="E193" s="257" t="s">
        <v>1</v>
      </c>
      <c r="F193" s="258" t="s">
        <v>149</v>
      </c>
      <c r="G193" s="256"/>
      <c r="H193" s="259">
        <v>29.94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5" t="s">
        <v>145</v>
      </c>
      <c r="AU193" s="265" t="s">
        <v>82</v>
      </c>
      <c r="AV193" s="14" t="s">
        <v>132</v>
      </c>
      <c r="AW193" s="14" t="s">
        <v>32</v>
      </c>
      <c r="AX193" s="14" t="s">
        <v>80</v>
      </c>
      <c r="AY193" s="265" t="s">
        <v>125</v>
      </c>
    </row>
    <row r="194" spans="1:65" s="2" customFormat="1" ht="30" customHeight="1">
      <c r="A194" s="37"/>
      <c r="B194" s="38"/>
      <c r="C194" s="227" t="s">
        <v>7</v>
      </c>
      <c r="D194" s="227" t="s">
        <v>127</v>
      </c>
      <c r="E194" s="228" t="s">
        <v>240</v>
      </c>
      <c r="F194" s="229" t="s">
        <v>241</v>
      </c>
      <c r="G194" s="230" t="s">
        <v>188</v>
      </c>
      <c r="H194" s="231">
        <v>13.425</v>
      </c>
      <c r="I194" s="232"/>
      <c r="J194" s="233">
        <f>ROUND(I194*H194,2)</f>
        <v>0</v>
      </c>
      <c r="K194" s="229" t="s">
        <v>131</v>
      </c>
      <c r="L194" s="43"/>
      <c r="M194" s="234" t="s">
        <v>1</v>
      </c>
      <c r="N194" s="235" t="s">
        <v>40</v>
      </c>
      <c r="O194" s="90"/>
      <c r="P194" s="236">
        <f>O194*H194</f>
        <v>0</v>
      </c>
      <c r="Q194" s="236">
        <v>0.17764</v>
      </c>
      <c r="R194" s="236">
        <f>Q194*H194</f>
        <v>2.384817</v>
      </c>
      <c r="S194" s="236">
        <v>0</v>
      </c>
      <c r="T194" s="23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8" t="s">
        <v>132</v>
      </c>
      <c r="AT194" s="238" t="s">
        <v>127</v>
      </c>
      <c r="AU194" s="238" t="s">
        <v>82</v>
      </c>
      <c r="AY194" s="16" t="s">
        <v>125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6" t="s">
        <v>80</v>
      </c>
      <c r="BK194" s="239">
        <f>ROUND(I194*H194,2)</f>
        <v>0</v>
      </c>
      <c r="BL194" s="16" t="s">
        <v>132</v>
      </c>
      <c r="BM194" s="238" t="s">
        <v>242</v>
      </c>
    </row>
    <row r="195" spans="1:47" s="2" customFormat="1" ht="12">
      <c r="A195" s="37"/>
      <c r="B195" s="38"/>
      <c r="C195" s="39"/>
      <c r="D195" s="240" t="s">
        <v>134</v>
      </c>
      <c r="E195" s="39"/>
      <c r="F195" s="241" t="s">
        <v>243</v>
      </c>
      <c r="G195" s="39"/>
      <c r="H195" s="39"/>
      <c r="I195" s="137"/>
      <c r="J195" s="39"/>
      <c r="K195" s="39"/>
      <c r="L195" s="43"/>
      <c r="M195" s="242"/>
      <c r="N195" s="243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134</v>
      </c>
      <c r="AU195" s="16" t="s">
        <v>82</v>
      </c>
    </row>
    <row r="196" spans="1:51" s="13" customFormat="1" ht="12">
      <c r="A196" s="13"/>
      <c r="B196" s="244"/>
      <c r="C196" s="245"/>
      <c r="D196" s="240" t="s">
        <v>145</v>
      </c>
      <c r="E196" s="246" t="s">
        <v>1</v>
      </c>
      <c r="F196" s="247" t="s">
        <v>244</v>
      </c>
      <c r="G196" s="245"/>
      <c r="H196" s="248">
        <v>13.425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4" t="s">
        <v>145</v>
      </c>
      <c r="AU196" s="254" t="s">
        <v>82</v>
      </c>
      <c r="AV196" s="13" t="s">
        <v>82</v>
      </c>
      <c r="AW196" s="13" t="s">
        <v>32</v>
      </c>
      <c r="AX196" s="13" t="s">
        <v>80</v>
      </c>
      <c r="AY196" s="254" t="s">
        <v>125</v>
      </c>
    </row>
    <row r="197" spans="1:65" s="2" customFormat="1" ht="30" customHeight="1">
      <c r="A197" s="37"/>
      <c r="B197" s="38"/>
      <c r="C197" s="227" t="s">
        <v>245</v>
      </c>
      <c r="D197" s="227" t="s">
        <v>127</v>
      </c>
      <c r="E197" s="228" t="s">
        <v>246</v>
      </c>
      <c r="F197" s="229" t="s">
        <v>247</v>
      </c>
      <c r="G197" s="230" t="s">
        <v>188</v>
      </c>
      <c r="H197" s="231">
        <v>1.83</v>
      </c>
      <c r="I197" s="232"/>
      <c r="J197" s="233">
        <f>ROUND(I197*H197,2)</f>
        <v>0</v>
      </c>
      <c r="K197" s="229" t="s">
        <v>131</v>
      </c>
      <c r="L197" s="43"/>
      <c r="M197" s="234" t="s">
        <v>1</v>
      </c>
      <c r="N197" s="235" t="s">
        <v>40</v>
      </c>
      <c r="O197" s="90"/>
      <c r="P197" s="236">
        <f>O197*H197</f>
        <v>0</v>
      </c>
      <c r="Q197" s="236">
        <v>0.2171</v>
      </c>
      <c r="R197" s="236">
        <f>Q197*H197</f>
        <v>0.397293</v>
      </c>
      <c r="S197" s="236">
        <v>0</v>
      </c>
      <c r="T197" s="23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8" t="s">
        <v>132</v>
      </c>
      <c r="AT197" s="238" t="s">
        <v>127</v>
      </c>
      <c r="AU197" s="238" t="s">
        <v>82</v>
      </c>
      <c r="AY197" s="16" t="s">
        <v>125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6" t="s">
        <v>80</v>
      </c>
      <c r="BK197" s="239">
        <f>ROUND(I197*H197,2)</f>
        <v>0</v>
      </c>
      <c r="BL197" s="16" t="s">
        <v>132</v>
      </c>
      <c r="BM197" s="238" t="s">
        <v>248</v>
      </c>
    </row>
    <row r="198" spans="1:47" s="2" customFormat="1" ht="12">
      <c r="A198" s="37"/>
      <c r="B198" s="38"/>
      <c r="C198" s="39"/>
      <c r="D198" s="240" t="s">
        <v>134</v>
      </c>
      <c r="E198" s="39"/>
      <c r="F198" s="241" t="s">
        <v>249</v>
      </c>
      <c r="G198" s="39"/>
      <c r="H198" s="39"/>
      <c r="I198" s="137"/>
      <c r="J198" s="39"/>
      <c r="K198" s="39"/>
      <c r="L198" s="43"/>
      <c r="M198" s="242"/>
      <c r="N198" s="243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134</v>
      </c>
      <c r="AU198" s="16" t="s">
        <v>82</v>
      </c>
    </row>
    <row r="199" spans="1:51" s="13" customFormat="1" ht="12">
      <c r="A199" s="13"/>
      <c r="B199" s="244"/>
      <c r="C199" s="245"/>
      <c r="D199" s="240" t="s">
        <v>145</v>
      </c>
      <c r="E199" s="246" t="s">
        <v>1</v>
      </c>
      <c r="F199" s="247" t="s">
        <v>250</v>
      </c>
      <c r="G199" s="245"/>
      <c r="H199" s="248">
        <v>0.311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145</v>
      </c>
      <c r="AU199" s="254" t="s">
        <v>82</v>
      </c>
      <c r="AV199" s="13" t="s">
        <v>82</v>
      </c>
      <c r="AW199" s="13" t="s">
        <v>32</v>
      </c>
      <c r="AX199" s="13" t="s">
        <v>75</v>
      </c>
      <c r="AY199" s="254" t="s">
        <v>125</v>
      </c>
    </row>
    <row r="200" spans="1:51" s="13" customFormat="1" ht="12">
      <c r="A200" s="13"/>
      <c r="B200" s="244"/>
      <c r="C200" s="245"/>
      <c r="D200" s="240" t="s">
        <v>145</v>
      </c>
      <c r="E200" s="246" t="s">
        <v>1</v>
      </c>
      <c r="F200" s="247" t="s">
        <v>251</v>
      </c>
      <c r="G200" s="245"/>
      <c r="H200" s="248">
        <v>1.519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145</v>
      </c>
      <c r="AU200" s="254" t="s">
        <v>82</v>
      </c>
      <c r="AV200" s="13" t="s">
        <v>82</v>
      </c>
      <c r="AW200" s="13" t="s">
        <v>32</v>
      </c>
      <c r="AX200" s="13" t="s">
        <v>75</v>
      </c>
      <c r="AY200" s="254" t="s">
        <v>125</v>
      </c>
    </row>
    <row r="201" spans="1:51" s="14" customFormat="1" ht="12">
      <c r="A201" s="14"/>
      <c r="B201" s="255"/>
      <c r="C201" s="256"/>
      <c r="D201" s="240" t="s">
        <v>145</v>
      </c>
      <c r="E201" s="257" t="s">
        <v>1</v>
      </c>
      <c r="F201" s="258" t="s">
        <v>149</v>
      </c>
      <c r="G201" s="256"/>
      <c r="H201" s="259">
        <v>1.83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5" t="s">
        <v>145</v>
      </c>
      <c r="AU201" s="265" t="s">
        <v>82</v>
      </c>
      <c r="AV201" s="14" t="s">
        <v>132</v>
      </c>
      <c r="AW201" s="14" t="s">
        <v>32</v>
      </c>
      <c r="AX201" s="14" t="s">
        <v>80</v>
      </c>
      <c r="AY201" s="265" t="s">
        <v>125</v>
      </c>
    </row>
    <row r="202" spans="1:65" s="2" customFormat="1" ht="30" customHeight="1">
      <c r="A202" s="37"/>
      <c r="B202" s="38"/>
      <c r="C202" s="227" t="s">
        <v>252</v>
      </c>
      <c r="D202" s="227" t="s">
        <v>127</v>
      </c>
      <c r="E202" s="228" t="s">
        <v>253</v>
      </c>
      <c r="F202" s="229" t="s">
        <v>254</v>
      </c>
      <c r="G202" s="230" t="s">
        <v>188</v>
      </c>
      <c r="H202" s="231">
        <v>4.5</v>
      </c>
      <c r="I202" s="232"/>
      <c r="J202" s="233">
        <f>ROUND(I202*H202,2)</f>
        <v>0</v>
      </c>
      <c r="K202" s="229" t="s">
        <v>131</v>
      </c>
      <c r="L202" s="43"/>
      <c r="M202" s="234" t="s">
        <v>1</v>
      </c>
      <c r="N202" s="235" t="s">
        <v>40</v>
      </c>
      <c r="O202" s="90"/>
      <c r="P202" s="236">
        <f>O202*H202</f>
        <v>0</v>
      </c>
      <c r="Q202" s="236">
        <v>0.16012</v>
      </c>
      <c r="R202" s="236">
        <f>Q202*H202</f>
        <v>0.7205400000000001</v>
      </c>
      <c r="S202" s="236">
        <v>0</v>
      </c>
      <c r="T202" s="23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8" t="s">
        <v>132</v>
      </c>
      <c r="AT202" s="238" t="s">
        <v>127</v>
      </c>
      <c r="AU202" s="238" t="s">
        <v>82</v>
      </c>
      <c r="AY202" s="16" t="s">
        <v>125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6" t="s">
        <v>80</v>
      </c>
      <c r="BK202" s="239">
        <f>ROUND(I202*H202,2)</f>
        <v>0</v>
      </c>
      <c r="BL202" s="16" t="s">
        <v>132</v>
      </c>
      <c r="BM202" s="238" t="s">
        <v>255</v>
      </c>
    </row>
    <row r="203" spans="1:47" s="2" customFormat="1" ht="12">
      <c r="A203" s="37"/>
      <c r="B203" s="38"/>
      <c r="C203" s="39"/>
      <c r="D203" s="240" t="s">
        <v>134</v>
      </c>
      <c r="E203" s="39"/>
      <c r="F203" s="241" t="s">
        <v>256</v>
      </c>
      <c r="G203" s="39"/>
      <c r="H203" s="39"/>
      <c r="I203" s="137"/>
      <c r="J203" s="39"/>
      <c r="K203" s="39"/>
      <c r="L203" s="43"/>
      <c r="M203" s="242"/>
      <c r="N203" s="243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134</v>
      </c>
      <c r="AU203" s="16" t="s">
        <v>82</v>
      </c>
    </row>
    <row r="204" spans="1:51" s="13" customFormat="1" ht="12">
      <c r="A204" s="13"/>
      <c r="B204" s="244"/>
      <c r="C204" s="245"/>
      <c r="D204" s="240" t="s">
        <v>145</v>
      </c>
      <c r="E204" s="246" t="s">
        <v>1</v>
      </c>
      <c r="F204" s="247" t="s">
        <v>257</v>
      </c>
      <c r="G204" s="245"/>
      <c r="H204" s="248">
        <v>4.5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145</v>
      </c>
      <c r="AU204" s="254" t="s">
        <v>82</v>
      </c>
      <c r="AV204" s="13" t="s">
        <v>82</v>
      </c>
      <c r="AW204" s="13" t="s">
        <v>32</v>
      </c>
      <c r="AX204" s="13" t="s">
        <v>80</v>
      </c>
      <c r="AY204" s="254" t="s">
        <v>125</v>
      </c>
    </row>
    <row r="205" spans="1:65" s="2" customFormat="1" ht="19.8" customHeight="1">
      <c r="A205" s="37"/>
      <c r="B205" s="38"/>
      <c r="C205" s="227" t="s">
        <v>258</v>
      </c>
      <c r="D205" s="227" t="s">
        <v>127</v>
      </c>
      <c r="E205" s="228" t="s">
        <v>259</v>
      </c>
      <c r="F205" s="229" t="s">
        <v>260</v>
      </c>
      <c r="G205" s="230" t="s">
        <v>130</v>
      </c>
      <c r="H205" s="231">
        <v>1</v>
      </c>
      <c r="I205" s="232"/>
      <c r="J205" s="233">
        <f>ROUND(I205*H205,2)</f>
        <v>0</v>
      </c>
      <c r="K205" s="229" t="s">
        <v>1</v>
      </c>
      <c r="L205" s="43"/>
      <c r="M205" s="234" t="s">
        <v>1</v>
      </c>
      <c r="N205" s="235" t="s">
        <v>40</v>
      </c>
      <c r="O205" s="90"/>
      <c r="P205" s="236">
        <f>O205*H205</f>
        <v>0</v>
      </c>
      <c r="Q205" s="236">
        <v>0.00691</v>
      </c>
      <c r="R205" s="236">
        <f>Q205*H205</f>
        <v>0.00691</v>
      </c>
      <c r="S205" s="236">
        <v>0</v>
      </c>
      <c r="T205" s="23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8" t="s">
        <v>132</v>
      </c>
      <c r="AT205" s="238" t="s">
        <v>127</v>
      </c>
      <c r="AU205" s="238" t="s">
        <v>82</v>
      </c>
      <c r="AY205" s="16" t="s">
        <v>125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6" t="s">
        <v>80</v>
      </c>
      <c r="BK205" s="239">
        <f>ROUND(I205*H205,2)</f>
        <v>0</v>
      </c>
      <c r="BL205" s="16" t="s">
        <v>132</v>
      </c>
      <c r="BM205" s="238" t="s">
        <v>261</v>
      </c>
    </row>
    <row r="206" spans="1:47" s="2" customFormat="1" ht="12">
      <c r="A206" s="37"/>
      <c r="B206" s="38"/>
      <c r="C206" s="39"/>
      <c r="D206" s="240" t="s">
        <v>134</v>
      </c>
      <c r="E206" s="39"/>
      <c r="F206" s="241" t="s">
        <v>260</v>
      </c>
      <c r="G206" s="39"/>
      <c r="H206" s="39"/>
      <c r="I206" s="137"/>
      <c r="J206" s="39"/>
      <c r="K206" s="39"/>
      <c r="L206" s="43"/>
      <c r="M206" s="242"/>
      <c r="N206" s="243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134</v>
      </c>
      <c r="AU206" s="16" t="s">
        <v>82</v>
      </c>
    </row>
    <row r="207" spans="1:65" s="2" customFormat="1" ht="19.8" customHeight="1">
      <c r="A207" s="37"/>
      <c r="B207" s="38"/>
      <c r="C207" s="227" t="s">
        <v>262</v>
      </c>
      <c r="D207" s="227" t="s">
        <v>127</v>
      </c>
      <c r="E207" s="228" t="s">
        <v>263</v>
      </c>
      <c r="F207" s="229" t="s">
        <v>264</v>
      </c>
      <c r="G207" s="230" t="s">
        <v>130</v>
      </c>
      <c r="H207" s="231">
        <v>10</v>
      </c>
      <c r="I207" s="232"/>
      <c r="J207" s="233">
        <f>ROUND(I207*H207,2)</f>
        <v>0</v>
      </c>
      <c r="K207" s="229" t="s">
        <v>131</v>
      </c>
      <c r="L207" s="43"/>
      <c r="M207" s="234" t="s">
        <v>1</v>
      </c>
      <c r="N207" s="235" t="s">
        <v>40</v>
      </c>
      <c r="O207" s="90"/>
      <c r="P207" s="236">
        <f>O207*H207</f>
        <v>0</v>
      </c>
      <c r="Q207" s="236">
        <v>0.01147</v>
      </c>
      <c r="R207" s="236">
        <f>Q207*H207</f>
        <v>0.1147</v>
      </c>
      <c r="S207" s="236">
        <v>0</v>
      </c>
      <c r="T207" s="23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8" t="s">
        <v>132</v>
      </c>
      <c r="AT207" s="238" t="s">
        <v>127</v>
      </c>
      <c r="AU207" s="238" t="s">
        <v>82</v>
      </c>
      <c r="AY207" s="16" t="s">
        <v>125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6" t="s">
        <v>80</v>
      </c>
      <c r="BK207" s="239">
        <f>ROUND(I207*H207,2)</f>
        <v>0</v>
      </c>
      <c r="BL207" s="16" t="s">
        <v>132</v>
      </c>
      <c r="BM207" s="238" t="s">
        <v>265</v>
      </c>
    </row>
    <row r="208" spans="1:47" s="2" customFormat="1" ht="12">
      <c r="A208" s="37"/>
      <c r="B208" s="38"/>
      <c r="C208" s="39"/>
      <c r="D208" s="240" t="s">
        <v>134</v>
      </c>
      <c r="E208" s="39"/>
      <c r="F208" s="241" t="s">
        <v>266</v>
      </c>
      <c r="G208" s="39"/>
      <c r="H208" s="39"/>
      <c r="I208" s="137"/>
      <c r="J208" s="39"/>
      <c r="K208" s="39"/>
      <c r="L208" s="43"/>
      <c r="M208" s="242"/>
      <c r="N208" s="243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134</v>
      </c>
      <c r="AU208" s="16" t="s">
        <v>82</v>
      </c>
    </row>
    <row r="209" spans="1:51" s="13" customFormat="1" ht="12">
      <c r="A209" s="13"/>
      <c r="B209" s="244"/>
      <c r="C209" s="245"/>
      <c r="D209" s="240" t="s">
        <v>145</v>
      </c>
      <c r="E209" s="246" t="s">
        <v>1</v>
      </c>
      <c r="F209" s="247" t="s">
        <v>178</v>
      </c>
      <c r="G209" s="245"/>
      <c r="H209" s="248">
        <v>10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145</v>
      </c>
      <c r="AU209" s="254" t="s">
        <v>82</v>
      </c>
      <c r="AV209" s="13" t="s">
        <v>82</v>
      </c>
      <c r="AW209" s="13" t="s">
        <v>32</v>
      </c>
      <c r="AX209" s="13" t="s">
        <v>80</v>
      </c>
      <c r="AY209" s="254" t="s">
        <v>125</v>
      </c>
    </row>
    <row r="210" spans="1:65" s="2" customFormat="1" ht="14.4" customHeight="1">
      <c r="A210" s="37"/>
      <c r="B210" s="38"/>
      <c r="C210" s="266" t="s">
        <v>267</v>
      </c>
      <c r="D210" s="266" t="s">
        <v>179</v>
      </c>
      <c r="E210" s="267" t="s">
        <v>268</v>
      </c>
      <c r="F210" s="268" t="s">
        <v>269</v>
      </c>
      <c r="G210" s="269" t="s">
        <v>130</v>
      </c>
      <c r="H210" s="270">
        <v>10</v>
      </c>
      <c r="I210" s="271"/>
      <c r="J210" s="272">
        <f>ROUND(I210*H210,2)</f>
        <v>0</v>
      </c>
      <c r="K210" s="268" t="s">
        <v>131</v>
      </c>
      <c r="L210" s="273"/>
      <c r="M210" s="274" t="s">
        <v>1</v>
      </c>
      <c r="N210" s="275" t="s">
        <v>40</v>
      </c>
      <c r="O210" s="90"/>
      <c r="P210" s="236">
        <f>O210*H210</f>
        <v>0</v>
      </c>
      <c r="Q210" s="236">
        <v>0.131</v>
      </c>
      <c r="R210" s="236">
        <f>Q210*H210</f>
        <v>1.31</v>
      </c>
      <c r="S210" s="236">
        <v>0</v>
      </c>
      <c r="T210" s="23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8" t="s">
        <v>167</v>
      </c>
      <c r="AT210" s="238" t="s">
        <v>179</v>
      </c>
      <c r="AU210" s="238" t="s">
        <v>82</v>
      </c>
      <c r="AY210" s="16" t="s">
        <v>125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6" t="s">
        <v>80</v>
      </c>
      <c r="BK210" s="239">
        <f>ROUND(I210*H210,2)</f>
        <v>0</v>
      </c>
      <c r="BL210" s="16" t="s">
        <v>132</v>
      </c>
      <c r="BM210" s="238" t="s">
        <v>270</v>
      </c>
    </row>
    <row r="211" spans="1:47" s="2" customFormat="1" ht="12">
      <c r="A211" s="37"/>
      <c r="B211" s="38"/>
      <c r="C211" s="39"/>
      <c r="D211" s="240" t="s">
        <v>134</v>
      </c>
      <c r="E211" s="39"/>
      <c r="F211" s="241" t="s">
        <v>271</v>
      </c>
      <c r="G211" s="39"/>
      <c r="H211" s="39"/>
      <c r="I211" s="137"/>
      <c r="J211" s="39"/>
      <c r="K211" s="39"/>
      <c r="L211" s="43"/>
      <c r="M211" s="242"/>
      <c r="N211" s="243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134</v>
      </c>
      <c r="AU211" s="16" t="s">
        <v>82</v>
      </c>
    </row>
    <row r="212" spans="1:65" s="2" customFormat="1" ht="19.8" customHeight="1">
      <c r="A212" s="37"/>
      <c r="B212" s="38"/>
      <c r="C212" s="227" t="s">
        <v>272</v>
      </c>
      <c r="D212" s="227" t="s">
        <v>127</v>
      </c>
      <c r="E212" s="228" t="s">
        <v>273</v>
      </c>
      <c r="F212" s="229" t="s">
        <v>274</v>
      </c>
      <c r="G212" s="230" t="s">
        <v>130</v>
      </c>
      <c r="H212" s="231">
        <v>4</v>
      </c>
      <c r="I212" s="232"/>
      <c r="J212" s="233">
        <f>ROUND(I212*H212,2)</f>
        <v>0</v>
      </c>
      <c r="K212" s="229" t="s">
        <v>131</v>
      </c>
      <c r="L212" s="43"/>
      <c r="M212" s="234" t="s">
        <v>1</v>
      </c>
      <c r="N212" s="235" t="s">
        <v>40</v>
      </c>
      <c r="O212" s="90"/>
      <c r="P212" s="236">
        <f>O212*H212</f>
        <v>0</v>
      </c>
      <c r="Q212" s="236">
        <v>0.11805</v>
      </c>
      <c r="R212" s="236">
        <f>Q212*H212</f>
        <v>0.4722</v>
      </c>
      <c r="S212" s="236">
        <v>0</v>
      </c>
      <c r="T212" s="23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8" t="s">
        <v>132</v>
      </c>
      <c r="AT212" s="238" t="s">
        <v>127</v>
      </c>
      <c r="AU212" s="238" t="s">
        <v>82</v>
      </c>
      <c r="AY212" s="16" t="s">
        <v>125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6" t="s">
        <v>80</v>
      </c>
      <c r="BK212" s="239">
        <f>ROUND(I212*H212,2)</f>
        <v>0</v>
      </c>
      <c r="BL212" s="16" t="s">
        <v>132</v>
      </c>
      <c r="BM212" s="238" t="s">
        <v>275</v>
      </c>
    </row>
    <row r="213" spans="1:47" s="2" customFormat="1" ht="12">
      <c r="A213" s="37"/>
      <c r="B213" s="38"/>
      <c r="C213" s="39"/>
      <c r="D213" s="240" t="s">
        <v>134</v>
      </c>
      <c r="E213" s="39"/>
      <c r="F213" s="241" t="s">
        <v>276</v>
      </c>
      <c r="G213" s="39"/>
      <c r="H213" s="39"/>
      <c r="I213" s="137"/>
      <c r="J213" s="39"/>
      <c r="K213" s="39"/>
      <c r="L213" s="43"/>
      <c r="M213" s="242"/>
      <c r="N213" s="243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134</v>
      </c>
      <c r="AU213" s="16" t="s">
        <v>82</v>
      </c>
    </row>
    <row r="214" spans="1:65" s="2" customFormat="1" ht="19.8" customHeight="1">
      <c r="A214" s="37"/>
      <c r="B214" s="38"/>
      <c r="C214" s="227" t="s">
        <v>277</v>
      </c>
      <c r="D214" s="227" t="s">
        <v>127</v>
      </c>
      <c r="E214" s="228" t="s">
        <v>278</v>
      </c>
      <c r="F214" s="229" t="s">
        <v>279</v>
      </c>
      <c r="G214" s="230" t="s">
        <v>188</v>
      </c>
      <c r="H214" s="231">
        <v>4.25</v>
      </c>
      <c r="I214" s="232"/>
      <c r="J214" s="233">
        <f>ROUND(I214*H214,2)</f>
        <v>0</v>
      </c>
      <c r="K214" s="229" t="s">
        <v>131</v>
      </c>
      <c r="L214" s="43"/>
      <c r="M214" s="234" t="s">
        <v>1</v>
      </c>
      <c r="N214" s="235" t="s">
        <v>40</v>
      </c>
      <c r="O214" s="90"/>
      <c r="P214" s="236">
        <f>O214*H214</f>
        <v>0</v>
      </c>
      <c r="Q214" s="236">
        <v>0.10325</v>
      </c>
      <c r="R214" s="236">
        <f>Q214*H214</f>
        <v>0.4388125</v>
      </c>
      <c r="S214" s="236">
        <v>0</v>
      </c>
      <c r="T214" s="23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8" t="s">
        <v>132</v>
      </c>
      <c r="AT214" s="238" t="s">
        <v>127</v>
      </c>
      <c r="AU214" s="238" t="s">
        <v>82</v>
      </c>
      <c r="AY214" s="16" t="s">
        <v>125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6" t="s">
        <v>80</v>
      </c>
      <c r="BK214" s="239">
        <f>ROUND(I214*H214,2)</f>
        <v>0</v>
      </c>
      <c r="BL214" s="16" t="s">
        <v>132</v>
      </c>
      <c r="BM214" s="238" t="s">
        <v>280</v>
      </c>
    </row>
    <row r="215" spans="1:47" s="2" customFormat="1" ht="12">
      <c r="A215" s="37"/>
      <c r="B215" s="38"/>
      <c r="C215" s="39"/>
      <c r="D215" s="240" t="s">
        <v>134</v>
      </c>
      <c r="E215" s="39"/>
      <c r="F215" s="241" t="s">
        <v>281</v>
      </c>
      <c r="G215" s="39"/>
      <c r="H215" s="39"/>
      <c r="I215" s="137"/>
      <c r="J215" s="39"/>
      <c r="K215" s="39"/>
      <c r="L215" s="43"/>
      <c r="M215" s="242"/>
      <c r="N215" s="243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134</v>
      </c>
      <c r="AU215" s="16" t="s">
        <v>82</v>
      </c>
    </row>
    <row r="216" spans="1:51" s="13" customFormat="1" ht="12">
      <c r="A216" s="13"/>
      <c r="B216" s="244"/>
      <c r="C216" s="245"/>
      <c r="D216" s="240" t="s">
        <v>145</v>
      </c>
      <c r="E216" s="246" t="s">
        <v>1</v>
      </c>
      <c r="F216" s="247" t="s">
        <v>282</v>
      </c>
      <c r="G216" s="245"/>
      <c r="H216" s="248">
        <v>4.25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145</v>
      </c>
      <c r="AU216" s="254" t="s">
        <v>82</v>
      </c>
      <c r="AV216" s="13" t="s">
        <v>82</v>
      </c>
      <c r="AW216" s="13" t="s">
        <v>32</v>
      </c>
      <c r="AX216" s="13" t="s">
        <v>75</v>
      </c>
      <c r="AY216" s="254" t="s">
        <v>125</v>
      </c>
    </row>
    <row r="217" spans="1:51" s="14" customFormat="1" ht="12">
      <c r="A217" s="14"/>
      <c r="B217" s="255"/>
      <c r="C217" s="256"/>
      <c r="D217" s="240" t="s">
        <v>145</v>
      </c>
      <c r="E217" s="257" t="s">
        <v>1</v>
      </c>
      <c r="F217" s="258" t="s">
        <v>149</v>
      </c>
      <c r="G217" s="256"/>
      <c r="H217" s="259">
        <v>4.25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5" t="s">
        <v>145</v>
      </c>
      <c r="AU217" s="265" t="s">
        <v>82</v>
      </c>
      <c r="AV217" s="14" t="s">
        <v>132</v>
      </c>
      <c r="AW217" s="14" t="s">
        <v>32</v>
      </c>
      <c r="AX217" s="14" t="s">
        <v>80</v>
      </c>
      <c r="AY217" s="265" t="s">
        <v>125</v>
      </c>
    </row>
    <row r="218" spans="1:65" s="2" customFormat="1" ht="30" customHeight="1">
      <c r="A218" s="37"/>
      <c r="B218" s="38"/>
      <c r="C218" s="227" t="s">
        <v>283</v>
      </c>
      <c r="D218" s="227" t="s">
        <v>127</v>
      </c>
      <c r="E218" s="228" t="s">
        <v>284</v>
      </c>
      <c r="F218" s="229" t="s">
        <v>285</v>
      </c>
      <c r="G218" s="230" t="s">
        <v>188</v>
      </c>
      <c r="H218" s="231">
        <v>1.654</v>
      </c>
      <c r="I218" s="232"/>
      <c r="J218" s="233">
        <f>ROUND(I218*H218,2)</f>
        <v>0</v>
      </c>
      <c r="K218" s="229" t="s">
        <v>131</v>
      </c>
      <c r="L218" s="43"/>
      <c r="M218" s="234" t="s">
        <v>1</v>
      </c>
      <c r="N218" s="235" t="s">
        <v>40</v>
      </c>
      <c r="O218" s="90"/>
      <c r="P218" s="236">
        <f>O218*H218</f>
        <v>0</v>
      </c>
      <c r="Q218" s="236">
        <v>0.06917</v>
      </c>
      <c r="R218" s="236">
        <f>Q218*H218</f>
        <v>0.11440717999999998</v>
      </c>
      <c r="S218" s="236">
        <v>0</v>
      </c>
      <c r="T218" s="23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8" t="s">
        <v>132</v>
      </c>
      <c r="AT218" s="238" t="s">
        <v>127</v>
      </c>
      <c r="AU218" s="238" t="s">
        <v>82</v>
      </c>
      <c r="AY218" s="16" t="s">
        <v>125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6" t="s">
        <v>80</v>
      </c>
      <c r="BK218" s="239">
        <f>ROUND(I218*H218,2)</f>
        <v>0</v>
      </c>
      <c r="BL218" s="16" t="s">
        <v>132</v>
      </c>
      <c r="BM218" s="238" t="s">
        <v>286</v>
      </c>
    </row>
    <row r="219" spans="1:47" s="2" customFormat="1" ht="12">
      <c r="A219" s="37"/>
      <c r="B219" s="38"/>
      <c r="C219" s="39"/>
      <c r="D219" s="240" t="s">
        <v>134</v>
      </c>
      <c r="E219" s="39"/>
      <c r="F219" s="241" t="s">
        <v>287</v>
      </c>
      <c r="G219" s="39"/>
      <c r="H219" s="39"/>
      <c r="I219" s="137"/>
      <c r="J219" s="39"/>
      <c r="K219" s="39"/>
      <c r="L219" s="43"/>
      <c r="M219" s="242"/>
      <c r="N219" s="243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134</v>
      </c>
      <c r="AU219" s="16" t="s">
        <v>82</v>
      </c>
    </row>
    <row r="220" spans="1:51" s="13" customFormat="1" ht="12">
      <c r="A220" s="13"/>
      <c r="B220" s="244"/>
      <c r="C220" s="245"/>
      <c r="D220" s="240" t="s">
        <v>145</v>
      </c>
      <c r="E220" s="246" t="s">
        <v>1</v>
      </c>
      <c r="F220" s="247" t="s">
        <v>288</v>
      </c>
      <c r="G220" s="245"/>
      <c r="H220" s="248">
        <v>1.654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4" t="s">
        <v>145</v>
      </c>
      <c r="AU220" s="254" t="s">
        <v>82</v>
      </c>
      <c r="AV220" s="13" t="s">
        <v>82</v>
      </c>
      <c r="AW220" s="13" t="s">
        <v>32</v>
      </c>
      <c r="AX220" s="13" t="s">
        <v>80</v>
      </c>
      <c r="AY220" s="254" t="s">
        <v>125</v>
      </c>
    </row>
    <row r="221" spans="1:65" s="2" customFormat="1" ht="30" customHeight="1">
      <c r="A221" s="37"/>
      <c r="B221" s="38"/>
      <c r="C221" s="227" t="s">
        <v>289</v>
      </c>
      <c r="D221" s="227" t="s">
        <v>127</v>
      </c>
      <c r="E221" s="228" t="s">
        <v>290</v>
      </c>
      <c r="F221" s="229" t="s">
        <v>291</v>
      </c>
      <c r="G221" s="230" t="s">
        <v>188</v>
      </c>
      <c r="H221" s="231">
        <v>59</v>
      </c>
      <c r="I221" s="232"/>
      <c r="J221" s="233">
        <f>ROUND(I221*H221,2)</f>
        <v>0</v>
      </c>
      <c r="K221" s="229" t="s">
        <v>131</v>
      </c>
      <c r="L221" s="43"/>
      <c r="M221" s="234" t="s">
        <v>1</v>
      </c>
      <c r="N221" s="235" t="s">
        <v>40</v>
      </c>
      <c r="O221" s="90"/>
      <c r="P221" s="236">
        <f>O221*H221</f>
        <v>0</v>
      </c>
      <c r="Q221" s="236">
        <v>0.07197</v>
      </c>
      <c r="R221" s="236">
        <f>Q221*H221</f>
        <v>4.246230000000001</v>
      </c>
      <c r="S221" s="236">
        <v>0</v>
      </c>
      <c r="T221" s="23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8" t="s">
        <v>132</v>
      </c>
      <c r="AT221" s="238" t="s">
        <v>127</v>
      </c>
      <c r="AU221" s="238" t="s">
        <v>82</v>
      </c>
      <c r="AY221" s="16" t="s">
        <v>125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6" t="s">
        <v>80</v>
      </c>
      <c r="BK221" s="239">
        <f>ROUND(I221*H221,2)</f>
        <v>0</v>
      </c>
      <c r="BL221" s="16" t="s">
        <v>132</v>
      </c>
      <c r="BM221" s="238" t="s">
        <v>292</v>
      </c>
    </row>
    <row r="222" spans="1:47" s="2" customFormat="1" ht="12">
      <c r="A222" s="37"/>
      <c r="B222" s="38"/>
      <c r="C222" s="39"/>
      <c r="D222" s="240" t="s">
        <v>134</v>
      </c>
      <c r="E222" s="39"/>
      <c r="F222" s="241" t="s">
        <v>293</v>
      </c>
      <c r="G222" s="39"/>
      <c r="H222" s="39"/>
      <c r="I222" s="137"/>
      <c r="J222" s="39"/>
      <c r="K222" s="39"/>
      <c r="L222" s="43"/>
      <c r="M222" s="242"/>
      <c r="N222" s="243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134</v>
      </c>
      <c r="AU222" s="16" t="s">
        <v>82</v>
      </c>
    </row>
    <row r="223" spans="1:51" s="13" customFormat="1" ht="12">
      <c r="A223" s="13"/>
      <c r="B223" s="244"/>
      <c r="C223" s="245"/>
      <c r="D223" s="240" t="s">
        <v>145</v>
      </c>
      <c r="E223" s="246" t="s">
        <v>1</v>
      </c>
      <c r="F223" s="247" t="s">
        <v>294</v>
      </c>
      <c r="G223" s="245"/>
      <c r="H223" s="248">
        <v>59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4" t="s">
        <v>145</v>
      </c>
      <c r="AU223" s="254" t="s">
        <v>82</v>
      </c>
      <c r="AV223" s="13" t="s">
        <v>82</v>
      </c>
      <c r="AW223" s="13" t="s">
        <v>32</v>
      </c>
      <c r="AX223" s="13" t="s">
        <v>80</v>
      </c>
      <c r="AY223" s="254" t="s">
        <v>125</v>
      </c>
    </row>
    <row r="224" spans="1:63" s="12" customFormat="1" ht="22.8" customHeight="1">
      <c r="A224" s="12"/>
      <c r="B224" s="211"/>
      <c r="C224" s="212"/>
      <c r="D224" s="213" t="s">
        <v>74</v>
      </c>
      <c r="E224" s="225" t="s">
        <v>132</v>
      </c>
      <c r="F224" s="225" t="s">
        <v>295</v>
      </c>
      <c r="G224" s="212"/>
      <c r="H224" s="212"/>
      <c r="I224" s="215"/>
      <c r="J224" s="226">
        <f>BK224</f>
        <v>0</v>
      </c>
      <c r="K224" s="212"/>
      <c r="L224" s="217"/>
      <c r="M224" s="218"/>
      <c r="N224" s="219"/>
      <c r="O224" s="219"/>
      <c r="P224" s="220">
        <f>SUM(P225:P237)</f>
        <v>0</v>
      </c>
      <c r="Q224" s="219"/>
      <c r="R224" s="220">
        <f>SUM(R225:R237)</f>
        <v>14.30730912</v>
      </c>
      <c r="S224" s="219"/>
      <c r="T224" s="221">
        <f>SUM(T225:T237)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2" t="s">
        <v>80</v>
      </c>
      <c r="AT224" s="223" t="s">
        <v>74</v>
      </c>
      <c r="AU224" s="223" t="s">
        <v>80</v>
      </c>
      <c r="AY224" s="222" t="s">
        <v>125</v>
      </c>
      <c r="BK224" s="224">
        <f>SUM(BK225:BK237)</f>
        <v>0</v>
      </c>
    </row>
    <row r="225" spans="1:65" s="2" customFormat="1" ht="14.4" customHeight="1">
      <c r="A225" s="37"/>
      <c r="B225" s="38"/>
      <c r="C225" s="227" t="s">
        <v>296</v>
      </c>
      <c r="D225" s="227" t="s">
        <v>127</v>
      </c>
      <c r="E225" s="228" t="s">
        <v>297</v>
      </c>
      <c r="F225" s="229" t="s">
        <v>298</v>
      </c>
      <c r="G225" s="230" t="s">
        <v>143</v>
      </c>
      <c r="H225" s="231">
        <v>5.517</v>
      </c>
      <c r="I225" s="232"/>
      <c r="J225" s="233">
        <f>ROUND(I225*H225,2)</f>
        <v>0</v>
      </c>
      <c r="K225" s="229" t="s">
        <v>131</v>
      </c>
      <c r="L225" s="43"/>
      <c r="M225" s="234" t="s">
        <v>1</v>
      </c>
      <c r="N225" s="235" t="s">
        <v>40</v>
      </c>
      <c r="O225" s="90"/>
      <c r="P225" s="236">
        <f>O225*H225</f>
        <v>0</v>
      </c>
      <c r="Q225" s="236">
        <v>2.4534</v>
      </c>
      <c r="R225" s="236">
        <f>Q225*H225</f>
        <v>13.5354078</v>
      </c>
      <c r="S225" s="236">
        <v>0</v>
      </c>
      <c r="T225" s="23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8" t="s">
        <v>132</v>
      </c>
      <c r="AT225" s="238" t="s">
        <v>127</v>
      </c>
      <c r="AU225" s="238" t="s">
        <v>82</v>
      </c>
      <c r="AY225" s="16" t="s">
        <v>125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6" t="s">
        <v>80</v>
      </c>
      <c r="BK225" s="239">
        <f>ROUND(I225*H225,2)</f>
        <v>0</v>
      </c>
      <c r="BL225" s="16" t="s">
        <v>132</v>
      </c>
      <c r="BM225" s="238" t="s">
        <v>299</v>
      </c>
    </row>
    <row r="226" spans="1:47" s="2" customFormat="1" ht="12">
      <c r="A226" s="37"/>
      <c r="B226" s="38"/>
      <c r="C226" s="39"/>
      <c r="D226" s="240" t="s">
        <v>134</v>
      </c>
      <c r="E226" s="39"/>
      <c r="F226" s="241" t="s">
        <v>300</v>
      </c>
      <c r="G226" s="39"/>
      <c r="H226" s="39"/>
      <c r="I226" s="137"/>
      <c r="J226" s="39"/>
      <c r="K226" s="39"/>
      <c r="L226" s="43"/>
      <c r="M226" s="242"/>
      <c r="N226" s="243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134</v>
      </c>
      <c r="AU226" s="16" t="s">
        <v>82</v>
      </c>
    </row>
    <row r="227" spans="1:51" s="13" customFormat="1" ht="12">
      <c r="A227" s="13"/>
      <c r="B227" s="244"/>
      <c r="C227" s="245"/>
      <c r="D227" s="240" t="s">
        <v>145</v>
      </c>
      <c r="E227" s="246" t="s">
        <v>1</v>
      </c>
      <c r="F227" s="247" t="s">
        <v>301</v>
      </c>
      <c r="G227" s="245"/>
      <c r="H227" s="248">
        <v>5.517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145</v>
      </c>
      <c r="AU227" s="254" t="s">
        <v>82</v>
      </c>
      <c r="AV227" s="13" t="s">
        <v>82</v>
      </c>
      <c r="AW227" s="13" t="s">
        <v>32</v>
      </c>
      <c r="AX227" s="13" t="s">
        <v>75</v>
      </c>
      <c r="AY227" s="254" t="s">
        <v>125</v>
      </c>
    </row>
    <row r="228" spans="1:51" s="14" customFormat="1" ht="12">
      <c r="A228" s="14"/>
      <c r="B228" s="255"/>
      <c r="C228" s="256"/>
      <c r="D228" s="240" t="s">
        <v>145</v>
      </c>
      <c r="E228" s="257" t="s">
        <v>1</v>
      </c>
      <c r="F228" s="258" t="s">
        <v>149</v>
      </c>
      <c r="G228" s="256"/>
      <c r="H228" s="259">
        <v>5.517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5" t="s">
        <v>145</v>
      </c>
      <c r="AU228" s="265" t="s">
        <v>82</v>
      </c>
      <c r="AV228" s="14" t="s">
        <v>132</v>
      </c>
      <c r="AW228" s="14" t="s">
        <v>32</v>
      </c>
      <c r="AX228" s="14" t="s">
        <v>80</v>
      </c>
      <c r="AY228" s="265" t="s">
        <v>125</v>
      </c>
    </row>
    <row r="229" spans="1:65" s="2" customFormat="1" ht="14.4" customHeight="1">
      <c r="A229" s="37"/>
      <c r="B229" s="38"/>
      <c r="C229" s="227" t="s">
        <v>302</v>
      </c>
      <c r="D229" s="227" t="s">
        <v>127</v>
      </c>
      <c r="E229" s="228" t="s">
        <v>303</v>
      </c>
      <c r="F229" s="229" t="s">
        <v>304</v>
      </c>
      <c r="G229" s="230" t="s">
        <v>188</v>
      </c>
      <c r="H229" s="231">
        <v>36.78</v>
      </c>
      <c r="I229" s="232"/>
      <c r="J229" s="233">
        <f>ROUND(I229*H229,2)</f>
        <v>0</v>
      </c>
      <c r="K229" s="229" t="s">
        <v>131</v>
      </c>
      <c r="L229" s="43"/>
      <c r="M229" s="234" t="s">
        <v>1</v>
      </c>
      <c r="N229" s="235" t="s">
        <v>40</v>
      </c>
      <c r="O229" s="90"/>
      <c r="P229" s="236">
        <f>O229*H229</f>
        <v>0</v>
      </c>
      <c r="Q229" s="236">
        <v>0.00519</v>
      </c>
      <c r="R229" s="236">
        <f>Q229*H229</f>
        <v>0.1908882</v>
      </c>
      <c r="S229" s="236">
        <v>0</v>
      </c>
      <c r="T229" s="23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8" t="s">
        <v>132</v>
      </c>
      <c r="AT229" s="238" t="s">
        <v>127</v>
      </c>
      <c r="AU229" s="238" t="s">
        <v>82</v>
      </c>
      <c r="AY229" s="16" t="s">
        <v>125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6" t="s">
        <v>80</v>
      </c>
      <c r="BK229" s="239">
        <f>ROUND(I229*H229,2)</f>
        <v>0</v>
      </c>
      <c r="BL229" s="16" t="s">
        <v>132</v>
      </c>
      <c r="BM229" s="238" t="s">
        <v>305</v>
      </c>
    </row>
    <row r="230" spans="1:47" s="2" customFormat="1" ht="12">
      <c r="A230" s="37"/>
      <c r="B230" s="38"/>
      <c r="C230" s="39"/>
      <c r="D230" s="240" t="s">
        <v>134</v>
      </c>
      <c r="E230" s="39"/>
      <c r="F230" s="241" t="s">
        <v>306</v>
      </c>
      <c r="G230" s="39"/>
      <c r="H230" s="39"/>
      <c r="I230" s="137"/>
      <c r="J230" s="39"/>
      <c r="K230" s="39"/>
      <c r="L230" s="43"/>
      <c r="M230" s="242"/>
      <c r="N230" s="243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134</v>
      </c>
      <c r="AU230" s="16" t="s">
        <v>82</v>
      </c>
    </row>
    <row r="231" spans="1:51" s="13" customFormat="1" ht="12">
      <c r="A231" s="13"/>
      <c r="B231" s="244"/>
      <c r="C231" s="245"/>
      <c r="D231" s="240" t="s">
        <v>145</v>
      </c>
      <c r="E231" s="246" t="s">
        <v>1</v>
      </c>
      <c r="F231" s="247" t="s">
        <v>307</v>
      </c>
      <c r="G231" s="245"/>
      <c r="H231" s="248">
        <v>36.78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4" t="s">
        <v>145</v>
      </c>
      <c r="AU231" s="254" t="s">
        <v>82</v>
      </c>
      <c r="AV231" s="13" t="s">
        <v>82</v>
      </c>
      <c r="AW231" s="13" t="s">
        <v>32</v>
      </c>
      <c r="AX231" s="13" t="s">
        <v>75</v>
      </c>
      <c r="AY231" s="254" t="s">
        <v>125</v>
      </c>
    </row>
    <row r="232" spans="1:51" s="14" customFormat="1" ht="12">
      <c r="A232" s="14"/>
      <c r="B232" s="255"/>
      <c r="C232" s="256"/>
      <c r="D232" s="240" t="s">
        <v>145</v>
      </c>
      <c r="E232" s="257" t="s">
        <v>1</v>
      </c>
      <c r="F232" s="258" t="s">
        <v>149</v>
      </c>
      <c r="G232" s="256"/>
      <c r="H232" s="259">
        <v>36.78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5" t="s">
        <v>145</v>
      </c>
      <c r="AU232" s="265" t="s">
        <v>82</v>
      </c>
      <c r="AV232" s="14" t="s">
        <v>132</v>
      </c>
      <c r="AW232" s="14" t="s">
        <v>32</v>
      </c>
      <c r="AX232" s="14" t="s">
        <v>80</v>
      </c>
      <c r="AY232" s="265" t="s">
        <v>125</v>
      </c>
    </row>
    <row r="233" spans="1:65" s="2" customFormat="1" ht="14.4" customHeight="1">
      <c r="A233" s="37"/>
      <c r="B233" s="38"/>
      <c r="C233" s="227" t="s">
        <v>308</v>
      </c>
      <c r="D233" s="227" t="s">
        <v>127</v>
      </c>
      <c r="E233" s="228" t="s">
        <v>309</v>
      </c>
      <c r="F233" s="229" t="s">
        <v>310</v>
      </c>
      <c r="G233" s="230" t="s">
        <v>188</v>
      </c>
      <c r="H233" s="231">
        <v>36.78</v>
      </c>
      <c r="I233" s="232"/>
      <c r="J233" s="233">
        <f>ROUND(I233*H233,2)</f>
        <v>0</v>
      </c>
      <c r="K233" s="229" t="s">
        <v>131</v>
      </c>
      <c r="L233" s="43"/>
      <c r="M233" s="234" t="s">
        <v>1</v>
      </c>
      <c r="N233" s="235" t="s">
        <v>40</v>
      </c>
      <c r="O233" s="90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8" t="s">
        <v>132</v>
      </c>
      <c r="AT233" s="238" t="s">
        <v>127</v>
      </c>
      <c r="AU233" s="238" t="s">
        <v>82</v>
      </c>
      <c r="AY233" s="16" t="s">
        <v>125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6" t="s">
        <v>80</v>
      </c>
      <c r="BK233" s="239">
        <f>ROUND(I233*H233,2)</f>
        <v>0</v>
      </c>
      <c r="BL233" s="16" t="s">
        <v>132</v>
      </c>
      <c r="BM233" s="238" t="s">
        <v>311</v>
      </c>
    </row>
    <row r="234" spans="1:47" s="2" customFormat="1" ht="12">
      <c r="A234" s="37"/>
      <c r="B234" s="38"/>
      <c r="C234" s="39"/>
      <c r="D234" s="240" t="s">
        <v>134</v>
      </c>
      <c r="E234" s="39"/>
      <c r="F234" s="241" t="s">
        <v>312</v>
      </c>
      <c r="G234" s="39"/>
      <c r="H234" s="39"/>
      <c r="I234" s="137"/>
      <c r="J234" s="39"/>
      <c r="K234" s="39"/>
      <c r="L234" s="43"/>
      <c r="M234" s="242"/>
      <c r="N234" s="243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134</v>
      </c>
      <c r="AU234" s="16" t="s">
        <v>82</v>
      </c>
    </row>
    <row r="235" spans="1:65" s="2" customFormat="1" ht="19.8" customHeight="1">
      <c r="A235" s="37"/>
      <c r="B235" s="38"/>
      <c r="C235" s="227" t="s">
        <v>313</v>
      </c>
      <c r="D235" s="227" t="s">
        <v>127</v>
      </c>
      <c r="E235" s="228" t="s">
        <v>314</v>
      </c>
      <c r="F235" s="229" t="s">
        <v>315</v>
      </c>
      <c r="G235" s="230" t="s">
        <v>170</v>
      </c>
      <c r="H235" s="231">
        <v>0.552</v>
      </c>
      <c r="I235" s="232"/>
      <c r="J235" s="233">
        <f>ROUND(I235*H235,2)</f>
        <v>0</v>
      </c>
      <c r="K235" s="229" t="s">
        <v>131</v>
      </c>
      <c r="L235" s="43"/>
      <c r="M235" s="234" t="s">
        <v>1</v>
      </c>
      <c r="N235" s="235" t="s">
        <v>40</v>
      </c>
      <c r="O235" s="90"/>
      <c r="P235" s="236">
        <f>O235*H235</f>
        <v>0</v>
      </c>
      <c r="Q235" s="236">
        <v>1.05256</v>
      </c>
      <c r="R235" s="236">
        <f>Q235*H235</f>
        <v>0.58101312</v>
      </c>
      <c r="S235" s="236">
        <v>0</v>
      </c>
      <c r="T235" s="23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8" t="s">
        <v>132</v>
      </c>
      <c r="AT235" s="238" t="s">
        <v>127</v>
      </c>
      <c r="AU235" s="238" t="s">
        <v>82</v>
      </c>
      <c r="AY235" s="16" t="s">
        <v>125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6" t="s">
        <v>80</v>
      </c>
      <c r="BK235" s="239">
        <f>ROUND(I235*H235,2)</f>
        <v>0</v>
      </c>
      <c r="BL235" s="16" t="s">
        <v>132</v>
      </c>
      <c r="BM235" s="238" t="s">
        <v>316</v>
      </c>
    </row>
    <row r="236" spans="1:47" s="2" customFormat="1" ht="12">
      <c r="A236" s="37"/>
      <c r="B236" s="38"/>
      <c r="C236" s="39"/>
      <c r="D236" s="240" t="s">
        <v>134</v>
      </c>
      <c r="E236" s="39"/>
      <c r="F236" s="241" t="s">
        <v>317</v>
      </c>
      <c r="G236" s="39"/>
      <c r="H236" s="39"/>
      <c r="I236" s="137"/>
      <c r="J236" s="39"/>
      <c r="K236" s="39"/>
      <c r="L236" s="43"/>
      <c r="M236" s="242"/>
      <c r="N236" s="243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134</v>
      </c>
      <c r="AU236" s="16" t="s">
        <v>82</v>
      </c>
    </row>
    <row r="237" spans="1:51" s="13" customFormat="1" ht="12">
      <c r="A237" s="13"/>
      <c r="B237" s="244"/>
      <c r="C237" s="245"/>
      <c r="D237" s="240" t="s">
        <v>145</v>
      </c>
      <c r="E237" s="246" t="s">
        <v>1</v>
      </c>
      <c r="F237" s="247" t="s">
        <v>318</v>
      </c>
      <c r="G237" s="245"/>
      <c r="H237" s="248">
        <v>0.552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145</v>
      </c>
      <c r="AU237" s="254" t="s">
        <v>82</v>
      </c>
      <c r="AV237" s="13" t="s">
        <v>82</v>
      </c>
      <c r="AW237" s="13" t="s">
        <v>32</v>
      </c>
      <c r="AX237" s="13" t="s">
        <v>80</v>
      </c>
      <c r="AY237" s="254" t="s">
        <v>125</v>
      </c>
    </row>
    <row r="238" spans="1:63" s="12" customFormat="1" ht="22.8" customHeight="1">
      <c r="A238" s="12"/>
      <c r="B238" s="211"/>
      <c r="C238" s="212"/>
      <c r="D238" s="213" t="s">
        <v>74</v>
      </c>
      <c r="E238" s="225" t="s">
        <v>157</v>
      </c>
      <c r="F238" s="225" t="s">
        <v>319</v>
      </c>
      <c r="G238" s="212"/>
      <c r="H238" s="212"/>
      <c r="I238" s="215"/>
      <c r="J238" s="226">
        <f>BK238</f>
        <v>0</v>
      </c>
      <c r="K238" s="212"/>
      <c r="L238" s="217"/>
      <c r="M238" s="218"/>
      <c r="N238" s="219"/>
      <c r="O238" s="219"/>
      <c r="P238" s="220">
        <f>SUM(P239:P379)</f>
        <v>0</v>
      </c>
      <c r="Q238" s="219"/>
      <c r="R238" s="220">
        <f>SUM(R239:R379)</f>
        <v>40.857158111</v>
      </c>
      <c r="S238" s="219"/>
      <c r="T238" s="221">
        <f>SUM(T239:T379)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2" t="s">
        <v>80</v>
      </c>
      <c r="AT238" s="223" t="s">
        <v>74</v>
      </c>
      <c r="AU238" s="223" t="s">
        <v>80</v>
      </c>
      <c r="AY238" s="222" t="s">
        <v>125</v>
      </c>
      <c r="BK238" s="224">
        <f>SUM(BK239:BK379)</f>
        <v>0</v>
      </c>
    </row>
    <row r="239" spans="1:65" s="2" customFormat="1" ht="19.8" customHeight="1">
      <c r="A239" s="37"/>
      <c r="B239" s="38"/>
      <c r="C239" s="227" t="s">
        <v>320</v>
      </c>
      <c r="D239" s="227" t="s">
        <v>127</v>
      </c>
      <c r="E239" s="228" t="s">
        <v>321</v>
      </c>
      <c r="F239" s="229" t="s">
        <v>322</v>
      </c>
      <c r="G239" s="230" t="s">
        <v>188</v>
      </c>
      <c r="H239" s="231">
        <v>10</v>
      </c>
      <c r="I239" s="232"/>
      <c r="J239" s="233">
        <f>ROUND(I239*H239,2)</f>
        <v>0</v>
      </c>
      <c r="K239" s="229" t="s">
        <v>131</v>
      </c>
      <c r="L239" s="43"/>
      <c r="M239" s="234" t="s">
        <v>1</v>
      </c>
      <c r="N239" s="235" t="s">
        <v>40</v>
      </c>
      <c r="O239" s="90"/>
      <c r="P239" s="236">
        <f>O239*H239</f>
        <v>0</v>
      </c>
      <c r="Q239" s="236">
        <v>0.04</v>
      </c>
      <c r="R239" s="236">
        <f>Q239*H239</f>
        <v>0.4</v>
      </c>
      <c r="S239" s="236">
        <v>0</v>
      </c>
      <c r="T239" s="23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8" t="s">
        <v>132</v>
      </c>
      <c r="AT239" s="238" t="s">
        <v>127</v>
      </c>
      <c r="AU239" s="238" t="s">
        <v>82</v>
      </c>
      <c r="AY239" s="16" t="s">
        <v>125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6" t="s">
        <v>80</v>
      </c>
      <c r="BK239" s="239">
        <f>ROUND(I239*H239,2)</f>
        <v>0</v>
      </c>
      <c r="BL239" s="16" t="s">
        <v>132</v>
      </c>
      <c r="BM239" s="238" t="s">
        <v>323</v>
      </c>
    </row>
    <row r="240" spans="1:47" s="2" customFormat="1" ht="12">
      <c r="A240" s="37"/>
      <c r="B240" s="38"/>
      <c r="C240" s="39"/>
      <c r="D240" s="240" t="s">
        <v>134</v>
      </c>
      <c r="E240" s="39"/>
      <c r="F240" s="241" t="s">
        <v>324</v>
      </c>
      <c r="G240" s="39"/>
      <c r="H240" s="39"/>
      <c r="I240" s="137"/>
      <c r="J240" s="39"/>
      <c r="K240" s="39"/>
      <c r="L240" s="43"/>
      <c r="M240" s="242"/>
      <c r="N240" s="243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134</v>
      </c>
      <c r="AU240" s="16" t="s">
        <v>82</v>
      </c>
    </row>
    <row r="241" spans="1:51" s="13" customFormat="1" ht="12">
      <c r="A241" s="13"/>
      <c r="B241" s="244"/>
      <c r="C241" s="245"/>
      <c r="D241" s="240" t="s">
        <v>145</v>
      </c>
      <c r="E241" s="246" t="s">
        <v>1</v>
      </c>
      <c r="F241" s="247" t="s">
        <v>325</v>
      </c>
      <c r="G241" s="245"/>
      <c r="H241" s="248">
        <v>10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145</v>
      </c>
      <c r="AU241" s="254" t="s">
        <v>82</v>
      </c>
      <c r="AV241" s="13" t="s">
        <v>82</v>
      </c>
      <c r="AW241" s="13" t="s">
        <v>32</v>
      </c>
      <c r="AX241" s="13" t="s">
        <v>80</v>
      </c>
      <c r="AY241" s="254" t="s">
        <v>125</v>
      </c>
    </row>
    <row r="242" spans="1:65" s="2" customFormat="1" ht="19.8" customHeight="1">
      <c r="A242" s="37"/>
      <c r="B242" s="38"/>
      <c r="C242" s="227" t="s">
        <v>326</v>
      </c>
      <c r="D242" s="227" t="s">
        <v>127</v>
      </c>
      <c r="E242" s="228" t="s">
        <v>327</v>
      </c>
      <c r="F242" s="229" t="s">
        <v>328</v>
      </c>
      <c r="G242" s="230" t="s">
        <v>188</v>
      </c>
      <c r="H242" s="231">
        <v>37.5</v>
      </c>
      <c r="I242" s="232"/>
      <c r="J242" s="233">
        <f>ROUND(I242*H242,2)</f>
        <v>0</v>
      </c>
      <c r="K242" s="229" t="s">
        <v>131</v>
      </c>
      <c r="L242" s="43"/>
      <c r="M242" s="234" t="s">
        <v>1</v>
      </c>
      <c r="N242" s="235" t="s">
        <v>40</v>
      </c>
      <c r="O242" s="90"/>
      <c r="P242" s="236">
        <f>O242*H242</f>
        <v>0</v>
      </c>
      <c r="Q242" s="236">
        <v>0.04</v>
      </c>
      <c r="R242" s="236">
        <f>Q242*H242</f>
        <v>1.5</v>
      </c>
      <c r="S242" s="236">
        <v>0</v>
      </c>
      <c r="T242" s="23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8" t="s">
        <v>132</v>
      </c>
      <c r="AT242" s="238" t="s">
        <v>127</v>
      </c>
      <c r="AU242" s="238" t="s">
        <v>82</v>
      </c>
      <c r="AY242" s="16" t="s">
        <v>125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6" t="s">
        <v>80</v>
      </c>
      <c r="BK242" s="239">
        <f>ROUND(I242*H242,2)</f>
        <v>0</v>
      </c>
      <c r="BL242" s="16" t="s">
        <v>132</v>
      </c>
      <c r="BM242" s="238" t="s">
        <v>329</v>
      </c>
    </row>
    <row r="243" spans="1:47" s="2" customFormat="1" ht="12">
      <c r="A243" s="37"/>
      <c r="B243" s="38"/>
      <c r="C243" s="39"/>
      <c r="D243" s="240" t="s">
        <v>134</v>
      </c>
      <c r="E243" s="39"/>
      <c r="F243" s="241" t="s">
        <v>330</v>
      </c>
      <c r="G243" s="39"/>
      <c r="H243" s="39"/>
      <c r="I243" s="137"/>
      <c r="J243" s="39"/>
      <c r="K243" s="39"/>
      <c r="L243" s="43"/>
      <c r="M243" s="242"/>
      <c r="N243" s="243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134</v>
      </c>
      <c r="AU243" s="16" t="s">
        <v>82</v>
      </c>
    </row>
    <row r="244" spans="1:51" s="13" customFormat="1" ht="12">
      <c r="A244" s="13"/>
      <c r="B244" s="244"/>
      <c r="C244" s="245"/>
      <c r="D244" s="240" t="s">
        <v>145</v>
      </c>
      <c r="E244" s="246" t="s">
        <v>1</v>
      </c>
      <c r="F244" s="247" t="s">
        <v>331</v>
      </c>
      <c r="G244" s="245"/>
      <c r="H244" s="248">
        <v>37.5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4" t="s">
        <v>145</v>
      </c>
      <c r="AU244" s="254" t="s">
        <v>82</v>
      </c>
      <c r="AV244" s="13" t="s">
        <v>82</v>
      </c>
      <c r="AW244" s="13" t="s">
        <v>32</v>
      </c>
      <c r="AX244" s="13" t="s">
        <v>80</v>
      </c>
      <c r="AY244" s="254" t="s">
        <v>125</v>
      </c>
    </row>
    <row r="245" spans="1:65" s="2" customFormat="1" ht="14.4" customHeight="1">
      <c r="A245" s="37"/>
      <c r="B245" s="38"/>
      <c r="C245" s="227" t="s">
        <v>332</v>
      </c>
      <c r="D245" s="227" t="s">
        <v>127</v>
      </c>
      <c r="E245" s="228" t="s">
        <v>333</v>
      </c>
      <c r="F245" s="229" t="s">
        <v>334</v>
      </c>
      <c r="G245" s="230" t="s">
        <v>188</v>
      </c>
      <c r="H245" s="231">
        <v>8</v>
      </c>
      <c r="I245" s="232"/>
      <c r="J245" s="233">
        <f>ROUND(I245*H245,2)</f>
        <v>0</v>
      </c>
      <c r="K245" s="229" t="s">
        <v>1</v>
      </c>
      <c r="L245" s="43"/>
      <c r="M245" s="234" t="s">
        <v>1</v>
      </c>
      <c r="N245" s="235" t="s">
        <v>40</v>
      </c>
      <c r="O245" s="90"/>
      <c r="P245" s="236">
        <f>O245*H245</f>
        <v>0</v>
      </c>
      <c r="Q245" s="236">
        <v>0.00012</v>
      </c>
      <c r="R245" s="236">
        <f>Q245*H245</f>
        <v>0.00096</v>
      </c>
      <c r="S245" s="236">
        <v>0</v>
      </c>
      <c r="T245" s="23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8" t="s">
        <v>132</v>
      </c>
      <c r="AT245" s="238" t="s">
        <v>127</v>
      </c>
      <c r="AU245" s="238" t="s">
        <v>82</v>
      </c>
      <c r="AY245" s="16" t="s">
        <v>125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6" t="s">
        <v>80</v>
      </c>
      <c r="BK245" s="239">
        <f>ROUND(I245*H245,2)</f>
        <v>0</v>
      </c>
      <c r="BL245" s="16" t="s">
        <v>132</v>
      </c>
      <c r="BM245" s="238" t="s">
        <v>335</v>
      </c>
    </row>
    <row r="246" spans="1:47" s="2" customFormat="1" ht="12">
      <c r="A246" s="37"/>
      <c r="B246" s="38"/>
      <c r="C246" s="39"/>
      <c r="D246" s="240" t="s">
        <v>134</v>
      </c>
      <c r="E246" s="39"/>
      <c r="F246" s="241" t="s">
        <v>334</v>
      </c>
      <c r="G246" s="39"/>
      <c r="H246" s="39"/>
      <c r="I246" s="137"/>
      <c r="J246" s="39"/>
      <c r="K246" s="39"/>
      <c r="L246" s="43"/>
      <c r="M246" s="242"/>
      <c r="N246" s="243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134</v>
      </c>
      <c r="AU246" s="16" t="s">
        <v>82</v>
      </c>
    </row>
    <row r="247" spans="1:65" s="2" customFormat="1" ht="19.8" customHeight="1">
      <c r="A247" s="37"/>
      <c r="B247" s="38"/>
      <c r="C247" s="227" t="s">
        <v>336</v>
      </c>
      <c r="D247" s="227" t="s">
        <v>127</v>
      </c>
      <c r="E247" s="228" t="s">
        <v>337</v>
      </c>
      <c r="F247" s="229" t="s">
        <v>338</v>
      </c>
      <c r="G247" s="230" t="s">
        <v>188</v>
      </c>
      <c r="H247" s="231">
        <v>79.384</v>
      </c>
      <c r="I247" s="232"/>
      <c r="J247" s="233">
        <f>ROUND(I247*H247,2)</f>
        <v>0</v>
      </c>
      <c r="K247" s="229" t="s">
        <v>131</v>
      </c>
      <c r="L247" s="43"/>
      <c r="M247" s="234" t="s">
        <v>1</v>
      </c>
      <c r="N247" s="235" t="s">
        <v>40</v>
      </c>
      <c r="O247" s="90"/>
      <c r="P247" s="236">
        <f>O247*H247</f>
        <v>0</v>
      </c>
      <c r="Q247" s="236">
        <v>0.00735</v>
      </c>
      <c r="R247" s="236">
        <f>Q247*H247</f>
        <v>0.5834724</v>
      </c>
      <c r="S247" s="236">
        <v>0</v>
      </c>
      <c r="T247" s="23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8" t="s">
        <v>132</v>
      </c>
      <c r="AT247" s="238" t="s">
        <v>127</v>
      </c>
      <c r="AU247" s="238" t="s">
        <v>82</v>
      </c>
      <c r="AY247" s="16" t="s">
        <v>125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6" t="s">
        <v>80</v>
      </c>
      <c r="BK247" s="239">
        <f>ROUND(I247*H247,2)</f>
        <v>0</v>
      </c>
      <c r="BL247" s="16" t="s">
        <v>132</v>
      </c>
      <c r="BM247" s="238" t="s">
        <v>339</v>
      </c>
    </row>
    <row r="248" spans="1:47" s="2" customFormat="1" ht="12">
      <c r="A248" s="37"/>
      <c r="B248" s="38"/>
      <c r="C248" s="39"/>
      <c r="D248" s="240" t="s">
        <v>134</v>
      </c>
      <c r="E248" s="39"/>
      <c r="F248" s="241" t="s">
        <v>338</v>
      </c>
      <c r="G248" s="39"/>
      <c r="H248" s="39"/>
      <c r="I248" s="137"/>
      <c r="J248" s="39"/>
      <c r="K248" s="39"/>
      <c r="L248" s="43"/>
      <c r="M248" s="242"/>
      <c r="N248" s="243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134</v>
      </c>
      <c r="AU248" s="16" t="s">
        <v>82</v>
      </c>
    </row>
    <row r="249" spans="1:51" s="13" customFormat="1" ht="12">
      <c r="A249" s="13"/>
      <c r="B249" s="244"/>
      <c r="C249" s="245"/>
      <c r="D249" s="240" t="s">
        <v>145</v>
      </c>
      <c r="E249" s="246" t="s">
        <v>1</v>
      </c>
      <c r="F249" s="247" t="s">
        <v>340</v>
      </c>
      <c r="G249" s="245"/>
      <c r="H249" s="248">
        <v>79.384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145</v>
      </c>
      <c r="AU249" s="254" t="s">
        <v>82</v>
      </c>
      <c r="AV249" s="13" t="s">
        <v>82</v>
      </c>
      <c r="AW249" s="13" t="s">
        <v>32</v>
      </c>
      <c r="AX249" s="13" t="s">
        <v>80</v>
      </c>
      <c r="AY249" s="254" t="s">
        <v>125</v>
      </c>
    </row>
    <row r="250" spans="1:65" s="2" customFormat="1" ht="19.8" customHeight="1">
      <c r="A250" s="37"/>
      <c r="B250" s="38"/>
      <c r="C250" s="227" t="s">
        <v>341</v>
      </c>
      <c r="D250" s="227" t="s">
        <v>127</v>
      </c>
      <c r="E250" s="228" t="s">
        <v>342</v>
      </c>
      <c r="F250" s="229" t="s">
        <v>343</v>
      </c>
      <c r="G250" s="230" t="s">
        <v>188</v>
      </c>
      <c r="H250" s="231">
        <v>202.51</v>
      </c>
      <c r="I250" s="232"/>
      <c r="J250" s="233">
        <f>ROUND(I250*H250,2)</f>
        <v>0</v>
      </c>
      <c r="K250" s="229" t="s">
        <v>131</v>
      </c>
      <c r="L250" s="43"/>
      <c r="M250" s="234" t="s">
        <v>1</v>
      </c>
      <c r="N250" s="235" t="s">
        <v>40</v>
      </c>
      <c r="O250" s="90"/>
      <c r="P250" s="236">
        <f>O250*H250</f>
        <v>0</v>
      </c>
      <c r="Q250" s="236">
        <v>0.02048</v>
      </c>
      <c r="R250" s="236">
        <f>Q250*H250</f>
        <v>4.1474048</v>
      </c>
      <c r="S250" s="236">
        <v>0</v>
      </c>
      <c r="T250" s="23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8" t="s">
        <v>132</v>
      </c>
      <c r="AT250" s="238" t="s">
        <v>127</v>
      </c>
      <c r="AU250" s="238" t="s">
        <v>82</v>
      </c>
      <c r="AY250" s="16" t="s">
        <v>125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6" t="s">
        <v>80</v>
      </c>
      <c r="BK250" s="239">
        <f>ROUND(I250*H250,2)</f>
        <v>0</v>
      </c>
      <c r="BL250" s="16" t="s">
        <v>132</v>
      </c>
      <c r="BM250" s="238" t="s">
        <v>344</v>
      </c>
    </row>
    <row r="251" spans="1:47" s="2" customFormat="1" ht="12">
      <c r="A251" s="37"/>
      <c r="B251" s="38"/>
      <c r="C251" s="39"/>
      <c r="D251" s="240" t="s">
        <v>134</v>
      </c>
      <c r="E251" s="39"/>
      <c r="F251" s="241" t="s">
        <v>343</v>
      </c>
      <c r="G251" s="39"/>
      <c r="H251" s="39"/>
      <c r="I251" s="137"/>
      <c r="J251" s="39"/>
      <c r="K251" s="39"/>
      <c r="L251" s="43"/>
      <c r="M251" s="242"/>
      <c r="N251" s="243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134</v>
      </c>
      <c r="AU251" s="16" t="s">
        <v>82</v>
      </c>
    </row>
    <row r="252" spans="1:51" s="13" customFormat="1" ht="12">
      <c r="A252" s="13"/>
      <c r="B252" s="244"/>
      <c r="C252" s="245"/>
      <c r="D252" s="240" t="s">
        <v>145</v>
      </c>
      <c r="E252" s="246" t="s">
        <v>1</v>
      </c>
      <c r="F252" s="247" t="s">
        <v>345</v>
      </c>
      <c r="G252" s="245"/>
      <c r="H252" s="248">
        <v>103.26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4" t="s">
        <v>145</v>
      </c>
      <c r="AU252" s="254" t="s">
        <v>82</v>
      </c>
      <c r="AV252" s="13" t="s">
        <v>82</v>
      </c>
      <c r="AW252" s="13" t="s">
        <v>32</v>
      </c>
      <c r="AX252" s="13" t="s">
        <v>75</v>
      </c>
      <c r="AY252" s="254" t="s">
        <v>125</v>
      </c>
    </row>
    <row r="253" spans="1:51" s="13" customFormat="1" ht="12">
      <c r="A253" s="13"/>
      <c r="B253" s="244"/>
      <c r="C253" s="245"/>
      <c r="D253" s="240" t="s">
        <v>145</v>
      </c>
      <c r="E253" s="246" t="s">
        <v>1</v>
      </c>
      <c r="F253" s="247" t="s">
        <v>346</v>
      </c>
      <c r="G253" s="245"/>
      <c r="H253" s="248">
        <v>99.25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4" t="s">
        <v>145</v>
      </c>
      <c r="AU253" s="254" t="s">
        <v>82</v>
      </c>
      <c r="AV253" s="13" t="s">
        <v>82</v>
      </c>
      <c r="AW253" s="13" t="s">
        <v>32</v>
      </c>
      <c r="AX253" s="13" t="s">
        <v>75</v>
      </c>
      <c r="AY253" s="254" t="s">
        <v>125</v>
      </c>
    </row>
    <row r="254" spans="1:51" s="14" customFormat="1" ht="12">
      <c r="A254" s="14"/>
      <c r="B254" s="255"/>
      <c r="C254" s="256"/>
      <c r="D254" s="240" t="s">
        <v>145</v>
      </c>
      <c r="E254" s="257" t="s">
        <v>1</v>
      </c>
      <c r="F254" s="258" t="s">
        <v>149</v>
      </c>
      <c r="G254" s="256"/>
      <c r="H254" s="259">
        <v>202.51</v>
      </c>
      <c r="I254" s="260"/>
      <c r="J254" s="256"/>
      <c r="K254" s="256"/>
      <c r="L254" s="261"/>
      <c r="M254" s="262"/>
      <c r="N254" s="263"/>
      <c r="O254" s="263"/>
      <c r="P254" s="263"/>
      <c r="Q254" s="263"/>
      <c r="R254" s="263"/>
      <c r="S254" s="263"/>
      <c r="T254" s="26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5" t="s">
        <v>145</v>
      </c>
      <c r="AU254" s="265" t="s">
        <v>82</v>
      </c>
      <c r="AV254" s="14" t="s">
        <v>132</v>
      </c>
      <c r="AW254" s="14" t="s">
        <v>32</v>
      </c>
      <c r="AX254" s="14" t="s">
        <v>80</v>
      </c>
      <c r="AY254" s="265" t="s">
        <v>125</v>
      </c>
    </row>
    <row r="255" spans="1:65" s="2" customFormat="1" ht="19.8" customHeight="1">
      <c r="A255" s="37"/>
      <c r="B255" s="38"/>
      <c r="C255" s="227" t="s">
        <v>347</v>
      </c>
      <c r="D255" s="227" t="s">
        <v>127</v>
      </c>
      <c r="E255" s="228" t="s">
        <v>348</v>
      </c>
      <c r="F255" s="229" t="s">
        <v>349</v>
      </c>
      <c r="G255" s="230" t="s">
        <v>188</v>
      </c>
      <c r="H255" s="231">
        <v>204.991</v>
      </c>
      <c r="I255" s="232"/>
      <c r="J255" s="233">
        <f>ROUND(I255*H255,2)</f>
        <v>0</v>
      </c>
      <c r="K255" s="229" t="s">
        <v>131</v>
      </c>
      <c r="L255" s="43"/>
      <c r="M255" s="234" t="s">
        <v>1</v>
      </c>
      <c r="N255" s="235" t="s">
        <v>40</v>
      </c>
      <c r="O255" s="90"/>
      <c r="P255" s="236">
        <f>O255*H255</f>
        <v>0</v>
      </c>
      <c r="Q255" s="236">
        <v>0.00438</v>
      </c>
      <c r="R255" s="236">
        <f>Q255*H255</f>
        <v>0.8978605800000001</v>
      </c>
      <c r="S255" s="236">
        <v>0</v>
      </c>
      <c r="T255" s="23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8" t="s">
        <v>132</v>
      </c>
      <c r="AT255" s="238" t="s">
        <v>127</v>
      </c>
      <c r="AU255" s="238" t="s">
        <v>82</v>
      </c>
      <c r="AY255" s="16" t="s">
        <v>125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6" t="s">
        <v>80</v>
      </c>
      <c r="BK255" s="239">
        <f>ROUND(I255*H255,2)</f>
        <v>0</v>
      </c>
      <c r="BL255" s="16" t="s">
        <v>132</v>
      </c>
      <c r="BM255" s="238" t="s">
        <v>350</v>
      </c>
    </row>
    <row r="256" spans="1:47" s="2" customFormat="1" ht="12">
      <c r="A256" s="37"/>
      <c r="B256" s="38"/>
      <c r="C256" s="39"/>
      <c r="D256" s="240" t="s">
        <v>134</v>
      </c>
      <c r="E256" s="39"/>
      <c r="F256" s="241" t="s">
        <v>351</v>
      </c>
      <c r="G256" s="39"/>
      <c r="H256" s="39"/>
      <c r="I256" s="137"/>
      <c r="J256" s="39"/>
      <c r="K256" s="39"/>
      <c r="L256" s="43"/>
      <c r="M256" s="242"/>
      <c r="N256" s="243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134</v>
      </c>
      <c r="AU256" s="16" t="s">
        <v>82</v>
      </c>
    </row>
    <row r="257" spans="1:51" s="13" customFormat="1" ht="12">
      <c r="A257" s="13"/>
      <c r="B257" s="244"/>
      <c r="C257" s="245"/>
      <c r="D257" s="240" t="s">
        <v>145</v>
      </c>
      <c r="E257" s="246" t="s">
        <v>1</v>
      </c>
      <c r="F257" s="247" t="s">
        <v>352</v>
      </c>
      <c r="G257" s="245"/>
      <c r="H257" s="248">
        <v>122.8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4" t="s">
        <v>145</v>
      </c>
      <c r="AU257" s="254" t="s">
        <v>82</v>
      </c>
      <c r="AV257" s="13" t="s">
        <v>82</v>
      </c>
      <c r="AW257" s="13" t="s">
        <v>32</v>
      </c>
      <c r="AX257" s="13" t="s">
        <v>75</v>
      </c>
      <c r="AY257" s="254" t="s">
        <v>125</v>
      </c>
    </row>
    <row r="258" spans="1:51" s="13" customFormat="1" ht="12">
      <c r="A258" s="13"/>
      <c r="B258" s="244"/>
      <c r="C258" s="245"/>
      <c r="D258" s="240" t="s">
        <v>145</v>
      </c>
      <c r="E258" s="246" t="s">
        <v>1</v>
      </c>
      <c r="F258" s="247" t="s">
        <v>353</v>
      </c>
      <c r="G258" s="245"/>
      <c r="H258" s="248">
        <v>11.659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4" t="s">
        <v>145</v>
      </c>
      <c r="AU258" s="254" t="s">
        <v>82</v>
      </c>
      <c r="AV258" s="13" t="s">
        <v>82</v>
      </c>
      <c r="AW258" s="13" t="s">
        <v>32</v>
      </c>
      <c r="AX258" s="13" t="s">
        <v>75</v>
      </c>
      <c r="AY258" s="254" t="s">
        <v>125</v>
      </c>
    </row>
    <row r="259" spans="1:51" s="13" customFormat="1" ht="12">
      <c r="A259" s="13"/>
      <c r="B259" s="244"/>
      <c r="C259" s="245"/>
      <c r="D259" s="240" t="s">
        <v>145</v>
      </c>
      <c r="E259" s="246" t="s">
        <v>1</v>
      </c>
      <c r="F259" s="247" t="s">
        <v>354</v>
      </c>
      <c r="G259" s="245"/>
      <c r="H259" s="248">
        <v>23.588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4" t="s">
        <v>145</v>
      </c>
      <c r="AU259" s="254" t="s">
        <v>82</v>
      </c>
      <c r="AV259" s="13" t="s">
        <v>82</v>
      </c>
      <c r="AW259" s="13" t="s">
        <v>32</v>
      </c>
      <c r="AX259" s="13" t="s">
        <v>75</v>
      </c>
      <c r="AY259" s="254" t="s">
        <v>125</v>
      </c>
    </row>
    <row r="260" spans="1:51" s="13" customFormat="1" ht="12">
      <c r="A260" s="13"/>
      <c r="B260" s="244"/>
      <c r="C260" s="245"/>
      <c r="D260" s="240" t="s">
        <v>145</v>
      </c>
      <c r="E260" s="246" t="s">
        <v>1</v>
      </c>
      <c r="F260" s="247" t="s">
        <v>355</v>
      </c>
      <c r="G260" s="245"/>
      <c r="H260" s="248">
        <v>46.944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145</v>
      </c>
      <c r="AU260" s="254" t="s">
        <v>82</v>
      </c>
      <c r="AV260" s="13" t="s">
        <v>82</v>
      </c>
      <c r="AW260" s="13" t="s">
        <v>32</v>
      </c>
      <c r="AX260" s="13" t="s">
        <v>75</v>
      </c>
      <c r="AY260" s="254" t="s">
        <v>125</v>
      </c>
    </row>
    <row r="261" spans="1:51" s="14" customFormat="1" ht="12">
      <c r="A261" s="14"/>
      <c r="B261" s="255"/>
      <c r="C261" s="256"/>
      <c r="D261" s="240" t="s">
        <v>145</v>
      </c>
      <c r="E261" s="257" t="s">
        <v>1</v>
      </c>
      <c r="F261" s="258" t="s">
        <v>149</v>
      </c>
      <c r="G261" s="256"/>
      <c r="H261" s="259">
        <v>204.991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145</v>
      </c>
      <c r="AU261" s="265" t="s">
        <v>82</v>
      </c>
      <c r="AV261" s="14" t="s">
        <v>132</v>
      </c>
      <c r="AW261" s="14" t="s">
        <v>32</v>
      </c>
      <c r="AX261" s="14" t="s">
        <v>80</v>
      </c>
      <c r="AY261" s="265" t="s">
        <v>125</v>
      </c>
    </row>
    <row r="262" spans="1:65" s="2" customFormat="1" ht="19.8" customHeight="1">
      <c r="A262" s="37"/>
      <c r="B262" s="38"/>
      <c r="C262" s="227" t="s">
        <v>356</v>
      </c>
      <c r="D262" s="227" t="s">
        <v>127</v>
      </c>
      <c r="E262" s="228" t="s">
        <v>357</v>
      </c>
      <c r="F262" s="229" t="s">
        <v>358</v>
      </c>
      <c r="G262" s="230" t="s">
        <v>188</v>
      </c>
      <c r="H262" s="231">
        <v>124.16</v>
      </c>
      <c r="I262" s="232"/>
      <c r="J262" s="233">
        <f>ROUND(I262*H262,2)</f>
        <v>0</v>
      </c>
      <c r="K262" s="229" t="s">
        <v>131</v>
      </c>
      <c r="L262" s="43"/>
      <c r="M262" s="234" t="s">
        <v>1</v>
      </c>
      <c r="N262" s="235" t="s">
        <v>40</v>
      </c>
      <c r="O262" s="90"/>
      <c r="P262" s="236">
        <f>O262*H262</f>
        <v>0</v>
      </c>
      <c r="Q262" s="236">
        <v>0.00832</v>
      </c>
      <c r="R262" s="236">
        <f>Q262*H262</f>
        <v>1.0330111999999998</v>
      </c>
      <c r="S262" s="236">
        <v>0</v>
      </c>
      <c r="T262" s="23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8" t="s">
        <v>132</v>
      </c>
      <c r="AT262" s="238" t="s">
        <v>127</v>
      </c>
      <c r="AU262" s="238" t="s">
        <v>82</v>
      </c>
      <c r="AY262" s="16" t="s">
        <v>125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6" t="s">
        <v>80</v>
      </c>
      <c r="BK262" s="239">
        <f>ROUND(I262*H262,2)</f>
        <v>0</v>
      </c>
      <c r="BL262" s="16" t="s">
        <v>132</v>
      </c>
      <c r="BM262" s="238" t="s">
        <v>359</v>
      </c>
    </row>
    <row r="263" spans="1:47" s="2" customFormat="1" ht="12">
      <c r="A263" s="37"/>
      <c r="B263" s="38"/>
      <c r="C263" s="39"/>
      <c r="D263" s="240" t="s">
        <v>134</v>
      </c>
      <c r="E263" s="39"/>
      <c r="F263" s="241" t="s">
        <v>360</v>
      </c>
      <c r="G263" s="39"/>
      <c r="H263" s="39"/>
      <c r="I263" s="137"/>
      <c r="J263" s="39"/>
      <c r="K263" s="39"/>
      <c r="L263" s="43"/>
      <c r="M263" s="242"/>
      <c r="N263" s="243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134</v>
      </c>
      <c r="AU263" s="16" t="s">
        <v>82</v>
      </c>
    </row>
    <row r="264" spans="1:51" s="13" customFormat="1" ht="12">
      <c r="A264" s="13"/>
      <c r="B264" s="244"/>
      <c r="C264" s="245"/>
      <c r="D264" s="240" t="s">
        <v>145</v>
      </c>
      <c r="E264" s="246" t="s">
        <v>1</v>
      </c>
      <c r="F264" s="247" t="s">
        <v>361</v>
      </c>
      <c r="G264" s="245"/>
      <c r="H264" s="248">
        <v>124.16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4" t="s">
        <v>145</v>
      </c>
      <c r="AU264" s="254" t="s">
        <v>82</v>
      </c>
      <c r="AV264" s="13" t="s">
        <v>82</v>
      </c>
      <c r="AW264" s="13" t="s">
        <v>32</v>
      </c>
      <c r="AX264" s="13" t="s">
        <v>75</v>
      </c>
      <c r="AY264" s="254" t="s">
        <v>125</v>
      </c>
    </row>
    <row r="265" spans="1:51" s="14" customFormat="1" ht="12">
      <c r="A265" s="14"/>
      <c r="B265" s="255"/>
      <c r="C265" s="256"/>
      <c r="D265" s="240" t="s">
        <v>145</v>
      </c>
      <c r="E265" s="257" t="s">
        <v>1</v>
      </c>
      <c r="F265" s="258" t="s">
        <v>149</v>
      </c>
      <c r="G265" s="256"/>
      <c r="H265" s="259">
        <v>124.16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5" t="s">
        <v>145</v>
      </c>
      <c r="AU265" s="265" t="s">
        <v>82</v>
      </c>
      <c r="AV265" s="14" t="s">
        <v>132</v>
      </c>
      <c r="AW265" s="14" t="s">
        <v>32</v>
      </c>
      <c r="AX265" s="14" t="s">
        <v>80</v>
      </c>
      <c r="AY265" s="265" t="s">
        <v>125</v>
      </c>
    </row>
    <row r="266" spans="1:65" s="2" customFormat="1" ht="19.8" customHeight="1">
      <c r="A266" s="37"/>
      <c r="B266" s="38"/>
      <c r="C266" s="266" t="s">
        <v>362</v>
      </c>
      <c r="D266" s="266" t="s">
        <v>179</v>
      </c>
      <c r="E266" s="267" t="s">
        <v>363</v>
      </c>
      <c r="F266" s="268" t="s">
        <v>364</v>
      </c>
      <c r="G266" s="269" t="s">
        <v>188</v>
      </c>
      <c r="H266" s="270">
        <v>126.643</v>
      </c>
      <c r="I266" s="271"/>
      <c r="J266" s="272">
        <f>ROUND(I266*H266,2)</f>
        <v>0</v>
      </c>
      <c r="K266" s="268" t="s">
        <v>131</v>
      </c>
      <c r="L266" s="273"/>
      <c r="M266" s="274" t="s">
        <v>1</v>
      </c>
      <c r="N266" s="275" t="s">
        <v>40</v>
      </c>
      <c r="O266" s="90"/>
      <c r="P266" s="236">
        <f>O266*H266</f>
        <v>0</v>
      </c>
      <c r="Q266" s="236">
        <v>0.003</v>
      </c>
      <c r="R266" s="236">
        <f>Q266*H266</f>
        <v>0.379929</v>
      </c>
      <c r="S266" s="236">
        <v>0</v>
      </c>
      <c r="T266" s="23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8" t="s">
        <v>167</v>
      </c>
      <c r="AT266" s="238" t="s">
        <v>179</v>
      </c>
      <c r="AU266" s="238" t="s">
        <v>82</v>
      </c>
      <c r="AY266" s="16" t="s">
        <v>125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6" t="s">
        <v>80</v>
      </c>
      <c r="BK266" s="239">
        <f>ROUND(I266*H266,2)</f>
        <v>0</v>
      </c>
      <c r="BL266" s="16" t="s">
        <v>132</v>
      </c>
      <c r="BM266" s="238" t="s">
        <v>365</v>
      </c>
    </row>
    <row r="267" spans="1:47" s="2" customFormat="1" ht="12">
      <c r="A267" s="37"/>
      <c r="B267" s="38"/>
      <c r="C267" s="39"/>
      <c r="D267" s="240" t="s">
        <v>134</v>
      </c>
      <c r="E267" s="39"/>
      <c r="F267" s="241" t="s">
        <v>364</v>
      </c>
      <c r="G267" s="39"/>
      <c r="H267" s="39"/>
      <c r="I267" s="137"/>
      <c r="J267" s="39"/>
      <c r="K267" s="39"/>
      <c r="L267" s="43"/>
      <c r="M267" s="242"/>
      <c r="N267" s="243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134</v>
      </c>
      <c r="AU267" s="16" t="s">
        <v>82</v>
      </c>
    </row>
    <row r="268" spans="1:51" s="13" customFormat="1" ht="12">
      <c r="A268" s="13"/>
      <c r="B268" s="244"/>
      <c r="C268" s="245"/>
      <c r="D268" s="240" t="s">
        <v>145</v>
      </c>
      <c r="E268" s="245"/>
      <c r="F268" s="247" t="s">
        <v>366</v>
      </c>
      <c r="G268" s="245"/>
      <c r="H268" s="248">
        <v>126.643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4" t="s">
        <v>145</v>
      </c>
      <c r="AU268" s="254" t="s">
        <v>82</v>
      </c>
      <c r="AV268" s="13" t="s">
        <v>82</v>
      </c>
      <c r="AW268" s="13" t="s">
        <v>4</v>
      </c>
      <c r="AX268" s="13" t="s">
        <v>80</v>
      </c>
      <c r="AY268" s="254" t="s">
        <v>125</v>
      </c>
    </row>
    <row r="269" spans="1:65" s="2" customFormat="1" ht="19.8" customHeight="1">
      <c r="A269" s="37"/>
      <c r="B269" s="38"/>
      <c r="C269" s="227" t="s">
        <v>367</v>
      </c>
      <c r="D269" s="227" t="s">
        <v>127</v>
      </c>
      <c r="E269" s="228" t="s">
        <v>368</v>
      </c>
      <c r="F269" s="229" t="s">
        <v>369</v>
      </c>
      <c r="G269" s="230" t="s">
        <v>188</v>
      </c>
      <c r="H269" s="231">
        <v>639.97</v>
      </c>
      <c r="I269" s="232"/>
      <c r="J269" s="233">
        <f>ROUND(I269*H269,2)</f>
        <v>0</v>
      </c>
      <c r="K269" s="229" t="s">
        <v>131</v>
      </c>
      <c r="L269" s="43"/>
      <c r="M269" s="234" t="s">
        <v>1</v>
      </c>
      <c r="N269" s="235" t="s">
        <v>40</v>
      </c>
      <c r="O269" s="90"/>
      <c r="P269" s="236">
        <f>O269*H269</f>
        <v>0</v>
      </c>
      <c r="Q269" s="236">
        <v>0.00849256</v>
      </c>
      <c r="R269" s="236">
        <f>Q269*H269</f>
        <v>5.4349836232</v>
      </c>
      <c r="S269" s="236">
        <v>0</v>
      </c>
      <c r="T269" s="23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8" t="s">
        <v>132</v>
      </c>
      <c r="AT269" s="238" t="s">
        <v>127</v>
      </c>
      <c r="AU269" s="238" t="s">
        <v>82</v>
      </c>
      <c r="AY269" s="16" t="s">
        <v>125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6" t="s">
        <v>80</v>
      </c>
      <c r="BK269" s="239">
        <f>ROUND(I269*H269,2)</f>
        <v>0</v>
      </c>
      <c r="BL269" s="16" t="s">
        <v>132</v>
      </c>
      <c r="BM269" s="238" t="s">
        <v>370</v>
      </c>
    </row>
    <row r="270" spans="1:47" s="2" customFormat="1" ht="12">
      <c r="A270" s="37"/>
      <c r="B270" s="38"/>
      <c r="C270" s="39"/>
      <c r="D270" s="240" t="s">
        <v>134</v>
      </c>
      <c r="E270" s="39"/>
      <c r="F270" s="241" t="s">
        <v>371</v>
      </c>
      <c r="G270" s="39"/>
      <c r="H270" s="39"/>
      <c r="I270" s="137"/>
      <c r="J270" s="39"/>
      <c r="K270" s="39"/>
      <c r="L270" s="43"/>
      <c r="M270" s="242"/>
      <c r="N270" s="243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134</v>
      </c>
      <c r="AU270" s="16" t="s">
        <v>82</v>
      </c>
    </row>
    <row r="271" spans="1:51" s="13" customFormat="1" ht="12">
      <c r="A271" s="13"/>
      <c r="B271" s="244"/>
      <c r="C271" s="245"/>
      <c r="D271" s="240" t="s">
        <v>145</v>
      </c>
      <c r="E271" s="246" t="s">
        <v>1</v>
      </c>
      <c r="F271" s="247" t="s">
        <v>372</v>
      </c>
      <c r="G271" s="245"/>
      <c r="H271" s="248">
        <v>618.05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145</v>
      </c>
      <c r="AU271" s="254" t="s">
        <v>82</v>
      </c>
      <c r="AV271" s="13" t="s">
        <v>82</v>
      </c>
      <c r="AW271" s="13" t="s">
        <v>32</v>
      </c>
      <c r="AX271" s="13" t="s">
        <v>75</v>
      </c>
      <c r="AY271" s="254" t="s">
        <v>125</v>
      </c>
    </row>
    <row r="272" spans="1:51" s="13" customFormat="1" ht="12">
      <c r="A272" s="13"/>
      <c r="B272" s="244"/>
      <c r="C272" s="245"/>
      <c r="D272" s="240" t="s">
        <v>145</v>
      </c>
      <c r="E272" s="246" t="s">
        <v>1</v>
      </c>
      <c r="F272" s="247" t="s">
        <v>373</v>
      </c>
      <c r="G272" s="245"/>
      <c r="H272" s="248">
        <v>247.42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145</v>
      </c>
      <c r="AU272" s="254" t="s">
        <v>82</v>
      </c>
      <c r="AV272" s="13" t="s">
        <v>82</v>
      </c>
      <c r="AW272" s="13" t="s">
        <v>32</v>
      </c>
      <c r="AX272" s="13" t="s">
        <v>75</v>
      </c>
      <c r="AY272" s="254" t="s">
        <v>125</v>
      </c>
    </row>
    <row r="273" spans="1:51" s="13" customFormat="1" ht="12">
      <c r="A273" s="13"/>
      <c r="B273" s="244"/>
      <c r="C273" s="245"/>
      <c r="D273" s="240" t="s">
        <v>145</v>
      </c>
      <c r="E273" s="246" t="s">
        <v>1</v>
      </c>
      <c r="F273" s="247" t="s">
        <v>374</v>
      </c>
      <c r="G273" s="245"/>
      <c r="H273" s="248">
        <v>-225.5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4" t="s">
        <v>145</v>
      </c>
      <c r="AU273" s="254" t="s">
        <v>82</v>
      </c>
      <c r="AV273" s="13" t="s">
        <v>82</v>
      </c>
      <c r="AW273" s="13" t="s">
        <v>32</v>
      </c>
      <c r="AX273" s="13" t="s">
        <v>75</v>
      </c>
      <c r="AY273" s="254" t="s">
        <v>125</v>
      </c>
    </row>
    <row r="274" spans="1:51" s="14" customFormat="1" ht="12">
      <c r="A274" s="14"/>
      <c r="B274" s="255"/>
      <c r="C274" s="256"/>
      <c r="D274" s="240" t="s">
        <v>145</v>
      </c>
      <c r="E274" s="257" t="s">
        <v>1</v>
      </c>
      <c r="F274" s="258" t="s">
        <v>149</v>
      </c>
      <c r="G274" s="256"/>
      <c r="H274" s="259">
        <v>639.97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5" t="s">
        <v>145</v>
      </c>
      <c r="AU274" s="265" t="s">
        <v>82</v>
      </c>
      <c r="AV274" s="14" t="s">
        <v>132</v>
      </c>
      <c r="AW274" s="14" t="s">
        <v>32</v>
      </c>
      <c r="AX274" s="14" t="s">
        <v>80</v>
      </c>
      <c r="AY274" s="265" t="s">
        <v>125</v>
      </c>
    </row>
    <row r="275" spans="1:65" s="2" customFormat="1" ht="19.8" customHeight="1">
      <c r="A275" s="37"/>
      <c r="B275" s="38"/>
      <c r="C275" s="266" t="s">
        <v>375</v>
      </c>
      <c r="D275" s="266" t="s">
        <v>179</v>
      </c>
      <c r="E275" s="267" t="s">
        <v>376</v>
      </c>
      <c r="F275" s="268" t="s">
        <v>377</v>
      </c>
      <c r="G275" s="269" t="s">
        <v>188</v>
      </c>
      <c r="H275" s="270">
        <v>652.769</v>
      </c>
      <c r="I275" s="271"/>
      <c r="J275" s="272">
        <f>ROUND(I275*H275,2)</f>
        <v>0</v>
      </c>
      <c r="K275" s="268" t="s">
        <v>131</v>
      </c>
      <c r="L275" s="273"/>
      <c r="M275" s="274" t="s">
        <v>1</v>
      </c>
      <c r="N275" s="275" t="s">
        <v>40</v>
      </c>
      <c r="O275" s="90"/>
      <c r="P275" s="236">
        <f>O275*H275</f>
        <v>0</v>
      </c>
      <c r="Q275" s="236">
        <v>0.0021</v>
      </c>
      <c r="R275" s="236">
        <f>Q275*H275</f>
        <v>1.3708148999999998</v>
      </c>
      <c r="S275" s="236">
        <v>0</v>
      </c>
      <c r="T275" s="23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8" t="s">
        <v>167</v>
      </c>
      <c r="AT275" s="238" t="s">
        <v>179</v>
      </c>
      <c r="AU275" s="238" t="s">
        <v>82</v>
      </c>
      <c r="AY275" s="16" t="s">
        <v>125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6" t="s">
        <v>80</v>
      </c>
      <c r="BK275" s="239">
        <f>ROUND(I275*H275,2)</f>
        <v>0</v>
      </c>
      <c r="BL275" s="16" t="s">
        <v>132</v>
      </c>
      <c r="BM275" s="238" t="s">
        <v>378</v>
      </c>
    </row>
    <row r="276" spans="1:47" s="2" customFormat="1" ht="12">
      <c r="A276" s="37"/>
      <c r="B276" s="38"/>
      <c r="C276" s="39"/>
      <c r="D276" s="240" t="s">
        <v>134</v>
      </c>
      <c r="E276" s="39"/>
      <c r="F276" s="241" t="s">
        <v>379</v>
      </c>
      <c r="G276" s="39"/>
      <c r="H276" s="39"/>
      <c r="I276" s="137"/>
      <c r="J276" s="39"/>
      <c r="K276" s="39"/>
      <c r="L276" s="43"/>
      <c r="M276" s="242"/>
      <c r="N276" s="243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134</v>
      </c>
      <c r="AU276" s="16" t="s">
        <v>82</v>
      </c>
    </row>
    <row r="277" spans="1:47" s="2" customFormat="1" ht="12">
      <c r="A277" s="37"/>
      <c r="B277" s="38"/>
      <c r="C277" s="39"/>
      <c r="D277" s="240" t="s">
        <v>380</v>
      </c>
      <c r="E277" s="39"/>
      <c r="F277" s="276" t="s">
        <v>381</v>
      </c>
      <c r="G277" s="39"/>
      <c r="H277" s="39"/>
      <c r="I277" s="137"/>
      <c r="J277" s="39"/>
      <c r="K277" s="39"/>
      <c r="L277" s="43"/>
      <c r="M277" s="242"/>
      <c r="N277" s="243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380</v>
      </c>
      <c r="AU277" s="16" t="s">
        <v>82</v>
      </c>
    </row>
    <row r="278" spans="1:51" s="13" customFormat="1" ht="12">
      <c r="A278" s="13"/>
      <c r="B278" s="244"/>
      <c r="C278" s="245"/>
      <c r="D278" s="240" t="s">
        <v>145</v>
      </c>
      <c r="E278" s="245"/>
      <c r="F278" s="247" t="s">
        <v>382</v>
      </c>
      <c r="G278" s="245"/>
      <c r="H278" s="248">
        <v>652.769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4" t="s">
        <v>145</v>
      </c>
      <c r="AU278" s="254" t="s">
        <v>82</v>
      </c>
      <c r="AV278" s="13" t="s">
        <v>82</v>
      </c>
      <c r="AW278" s="13" t="s">
        <v>4</v>
      </c>
      <c r="AX278" s="13" t="s">
        <v>80</v>
      </c>
      <c r="AY278" s="254" t="s">
        <v>125</v>
      </c>
    </row>
    <row r="279" spans="1:65" s="2" customFormat="1" ht="19.8" customHeight="1">
      <c r="A279" s="37"/>
      <c r="B279" s="38"/>
      <c r="C279" s="227" t="s">
        <v>383</v>
      </c>
      <c r="D279" s="227" t="s">
        <v>127</v>
      </c>
      <c r="E279" s="228" t="s">
        <v>384</v>
      </c>
      <c r="F279" s="229" t="s">
        <v>385</v>
      </c>
      <c r="G279" s="230" t="s">
        <v>188</v>
      </c>
      <c r="H279" s="231">
        <v>7.7</v>
      </c>
      <c r="I279" s="232"/>
      <c r="J279" s="233">
        <f>ROUND(I279*H279,2)</f>
        <v>0</v>
      </c>
      <c r="K279" s="229" t="s">
        <v>131</v>
      </c>
      <c r="L279" s="43"/>
      <c r="M279" s="234" t="s">
        <v>1</v>
      </c>
      <c r="N279" s="235" t="s">
        <v>40</v>
      </c>
      <c r="O279" s="90"/>
      <c r="P279" s="236">
        <f>O279*H279</f>
        <v>0</v>
      </c>
      <c r="Q279" s="236">
        <v>0.0085</v>
      </c>
      <c r="R279" s="236">
        <f>Q279*H279</f>
        <v>0.06545000000000001</v>
      </c>
      <c r="S279" s="236">
        <v>0</v>
      </c>
      <c r="T279" s="23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8" t="s">
        <v>132</v>
      </c>
      <c r="AT279" s="238" t="s">
        <v>127</v>
      </c>
      <c r="AU279" s="238" t="s">
        <v>82</v>
      </c>
      <c r="AY279" s="16" t="s">
        <v>125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6" t="s">
        <v>80</v>
      </c>
      <c r="BK279" s="239">
        <f>ROUND(I279*H279,2)</f>
        <v>0</v>
      </c>
      <c r="BL279" s="16" t="s">
        <v>132</v>
      </c>
      <c r="BM279" s="238" t="s">
        <v>386</v>
      </c>
    </row>
    <row r="280" spans="1:47" s="2" customFormat="1" ht="12">
      <c r="A280" s="37"/>
      <c r="B280" s="38"/>
      <c r="C280" s="39"/>
      <c r="D280" s="240" t="s">
        <v>134</v>
      </c>
      <c r="E280" s="39"/>
      <c r="F280" s="241" t="s">
        <v>387</v>
      </c>
      <c r="G280" s="39"/>
      <c r="H280" s="39"/>
      <c r="I280" s="137"/>
      <c r="J280" s="39"/>
      <c r="K280" s="39"/>
      <c r="L280" s="43"/>
      <c r="M280" s="242"/>
      <c r="N280" s="243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134</v>
      </c>
      <c r="AU280" s="16" t="s">
        <v>82</v>
      </c>
    </row>
    <row r="281" spans="1:51" s="13" customFormat="1" ht="12">
      <c r="A281" s="13"/>
      <c r="B281" s="244"/>
      <c r="C281" s="245"/>
      <c r="D281" s="240" t="s">
        <v>145</v>
      </c>
      <c r="E281" s="246" t="s">
        <v>1</v>
      </c>
      <c r="F281" s="247" t="s">
        <v>388</v>
      </c>
      <c r="G281" s="245"/>
      <c r="H281" s="248">
        <v>7.7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4" t="s">
        <v>145</v>
      </c>
      <c r="AU281" s="254" t="s">
        <v>82</v>
      </c>
      <c r="AV281" s="13" t="s">
        <v>82</v>
      </c>
      <c r="AW281" s="13" t="s">
        <v>32</v>
      </c>
      <c r="AX281" s="13" t="s">
        <v>80</v>
      </c>
      <c r="AY281" s="254" t="s">
        <v>125</v>
      </c>
    </row>
    <row r="282" spans="1:65" s="2" customFormat="1" ht="19.8" customHeight="1">
      <c r="A282" s="37"/>
      <c r="B282" s="38"/>
      <c r="C282" s="266" t="s">
        <v>389</v>
      </c>
      <c r="D282" s="266" t="s">
        <v>179</v>
      </c>
      <c r="E282" s="267" t="s">
        <v>390</v>
      </c>
      <c r="F282" s="268" t="s">
        <v>391</v>
      </c>
      <c r="G282" s="269" t="s">
        <v>188</v>
      </c>
      <c r="H282" s="270">
        <v>7.854</v>
      </c>
      <c r="I282" s="271"/>
      <c r="J282" s="272">
        <f>ROUND(I282*H282,2)</f>
        <v>0</v>
      </c>
      <c r="K282" s="268" t="s">
        <v>131</v>
      </c>
      <c r="L282" s="273"/>
      <c r="M282" s="274" t="s">
        <v>1</v>
      </c>
      <c r="N282" s="275" t="s">
        <v>40</v>
      </c>
      <c r="O282" s="90"/>
      <c r="P282" s="236">
        <f>O282*H282</f>
        <v>0</v>
      </c>
      <c r="Q282" s="236">
        <v>0.0027</v>
      </c>
      <c r="R282" s="236">
        <f>Q282*H282</f>
        <v>0.0212058</v>
      </c>
      <c r="S282" s="236">
        <v>0</v>
      </c>
      <c r="T282" s="23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8" t="s">
        <v>167</v>
      </c>
      <c r="AT282" s="238" t="s">
        <v>179</v>
      </c>
      <c r="AU282" s="238" t="s">
        <v>82</v>
      </c>
      <c r="AY282" s="16" t="s">
        <v>125</v>
      </c>
      <c r="BE282" s="239">
        <f>IF(N282="základní",J282,0)</f>
        <v>0</v>
      </c>
      <c r="BF282" s="239">
        <f>IF(N282="snížená",J282,0)</f>
        <v>0</v>
      </c>
      <c r="BG282" s="239">
        <f>IF(N282="zákl. přenesená",J282,0)</f>
        <v>0</v>
      </c>
      <c r="BH282" s="239">
        <f>IF(N282="sníž. přenesená",J282,0)</f>
        <v>0</v>
      </c>
      <c r="BI282" s="239">
        <f>IF(N282="nulová",J282,0)</f>
        <v>0</v>
      </c>
      <c r="BJ282" s="16" t="s">
        <v>80</v>
      </c>
      <c r="BK282" s="239">
        <f>ROUND(I282*H282,2)</f>
        <v>0</v>
      </c>
      <c r="BL282" s="16" t="s">
        <v>132</v>
      </c>
      <c r="BM282" s="238" t="s">
        <v>392</v>
      </c>
    </row>
    <row r="283" spans="1:47" s="2" customFormat="1" ht="12">
      <c r="A283" s="37"/>
      <c r="B283" s="38"/>
      <c r="C283" s="39"/>
      <c r="D283" s="240" t="s">
        <v>134</v>
      </c>
      <c r="E283" s="39"/>
      <c r="F283" s="241" t="s">
        <v>393</v>
      </c>
      <c r="G283" s="39"/>
      <c r="H283" s="39"/>
      <c r="I283" s="137"/>
      <c r="J283" s="39"/>
      <c r="K283" s="39"/>
      <c r="L283" s="43"/>
      <c r="M283" s="242"/>
      <c r="N283" s="243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134</v>
      </c>
      <c r="AU283" s="16" t="s">
        <v>82</v>
      </c>
    </row>
    <row r="284" spans="1:47" s="2" customFormat="1" ht="12">
      <c r="A284" s="37"/>
      <c r="B284" s="38"/>
      <c r="C284" s="39"/>
      <c r="D284" s="240" t="s">
        <v>380</v>
      </c>
      <c r="E284" s="39"/>
      <c r="F284" s="276" t="s">
        <v>381</v>
      </c>
      <c r="G284" s="39"/>
      <c r="H284" s="39"/>
      <c r="I284" s="137"/>
      <c r="J284" s="39"/>
      <c r="K284" s="39"/>
      <c r="L284" s="43"/>
      <c r="M284" s="242"/>
      <c r="N284" s="243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380</v>
      </c>
      <c r="AU284" s="16" t="s">
        <v>82</v>
      </c>
    </row>
    <row r="285" spans="1:51" s="13" customFormat="1" ht="12">
      <c r="A285" s="13"/>
      <c r="B285" s="244"/>
      <c r="C285" s="245"/>
      <c r="D285" s="240" t="s">
        <v>145</v>
      </c>
      <c r="E285" s="245"/>
      <c r="F285" s="247" t="s">
        <v>394</v>
      </c>
      <c r="G285" s="245"/>
      <c r="H285" s="248">
        <v>7.854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4" t="s">
        <v>145</v>
      </c>
      <c r="AU285" s="254" t="s">
        <v>82</v>
      </c>
      <c r="AV285" s="13" t="s">
        <v>82</v>
      </c>
      <c r="AW285" s="13" t="s">
        <v>4</v>
      </c>
      <c r="AX285" s="13" t="s">
        <v>80</v>
      </c>
      <c r="AY285" s="254" t="s">
        <v>125</v>
      </c>
    </row>
    <row r="286" spans="1:65" s="2" customFormat="1" ht="30" customHeight="1">
      <c r="A286" s="37"/>
      <c r="B286" s="38"/>
      <c r="C286" s="227" t="s">
        <v>395</v>
      </c>
      <c r="D286" s="227" t="s">
        <v>127</v>
      </c>
      <c r="E286" s="228" t="s">
        <v>396</v>
      </c>
      <c r="F286" s="229" t="s">
        <v>397</v>
      </c>
      <c r="G286" s="230" t="s">
        <v>398</v>
      </c>
      <c r="H286" s="231">
        <v>400</v>
      </c>
      <c r="I286" s="232"/>
      <c r="J286" s="233">
        <f>ROUND(I286*H286,2)</f>
        <v>0</v>
      </c>
      <c r="K286" s="229" t="s">
        <v>131</v>
      </c>
      <c r="L286" s="43"/>
      <c r="M286" s="234" t="s">
        <v>1</v>
      </c>
      <c r="N286" s="235" t="s">
        <v>40</v>
      </c>
      <c r="O286" s="90"/>
      <c r="P286" s="236">
        <f>O286*H286</f>
        <v>0</v>
      </c>
      <c r="Q286" s="236">
        <v>0.0016801</v>
      </c>
      <c r="R286" s="236">
        <f>Q286*H286</f>
        <v>0.67204</v>
      </c>
      <c r="S286" s="236">
        <v>0</v>
      </c>
      <c r="T286" s="237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8" t="s">
        <v>132</v>
      </c>
      <c r="AT286" s="238" t="s">
        <v>127</v>
      </c>
      <c r="AU286" s="238" t="s">
        <v>82</v>
      </c>
      <c r="AY286" s="16" t="s">
        <v>125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6" t="s">
        <v>80</v>
      </c>
      <c r="BK286" s="239">
        <f>ROUND(I286*H286,2)</f>
        <v>0</v>
      </c>
      <c r="BL286" s="16" t="s">
        <v>132</v>
      </c>
      <c r="BM286" s="238" t="s">
        <v>399</v>
      </c>
    </row>
    <row r="287" spans="1:47" s="2" customFormat="1" ht="12">
      <c r="A287" s="37"/>
      <c r="B287" s="38"/>
      <c r="C287" s="39"/>
      <c r="D287" s="240" t="s">
        <v>134</v>
      </c>
      <c r="E287" s="39"/>
      <c r="F287" s="241" t="s">
        <v>397</v>
      </c>
      <c r="G287" s="39"/>
      <c r="H287" s="39"/>
      <c r="I287" s="137"/>
      <c r="J287" s="39"/>
      <c r="K287" s="39"/>
      <c r="L287" s="43"/>
      <c r="M287" s="242"/>
      <c r="N287" s="243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134</v>
      </c>
      <c r="AU287" s="16" t="s">
        <v>82</v>
      </c>
    </row>
    <row r="288" spans="1:51" s="13" customFormat="1" ht="12">
      <c r="A288" s="13"/>
      <c r="B288" s="244"/>
      <c r="C288" s="245"/>
      <c r="D288" s="240" t="s">
        <v>145</v>
      </c>
      <c r="E288" s="246" t="s">
        <v>1</v>
      </c>
      <c r="F288" s="247" t="s">
        <v>400</v>
      </c>
      <c r="G288" s="245"/>
      <c r="H288" s="248">
        <v>207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4" t="s">
        <v>145</v>
      </c>
      <c r="AU288" s="254" t="s">
        <v>82</v>
      </c>
      <c r="AV288" s="13" t="s">
        <v>82</v>
      </c>
      <c r="AW288" s="13" t="s">
        <v>32</v>
      </c>
      <c r="AX288" s="13" t="s">
        <v>75</v>
      </c>
      <c r="AY288" s="254" t="s">
        <v>125</v>
      </c>
    </row>
    <row r="289" spans="1:51" s="13" customFormat="1" ht="12">
      <c r="A289" s="13"/>
      <c r="B289" s="244"/>
      <c r="C289" s="245"/>
      <c r="D289" s="240" t="s">
        <v>145</v>
      </c>
      <c r="E289" s="246" t="s">
        <v>1</v>
      </c>
      <c r="F289" s="247" t="s">
        <v>401</v>
      </c>
      <c r="G289" s="245"/>
      <c r="H289" s="248">
        <v>68.4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4" t="s">
        <v>145</v>
      </c>
      <c r="AU289" s="254" t="s">
        <v>82</v>
      </c>
      <c r="AV289" s="13" t="s">
        <v>82</v>
      </c>
      <c r="AW289" s="13" t="s">
        <v>32</v>
      </c>
      <c r="AX289" s="13" t="s">
        <v>75</v>
      </c>
      <c r="AY289" s="254" t="s">
        <v>125</v>
      </c>
    </row>
    <row r="290" spans="1:51" s="13" customFormat="1" ht="12">
      <c r="A290" s="13"/>
      <c r="B290" s="244"/>
      <c r="C290" s="245"/>
      <c r="D290" s="240" t="s">
        <v>145</v>
      </c>
      <c r="E290" s="246" t="s">
        <v>1</v>
      </c>
      <c r="F290" s="247" t="s">
        <v>402</v>
      </c>
      <c r="G290" s="245"/>
      <c r="H290" s="248">
        <v>19.8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4" t="s">
        <v>145</v>
      </c>
      <c r="AU290" s="254" t="s">
        <v>82</v>
      </c>
      <c r="AV290" s="13" t="s">
        <v>82</v>
      </c>
      <c r="AW290" s="13" t="s">
        <v>32</v>
      </c>
      <c r="AX290" s="13" t="s">
        <v>75</v>
      </c>
      <c r="AY290" s="254" t="s">
        <v>125</v>
      </c>
    </row>
    <row r="291" spans="1:51" s="13" customFormat="1" ht="12">
      <c r="A291" s="13"/>
      <c r="B291" s="244"/>
      <c r="C291" s="245"/>
      <c r="D291" s="240" t="s">
        <v>145</v>
      </c>
      <c r="E291" s="246" t="s">
        <v>1</v>
      </c>
      <c r="F291" s="247" t="s">
        <v>403</v>
      </c>
      <c r="G291" s="245"/>
      <c r="H291" s="248">
        <v>84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4" t="s">
        <v>145</v>
      </c>
      <c r="AU291" s="254" t="s">
        <v>82</v>
      </c>
      <c r="AV291" s="13" t="s">
        <v>82</v>
      </c>
      <c r="AW291" s="13" t="s">
        <v>32</v>
      </c>
      <c r="AX291" s="13" t="s">
        <v>75</v>
      </c>
      <c r="AY291" s="254" t="s">
        <v>125</v>
      </c>
    </row>
    <row r="292" spans="1:51" s="13" customFormat="1" ht="12">
      <c r="A292" s="13"/>
      <c r="B292" s="244"/>
      <c r="C292" s="245"/>
      <c r="D292" s="240" t="s">
        <v>145</v>
      </c>
      <c r="E292" s="246" t="s">
        <v>1</v>
      </c>
      <c r="F292" s="247" t="s">
        <v>404</v>
      </c>
      <c r="G292" s="245"/>
      <c r="H292" s="248">
        <v>6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4" t="s">
        <v>145</v>
      </c>
      <c r="AU292" s="254" t="s">
        <v>82</v>
      </c>
      <c r="AV292" s="13" t="s">
        <v>82</v>
      </c>
      <c r="AW292" s="13" t="s">
        <v>32</v>
      </c>
      <c r="AX292" s="13" t="s">
        <v>75</v>
      </c>
      <c r="AY292" s="254" t="s">
        <v>125</v>
      </c>
    </row>
    <row r="293" spans="1:51" s="13" customFormat="1" ht="12">
      <c r="A293" s="13"/>
      <c r="B293" s="244"/>
      <c r="C293" s="245"/>
      <c r="D293" s="240" t="s">
        <v>145</v>
      </c>
      <c r="E293" s="246" t="s">
        <v>1</v>
      </c>
      <c r="F293" s="247" t="s">
        <v>405</v>
      </c>
      <c r="G293" s="245"/>
      <c r="H293" s="248">
        <v>6.9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4" t="s">
        <v>145</v>
      </c>
      <c r="AU293" s="254" t="s">
        <v>82</v>
      </c>
      <c r="AV293" s="13" t="s">
        <v>82</v>
      </c>
      <c r="AW293" s="13" t="s">
        <v>32</v>
      </c>
      <c r="AX293" s="13" t="s">
        <v>75</v>
      </c>
      <c r="AY293" s="254" t="s">
        <v>125</v>
      </c>
    </row>
    <row r="294" spans="1:51" s="13" customFormat="1" ht="12">
      <c r="A294" s="13"/>
      <c r="B294" s="244"/>
      <c r="C294" s="245"/>
      <c r="D294" s="240" t="s">
        <v>145</v>
      </c>
      <c r="E294" s="246" t="s">
        <v>1</v>
      </c>
      <c r="F294" s="247" t="s">
        <v>406</v>
      </c>
      <c r="G294" s="245"/>
      <c r="H294" s="248">
        <v>7.9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4" t="s">
        <v>145</v>
      </c>
      <c r="AU294" s="254" t="s">
        <v>82</v>
      </c>
      <c r="AV294" s="13" t="s">
        <v>82</v>
      </c>
      <c r="AW294" s="13" t="s">
        <v>32</v>
      </c>
      <c r="AX294" s="13" t="s">
        <v>75</v>
      </c>
      <c r="AY294" s="254" t="s">
        <v>125</v>
      </c>
    </row>
    <row r="295" spans="1:51" s="14" customFormat="1" ht="12">
      <c r="A295" s="14"/>
      <c r="B295" s="255"/>
      <c r="C295" s="256"/>
      <c r="D295" s="240" t="s">
        <v>145</v>
      </c>
      <c r="E295" s="257" t="s">
        <v>1</v>
      </c>
      <c r="F295" s="258" t="s">
        <v>149</v>
      </c>
      <c r="G295" s="256"/>
      <c r="H295" s="259">
        <v>400</v>
      </c>
      <c r="I295" s="260"/>
      <c r="J295" s="256"/>
      <c r="K295" s="256"/>
      <c r="L295" s="261"/>
      <c r="M295" s="262"/>
      <c r="N295" s="263"/>
      <c r="O295" s="263"/>
      <c r="P295" s="263"/>
      <c r="Q295" s="263"/>
      <c r="R295" s="263"/>
      <c r="S295" s="263"/>
      <c r="T295" s="26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5" t="s">
        <v>145</v>
      </c>
      <c r="AU295" s="265" t="s">
        <v>82</v>
      </c>
      <c r="AV295" s="14" t="s">
        <v>132</v>
      </c>
      <c r="AW295" s="14" t="s">
        <v>32</v>
      </c>
      <c r="AX295" s="14" t="s">
        <v>80</v>
      </c>
      <c r="AY295" s="265" t="s">
        <v>125</v>
      </c>
    </row>
    <row r="296" spans="1:65" s="2" customFormat="1" ht="14.4" customHeight="1">
      <c r="A296" s="37"/>
      <c r="B296" s="38"/>
      <c r="C296" s="266" t="s">
        <v>407</v>
      </c>
      <c r="D296" s="266" t="s">
        <v>179</v>
      </c>
      <c r="E296" s="267" t="s">
        <v>408</v>
      </c>
      <c r="F296" s="268" t="s">
        <v>409</v>
      </c>
      <c r="G296" s="269" t="s">
        <v>188</v>
      </c>
      <c r="H296" s="270">
        <v>57.12</v>
      </c>
      <c r="I296" s="271"/>
      <c r="J296" s="272">
        <f>ROUND(I296*H296,2)</f>
        <v>0</v>
      </c>
      <c r="K296" s="268" t="s">
        <v>131</v>
      </c>
      <c r="L296" s="273"/>
      <c r="M296" s="274" t="s">
        <v>1</v>
      </c>
      <c r="N296" s="275" t="s">
        <v>40</v>
      </c>
      <c r="O296" s="90"/>
      <c r="P296" s="236">
        <f>O296*H296</f>
        <v>0</v>
      </c>
      <c r="Q296" s="236">
        <v>0.0009</v>
      </c>
      <c r="R296" s="236">
        <f>Q296*H296</f>
        <v>0.051407999999999995</v>
      </c>
      <c r="S296" s="236">
        <v>0</v>
      </c>
      <c r="T296" s="237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8" t="s">
        <v>167</v>
      </c>
      <c r="AT296" s="238" t="s">
        <v>179</v>
      </c>
      <c r="AU296" s="238" t="s">
        <v>82</v>
      </c>
      <c r="AY296" s="16" t="s">
        <v>125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6" t="s">
        <v>80</v>
      </c>
      <c r="BK296" s="239">
        <f>ROUND(I296*H296,2)</f>
        <v>0</v>
      </c>
      <c r="BL296" s="16" t="s">
        <v>132</v>
      </c>
      <c r="BM296" s="238" t="s">
        <v>410</v>
      </c>
    </row>
    <row r="297" spans="1:47" s="2" customFormat="1" ht="12">
      <c r="A297" s="37"/>
      <c r="B297" s="38"/>
      <c r="C297" s="39"/>
      <c r="D297" s="240" t="s">
        <v>134</v>
      </c>
      <c r="E297" s="39"/>
      <c r="F297" s="241" t="s">
        <v>411</v>
      </c>
      <c r="G297" s="39"/>
      <c r="H297" s="39"/>
      <c r="I297" s="137"/>
      <c r="J297" s="39"/>
      <c r="K297" s="39"/>
      <c r="L297" s="43"/>
      <c r="M297" s="242"/>
      <c r="N297" s="243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134</v>
      </c>
      <c r="AU297" s="16" t="s">
        <v>82</v>
      </c>
    </row>
    <row r="298" spans="1:51" s="13" customFormat="1" ht="12">
      <c r="A298" s="13"/>
      <c r="B298" s="244"/>
      <c r="C298" s="245"/>
      <c r="D298" s="240" t="s">
        <v>145</v>
      </c>
      <c r="E298" s="246" t="s">
        <v>1</v>
      </c>
      <c r="F298" s="247" t="s">
        <v>412</v>
      </c>
      <c r="G298" s="245"/>
      <c r="H298" s="248">
        <v>56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4" t="s">
        <v>145</v>
      </c>
      <c r="AU298" s="254" t="s">
        <v>82</v>
      </c>
      <c r="AV298" s="13" t="s">
        <v>82</v>
      </c>
      <c r="AW298" s="13" t="s">
        <v>32</v>
      </c>
      <c r="AX298" s="13" t="s">
        <v>80</v>
      </c>
      <c r="AY298" s="254" t="s">
        <v>125</v>
      </c>
    </row>
    <row r="299" spans="1:51" s="13" customFormat="1" ht="12">
      <c r="A299" s="13"/>
      <c r="B299" s="244"/>
      <c r="C299" s="245"/>
      <c r="D299" s="240" t="s">
        <v>145</v>
      </c>
      <c r="E299" s="245"/>
      <c r="F299" s="247" t="s">
        <v>413</v>
      </c>
      <c r="G299" s="245"/>
      <c r="H299" s="248">
        <v>57.12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4" t="s">
        <v>145</v>
      </c>
      <c r="AU299" s="254" t="s">
        <v>82</v>
      </c>
      <c r="AV299" s="13" t="s">
        <v>82</v>
      </c>
      <c r="AW299" s="13" t="s">
        <v>4</v>
      </c>
      <c r="AX299" s="13" t="s">
        <v>80</v>
      </c>
      <c r="AY299" s="254" t="s">
        <v>125</v>
      </c>
    </row>
    <row r="300" spans="1:65" s="2" customFormat="1" ht="30" customHeight="1">
      <c r="A300" s="37"/>
      <c r="B300" s="38"/>
      <c r="C300" s="227" t="s">
        <v>414</v>
      </c>
      <c r="D300" s="227" t="s">
        <v>127</v>
      </c>
      <c r="E300" s="228" t="s">
        <v>415</v>
      </c>
      <c r="F300" s="229" t="s">
        <v>416</v>
      </c>
      <c r="G300" s="230" t="s">
        <v>188</v>
      </c>
      <c r="H300" s="231">
        <v>99.07</v>
      </c>
      <c r="I300" s="232"/>
      <c r="J300" s="233">
        <f>ROUND(I300*H300,2)</f>
        <v>0</v>
      </c>
      <c r="K300" s="229" t="s">
        <v>131</v>
      </c>
      <c r="L300" s="43"/>
      <c r="M300" s="234" t="s">
        <v>1</v>
      </c>
      <c r="N300" s="235" t="s">
        <v>40</v>
      </c>
      <c r="O300" s="90"/>
      <c r="P300" s="236">
        <f>O300*H300</f>
        <v>0</v>
      </c>
      <c r="Q300" s="236">
        <v>0.00944</v>
      </c>
      <c r="R300" s="236">
        <f>Q300*H300</f>
        <v>0.9352208</v>
      </c>
      <c r="S300" s="236">
        <v>0</v>
      </c>
      <c r="T300" s="237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8" t="s">
        <v>132</v>
      </c>
      <c r="AT300" s="238" t="s">
        <v>127</v>
      </c>
      <c r="AU300" s="238" t="s">
        <v>82</v>
      </c>
      <c r="AY300" s="16" t="s">
        <v>125</v>
      </c>
      <c r="BE300" s="239">
        <f>IF(N300="základní",J300,0)</f>
        <v>0</v>
      </c>
      <c r="BF300" s="239">
        <f>IF(N300="snížená",J300,0)</f>
        <v>0</v>
      </c>
      <c r="BG300" s="239">
        <f>IF(N300="zákl. přenesená",J300,0)</f>
        <v>0</v>
      </c>
      <c r="BH300" s="239">
        <f>IF(N300="sníž. přenesená",J300,0)</f>
        <v>0</v>
      </c>
      <c r="BI300" s="239">
        <f>IF(N300="nulová",J300,0)</f>
        <v>0</v>
      </c>
      <c r="BJ300" s="16" t="s">
        <v>80</v>
      </c>
      <c r="BK300" s="239">
        <f>ROUND(I300*H300,2)</f>
        <v>0</v>
      </c>
      <c r="BL300" s="16" t="s">
        <v>132</v>
      </c>
      <c r="BM300" s="238" t="s">
        <v>417</v>
      </c>
    </row>
    <row r="301" spans="1:47" s="2" customFormat="1" ht="12">
      <c r="A301" s="37"/>
      <c r="B301" s="38"/>
      <c r="C301" s="39"/>
      <c r="D301" s="240" t="s">
        <v>134</v>
      </c>
      <c r="E301" s="39"/>
      <c r="F301" s="241" t="s">
        <v>418</v>
      </c>
      <c r="G301" s="39"/>
      <c r="H301" s="39"/>
      <c r="I301" s="137"/>
      <c r="J301" s="39"/>
      <c r="K301" s="39"/>
      <c r="L301" s="43"/>
      <c r="M301" s="242"/>
      <c r="N301" s="243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134</v>
      </c>
      <c r="AU301" s="16" t="s">
        <v>82</v>
      </c>
    </row>
    <row r="302" spans="1:51" s="13" customFormat="1" ht="12">
      <c r="A302" s="13"/>
      <c r="B302" s="244"/>
      <c r="C302" s="245"/>
      <c r="D302" s="240" t="s">
        <v>145</v>
      </c>
      <c r="E302" s="246" t="s">
        <v>1</v>
      </c>
      <c r="F302" s="247" t="s">
        <v>419</v>
      </c>
      <c r="G302" s="245"/>
      <c r="H302" s="248">
        <v>99.07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4" t="s">
        <v>145</v>
      </c>
      <c r="AU302" s="254" t="s">
        <v>82</v>
      </c>
      <c r="AV302" s="13" t="s">
        <v>82</v>
      </c>
      <c r="AW302" s="13" t="s">
        <v>32</v>
      </c>
      <c r="AX302" s="13" t="s">
        <v>80</v>
      </c>
      <c r="AY302" s="254" t="s">
        <v>125</v>
      </c>
    </row>
    <row r="303" spans="1:65" s="2" customFormat="1" ht="30" customHeight="1">
      <c r="A303" s="37"/>
      <c r="B303" s="38"/>
      <c r="C303" s="266" t="s">
        <v>420</v>
      </c>
      <c r="D303" s="266" t="s">
        <v>179</v>
      </c>
      <c r="E303" s="267" t="s">
        <v>421</v>
      </c>
      <c r="F303" s="268" t="s">
        <v>422</v>
      </c>
      <c r="G303" s="269" t="s">
        <v>188</v>
      </c>
      <c r="H303" s="270">
        <v>101.051</v>
      </c>
      <c r="I303" s="271"/>
      <c r="J303" s="272">
        <f>ROUND(I303*H303,2)</f>
        <v>0</v>
      </c>
      <c r="K303" s="268" t="s">
        <v>131</v>
      </c>
      <c r="L303" s="273"/>
      <c r="M303" s="274" t="s">
        <v>1</v>
      </c>
      <c r="N303" s="275" t="s">
        <v>40</v>
      </c>
      <c r="O303" s="90"/>
      <c r="P303" s="236">
        <f>O303*H303</f>
        <v>0</v>
      </c>
      <c r="Q303" s="236">
        <v>0.0165</v>
      </c>
      <c r="R303" s="236">
        <f>Q303*H303</f>
        <v>1.6673415</v>
      </c>
      <c r="S303" s="236">
        <v>0</v>
      </c>
      <c r="T303" s="237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8" t="s">
        <v>167</v>
      </c>
      <c r="AT303" s="238" t="s">
        <v>179</v>
      </c>
      <c r="AU303" s="238" t="s">
        <v>82</v>
      </c>
      <c r="AY303" s="16" t="s">
        <v>125</v>
      </c>
      <c r="BE303" s="239">
        <f>IF(N303="základní",J303,0)</f>
        <v>0</v>
      </c>
      <c r="BF303" s="239">
        <f>IF(N303="snížená",J303,0)</f>
        <v>0</v>
      </c>
      <c r="BG303" s="239">
        <f>IF(N303="zákl. přenesená",J303,0)</f>
        <v>0</v>
      </c>
      <c r="BH303" s="239">
        <f>IF(N303="sníž. přenesená",J303,0)</f>
        <v>0</v>
      </c>
      <c r="BI303" s="239">
        <f>IF(N303="nulová",J303,0)</f>
        <v>0</v>
      </c>
      <c r="BJ303" s="16" t="s">
        <v>80</v>
      </c>
      <c r="BK303" s="239">
        <f>ROUND(I303*H303,2)</f>
        <v>0</v>
      </c>
      <c r="BL303" s="16" t="s">
        <v>132</v>
      </c>
      <c r="BM303" s="238" t="s">
        <v>423</v>
      </c>
    </row>
    <row r="304" spans="1:47" s="2" customFormat="1" ht="12">
      <c r="A304" s="37"/>
      <c r="B304" s="38"/>
      <c r="C304" s="39"/>
      <c r="D304" s="240" t="s">
        <v>134</v>
      </c>
      <c r="E304" s="39"/>
      <c r="F304" s="241" t="s">
        <v>422</v>
      </c>
      <c r="G304" s="39"/>
      <c r="H304" s="39"/>
      <c r="I304" s="137"/>
      <c r="J304" s="39"/>
      <c r="K304" s="39"/>
      <c r="L304" s="43"/>
      <c r="M304" s="242"/>
      <c r="N304" s="243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134</v>
      </c>
      <c r="AU304" s="16" t="s">
        <v>82</v>
      </c>
    </row>
    <row r="305" spans="1:51" s="13" customFormat="1" ht="12">
      <c r="A305" s="13"/>
      <c r="B305" s="244"/>
      <c r="C305" s="245"/>
      <c r="D305" s="240" t="s">
        <v>145</v>
      </c>
      <c r="E305" s="245"/>
      <c r="F305" s="247" t="s">
        <v>424</v>
      </c>
      <c r="G305" s="245"/>
      <c r="H305" s="248">
        <v>101.051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4" t="s">
        <v>145</v>
      </c>
      <c r="AU305" s="254" t="s">
        <v>82</v>
      </c>
      <c r="AV305" s="13" t="s">
        <v>82</v>
      </c>
      <c r="AW305" s="13" t="s">
        <v>4</v>
      </c>
      <c r="AX305" s="13" t="s">
        <v>80</v>
      </c>
      <c r="AY305" s="254" t="s">
        <v>125</v>
      </c>
    </row>
    <row r="306" spans="1:65" s="2" customFormat="1" ht="30" customHeight="1">
      <c r="A306" s="37"/>
      <c r="B306" s="38"/>
      <c r="C306" s="227" t="s">
        <v>425</v>
      </c>
      <c r="D306" s="227" t="s">
        <v>127</v>
      </c>
      <c r="E306" s="228" t="s">
        <v>426</v>
      </c>
      <c r="F306" s="229" t="s">
        <v>427</v>
      </c>
      <c r="G306" s="230" t="s">
        <v>188</v>
      </c>
      <c r="H306" s="231">
        <v>1.6</v>
      </c>
      <c r="I306" s="232"/>
      <c r="J306" s="233">
        <f>ROUND(I306*H306,2)</f>
        <v>0</v>
      </c>
      <c r="K306" s="229" t="s">
        <v>131</v>
      </c>
      <c r="L306" s="43"/>
      <c r="M306" s="234" t="s">
        <v>1</v>
      </c>
      <c r="N306" s="235" t="s">
        <v>40</v>
      </c>
      <c r="O306" s="90"/>
      <c r="P306" s="236">
        <f>O306*H306</f>
        <v>0</v>
      </c>
      <c r="Q306" s="236">
        <v>0.0095</v>
      </c>
      <c r="R306" s="236">
        <f>Q306*H306</f>
        <v>0.0152</v>
      </c>
      <c r="S306" s="236">
        <v>0</v>
      </c>
      <c r="T306" s="237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8" t="s">
        <v>132</v>
      </c>
      <c r="AT306" s="238" t="s">
        <v>127</v>
      </c>
      <c r="AU306" s="238" t="s">
        <v>82</v>
      </c>
      <c r="AY306" s="16" t="s">
        <v>125</v>
      </c>
      <c r="BE306" s="239">
        <f>IF(N306="základní",J306,0)</f>
        <v>0</v>
      </c>
      <c r="BF306" s="239">
        <f>IF(N306="snížená",J306,0)</f>
        <v>0</v>
      </c>
      <c r="BG306" s="239">
        <f>IF(N306="zákl. přenesená",J306,0)</f>
        <v>0</v>
      </c>
      <c r="BH306" s="239">
        <f>IF(N306="sníž. přenesená",J306,0)</f>
        <v>0</v>
      </c>
      <c r="BI306" s="239">
        <f>IF(N306="nulová",J306,0)</f>
        <v>0</v>
      </c>
      <c r="BJ306" s="16" t="s">
        <v>80</v>
      </c>
      <c r="BK306" s="239">
        <f>ROUND(I306*H306,2)</f>
        <v>0</v>
      </c>
      <c r="BL306" s="16" t="s">
        <v>132</v>
      </c>
      <c r="BM306" s="238" t="s">
        <v>428</v>
      </c>
    </row>
    <row r="307" spans="1:47" s="2" customFormat="1" ht="12">
      <c r="A307" s="37"/>
      <c r="B307" s="38"/>
      <c r="C307" s="39"/>
      <c r="D307" s="240" t="s">
        <v>134</v>
      </c>
      <c r="E307" s="39"/>
      <c r="F307" s="241" t="s">
        <v>429</v>
      </c>
      <c r="G307" s="39"/>
      <c r="H307" s="39"/>
      <c r="I307" s="137"/>
      <c r="J307" s="39"/>
      <c r="K307" s="39"/>
      <c r="L307" s="43"/>
      <c r="M307" s="242"/>
      <c r="N307" s="243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134</v>
      </c>
      <c r="AU307" s="16" t="s">
        <v>82</v>
      </c>
    </row>
    <row r="308" spans="1:51" s="13" customFormat="1" ht="12">
      <c r="A308" s="13"/>
      <c r="B308" s="244"/>
      <c r="C308" s="245"/>
      <c r="D308" s="240" t="s">
        <v>145</v>
      </c>
      <c r="E308" s="246" t="s">
        <v>1</v>
      </c>
      <c r="F308" s="247" t="s">
        <v>430</v>
      </c>
      <c r="G308" s="245"/>
      <c r="H308" s="248">
        <v>1.6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4" t="s">
        <v>145</v>
      </c>
      <c r="AU308" s="254" t="s">
        <v>82</v>
      </c>
      <c r="AV308" s="13" t="s">
        <v>82</v>
      </c>
      <c r="AW308" s="13" t="s">
        <v>32</v>
      </c>
      <c r="AX308" s="13" t="s">
        <v>80</v>
      </c>
      <c r="AY308" s="254" t="s">
        <v>125</v>
      </c>
    </row>
    <row r="309" spans="1:65" s="2" customFormat="1" ht="30" customHeight="1">
      <c r="A309" s="37"/>
      <c r="B309" s="38"/>
      <c r="C309" s="266" t="s">
        <v>431</v>
      </c>
      <c r="D309" s="266" t="s">
        <v>179</v>
      </c>
      <c r="E309" s="267" t="s">
        <v>432</v>
      </c>
      <c r="F309" s="268" t="s">
        <v>433</v>
      </c>
      <c r="G309" s="269" t="s">
        <v>188</v>
      </c>
      <c r="H309" s="270">
        <v>1.632</v>
      </c>
      <c r="I309" s="271"/>
      <c r="J309" s="272">
        <f>ROUND(I309*H309,2)</f>
        <v>0</v>
      </c>
      <c r="K309" s="268" t="s">
        <v>131</v>
      </c>
      <c r="L309" s="273"/>
      <c r="M309" s="274" t="s">
        <v>1</v>
      </c>
      <c r="N309" s="275" t="s">
        <v>40</v>
      </c>
      <c r="O309" s="90"/>
      <c r="P309" s="236">
        <f>O309*H309</f>
        <v>0</v>
      </c>
      <c r="Q309" s="236">
        <v>0.0195</v>
      </c>
      <c r="R309" s="236">
        <f>Q309*H309</f>
        <v>0.031824</v>
      </c>
      <c r="S309" s="236">
        <v>0</v>
      </c>
      <c r="T309" s="237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8" t="s">
        <v>167</v>
      </c>
      <c r="AT309" s="238" t="s">
        <v>179</v>
      </c>
      <c r="AU309" s="238" t="s">
        <v>82</v>
      </c>
      <c r="AY309" s="16" t="s">
        <v>125</v>
      </c>
      <c r="BE309" s="239">
        <f>IF(N309="základní",J309,0)</f>
        <v>0</v>
      </c>
      <c r="BF309" s="239">
        <f>IF(N309="snížená",J309,0)</f>
        <v>0</v>
      </c>
      <c r="BG309" s="239">
        <f>IF(N309="zákl. přenesená",J309,0)</f>
        <v>0</v>
      </c>
      <c r="BH309" s="239">
        <f>IF(N309="sníž. přenesená",J309,0)</f>
        <v>0</v>
      </c>
      <c r="BI309" s="239">
        <f>IF(N309="nulová",J309,0)</f>
        <v>0</v>
      </c>
      <c r="BJ309" s="16" t="s">
        <v>80</v>
      </c>
      <c r="BK309" s="239">
        <f>ROUND(I309*H309,2)</f>
        <v>0</v>
      </c>
      <c r="BL309" s="16" t="s">
        <v>132</v>
      </c>
      <c r="BM309" s="238" t="s">
        <v>434</v>
      </c>
    </row>
    <row r="310" spans="1:47" s="2" customFormat="1" ht="12">
      <c r="A310" s="37"/>
      <c r="B310" s="38"/>
      <c r="C310" s="39"/>
      <c r="D310" s="240" t="s">
        <v>134</v>
      </c>
      <c r="E310" s="39"/>
      <c r="F310" s="241" t="s">
        <v>433</v>
      </c>
      <c r="G310" s="39"/>
      <c r="H310" s="39"/>
      <c r="I310" s="137"/>
      <c r="J310" s="39"/>
      <c r="K310" s="39"/>
      <c r="L310" s="43"/>
      <c r="M310" s="242"/>
      <c r="N310" s="243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134</v>
      </c>
      <c r="AU310" s="16" t="s">
        <v>82</v>
      </c>
    </row>
    <row r="311" spans="1:51" s="13" customFormat="1" ht="12">
      <c r="A311" s="13"/>
      <c r="B311" s="244"/>
      <c r="C311" s="245"/>
      <c r="D311" s="240" t="s">
        <v>145</v>
      </c>
      <c r="E311" s="245"/>
      <c r="F311" s="247" t="s">
        <v>435</v>
      </c>
      <c r="G311" s="245"/>
      <c r="H311" s="248">
        <v>1.632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4" t="s">
        <v>145</v>
      </c>
      <c r="AU311" s="254" t="s">
        <v>82</v>
      </c>
      <c r="AV311" s="13" t="s">
        <v>82</v>
      </c>
      <c r="AW311" s="13" t="s">
        <v>4</v>
      </c>
      <c r="AX311" s="13" t="s">
        <v>80</v>
      </c>
      <c r="AY311" s="254" t="s">
        <v>125</v>
      </c>
    </row>
    <row r="312" spans="1:65" s="2" customFormat="1" ht="14.4" customHeight="1">
      <c r="A312" s="37"/>
      <c r="B312" s="38"/>
      <c r="C312" s="227" t="s">
        <v>436</v>
      </c>
      <c r="D312" s="227" t="s">
        <v>127</v>
      </c>
      <c r="E312" s="228" t="s">
        <v>437</v>
      </c>
      <c r="F312" s="229" t="s">
        <v>438</v>
      </c>
      <c r="G312" s="230" t="s">
        <v>398</v>
      </c>
      <c r="H312" s="231">
        <v>117.2</v>
      </c>
      <c r="I312" s="232"/>
      <c r="J312" s="233">
        <f>ROUND(I312*H312,2)</f>
        <v>0</v>
      </c>
      <c r="K312" s="229" t="s">
        <v>131</v>
      </c>
      <c r="L312" s="43"/>
      <c r="M312" s="234" t="s">
        <v>1</v>
      </c>
      <c r="N312" s="235" t="s">
        <v>40</v>
      </c>
      <c r="O312" s="90"/>
      <c r="P312" s="236">
        <f>O312*H312</f>
        <v>0</v>
      </c>
      <c r="Q312" s="236">
        <v>6E-05</v>
      </c>
      <c r="R312" s="236">
        <f>Q312*H312</f>
        <v>0.007032</v>
      </c>
      <c r="S312" s="236">
        <v>0</v>
      </c>
      <c r="T312" s="237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8" t="s">
        <v>132</v>
      </c>
      <c r="AT312" s="238" t="s">
        <v>127</v>
      </c>
      <c r="AU312" s="238" t="s">
        <v>82</v>
      </c>
      <c r="AY312" s="16" t="s">
        <v>125</v>
      </c>
      <c r="BE312" s="239">
        <f>IF(N312="základní",J312,0)</f>
        <v>0</v>
      </c>
      <c r="BF312" s="239">
        <f>IF(N312="snížená",J312,0)</f>
        <v>0</v>
      </c>
      <c r="BG312" s="239">
        <f>IF(N312="zákl. přenesená",J312,0)</f>
        <v>0</v>
      </c>
      <c r="BH312" s="239">
        <f>IF(N312="sníž. přenesená",J312,0)</f>
        <v>0</v>
      </c>
      <c r="BI312" s="239">
        <f>IF(N312="nulová",J312,0)</f>
        <v>0</v>
      </c>
      <c r="BJ312" s="16" t="s">
        <v>80</v>
      </c>
      <c r="BK312" s="239">
        <f>ROUND(I312*H312,2)</f>
        <v>0</v>
      </c>
      <c r="BL312" s="16" t="s">
        <v>132</v>
      </c>
      <c r="BM312" s="238" t="s">
        <v>439</v>
      </c>
    </row>
    <row r="313" spans="1:47" s="2" customFormat="1" ht="12">
      <c r="A313" s="37"/>
      <c r="B313" s="38"/>
      <c r="C313" s="39"/>
      <c r="D313" s="240" t="s">
        <v>134</v>
      </c>
      <c r="E313" s="39"/>
      <c r="F313" s="241" t="s">
        <v>438</v>
      </c>
      <c r="G313" s="39"/>
      <c r="H313" s="39"/>
      <c r="I313" s="137"/>
      <c r="J313" s="39"/>
      <c r="K313" s="39"/>
      <c r="L313" s="43"/>
      <c r="M313" s="242"/>
      <c r="N313" s="243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134</v>
      </c>
      <c r="AU313" s="16" t="s">
        <v>82</v>
      </c>
    </row>
    <row r="314" spans="1:51" s="13" customFormat="1" ht="12">
      <c r="A314" s="13"/>
      <c r="B314" s="244"/>
      <c r="C314" s="245"/>
      <c r="D314" s="240" t="s">
        <v>145</v>
      </c>
      <c r="E314" s="246" t="s">
        <v>1</v>
      </c>
      <c r="F314" s="247" t="s">
        <v>440</v>
      </c>
      <c r="G314" s="245"/>
      <c r="H314" s="248">
        <v>117.2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4" t="s">
        <v>145</v>
      </c>
      <c r="AU314" s="254" t="s">
        <v>82</v>
      </c>
      <c r="AV314" s="13" t="s">
        <v>82</v>
      </c>
      <c r="AW314" s="13" t="s">
        <v>32</v>
      </c>
      <c r="AX314" s="13" t="s">
        <v>80</v>
      </c>
      <c r="AY314" s="254" t="s">
        <v>125</v>
      </c>
    </row>
    <row r="315" spans="1:65" s="2" customFormat="1" ht="14.4" customHeight="1">
      <c r="A315" s="37"/>
      <c r="B315" s="38"/>
      <c r="C315" s="266" t="s">
        <v>441</v>
      </c>
      <c r="D315" s="266" t="s">
        <v>179</v>
      </c>
      <c r="E315" s="267" t="s">
        <v>442</v>
      </c>
      <c r="F315" s="268" t="s">
        <v>443</v>
      </c>
      <c r="G315" s="269" t="s">
        <v>398</v>
      </c>
      <c r="H315" s="270">
        <v>117.2</v>
      </c>
      <c r="I315" s="271"/>
      <c r="J315" s="272">
        <f>ROUND(I315*H315,2)</f>
        <v>0</v>
      </c>
      <c r="K315" s="268" t="s">
        <v>131</v>
      </c>
      <c r="L315" s="273"/>
      <c r="M315" s="274" t="s">
        <v>1</v>
      </c>
      <c r="N315" s="275" t="s">
        <v>40</v>
      </c>
      <c r="O315" s="90"/>
      <c r="P315" s="236">
        <f>O315*H315</f>
        <v>0</v>
      </c>
      <c r="Q315" s="236">
        <v>0.00052</v>
      </c>
      <c r="R315" s="236">
        <f>Q315*H315</f>
        <v>0.060944</v>
      </c>
      <c r="S315" s="236">
        <v>0</v>
      </c>
      <c r="T315" s="237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8" t="s">
        <v>167</v>
      </c>
      <c r="AT315" s="238" t="s">
        <v>179</v>
      </c>
      <c r="AU315" s="238" t="s">
        <v>82</v>
      </c>
      <c r="AY315" s="16" t="s">
        <v>125</v>
      </c>
      <c r="BE315" s="239">
        <f>IF(N315="základní",J315,0)</f>
        <v>0</v>
      </c>
      <c r="BF315" s="239">
        <f>IF(N315="snížená",J315,0)</f>
        <v>0</v>
      </c>
      <c r="BG315" s="239">
        <f>IF(N315="zákl. přenesená",J315,0)</f>
        <v>0</v>
      </c>
      <c r="BH315" s="239">
        <f>IF(N315="sníž. přenesená",J315,0)</f>
        <v>0</v>
      </c>
      <c r="BI315" s="239">
        <f>IF(N315="nulová",J315,0)</f>
        <v>0</v>
      </c>
      <c r="BJ315" s="16" t="s">
        <v>80</v>
      </c>
      <c r="BK315" s="239">
        <f>ROUND(I315*H315,2)</f>
        <v>0</v>
      </c>
      <c r="BL315" s="16" t="s">
        <v>132</v>
      </c>
      <c r="BM315" s="238" t="s">
        <v>444</v>
      </c>
    </row>
    <row r="316" spans="1:47" s="2" customFormat="1" ht="12">
      <c r="A316" s="37"/>
      <c r="B316" s="38"/>
      <c r="C316" s="39"/>
      <c r="D316" s="240" t="s">
        <v>134</v>
      </c>
      <c r="E316" s="39"/>
      <c r="F316" s="241" t="s">
        <v>445</v>
      </c>
      <c r="G316" s="39"/>
      <c r="H316" s="39"/>
      <c r="I316" s="137"/>
      <c r="J316" s="39"/>
      <c r="K316" s="39"/>
      <c r="L316" s="43"/>
      <c r="M316" s="242"/>
      <c r="N316" s="243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134</v>
      </c>
      <c r="AU316" s="16" t="s">
        <v>82</v>
      </c>
    </row>
    <row r="317" spans="1:65" s="2" customFormat="1" ht="14.4" customHeight="1">
      <c r="A317" s="37"/>
      <c r="B317" s="38"/>
      <c r="C317" s="227" t="s">
        <v>446</v>
      </c>
      <c r="D317" s="227" t="s">
        <v>127</v>
      </c>
      <c r="E317" s="228" t="s">
        <v>447</v>
      </c>
      <c r="F317" s="229" t="s">
        <v>448</v>
      </c>
      <c r="G317" s="230" t="s">
        <v>398</v>
      </c>
      <c r="H317" s="231">
        <v>1376.34</v>
      </c>
      <c r="I317" s="232"/>
      <c r="J317" s="233">
        <f>ROUND(I317*H317,2)</f>
        <v>0</v>
      </c>
      <c r="K317" s="229" t="s">
        <v>131</v>
      </c>
      <c r="L317" s="43"/>
      <c r="M317" s="234" t="s">
        <v>1</v>
      </c>
      <c r="N317" s="235" t="s">
        <v>40</v>
      </c>
      <c r="O317" s="90"/>
      <c r="P317" s="236">
        <f>O317*H317</f>
        <v>0</v>
      </c>
      <c r="Q317" s="236">
        <v>0.00025017</v>
      </c>
      <c r="R317" s="236">
        <f>Q317*H317</f>
        <v>0.34431897780000004</v>
      </c>
      <c r="S317" s="236">
        <v>0</v>
      </c>
      <c r="T317" s="237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8" t="s">
        <v>132</v>
      </c>
      <c r="AT317" s="238" t="s">
        <v>127</v>
      </c>
      <c r="AU317" s="238" t="s">
        <v>82</v>
      </c>
      <c r="AY317" s="16" t="s">
        <v>125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6" t="s">
        <v>80</v>
      </c>
      <c r="BK317" s="239">
        <f>ROUND(I317*H317,2)</f>
        <v>0</v>
      </c>
      <c r="BL317" s="16" t="s">
        <v>132</v>
      </c>
      <c r="BM317" s="238" t="s">
        <v>449</v>
      </c>
    </row>
    <row r="318" spans="1:47" s="2" customFormat="1" ht="12">
      <c r="A318" s="37"/>
      <c r="B318" s="38"/>
      <c r="C318" s="39"/>
      <c r="D318" s="240" t="s">
        <v>134</v>
      </c>
      <c r="E318" s="39"/>
      <c r="F318" s="241" t="s">
        <v>448</v>
      </c>
      <c r="G318" s="39"/>
      <c r="H318" s="39"/>
      <c r="I318" s="137"/>
      <c r="J318" s="39"/>
      <c r="K318" s="39"/>
      <c r="L318" s="43"/>
      <c r="M318" s="242"/>
      <c r="N318" s="243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134</v>
      </c>
      <c r="AU318" s="16" t="s">
        <v>82</v>
      </c>
    </row>
    <row r="319" spans="1:51" s="13" customFormat="1" ht="12">
      <c r="A319" s="13"/>
      <c r="B319" s="244"/>
      <c r="C319" s="245"/>
      <c r="D319" s="240" t="s">
        <v>145</v>
      </c>
      <c r="E319" s="246" t="s">
        <v>1</v>
      </c>
      <c r="F319" s="247" t="s">
        <v>450</v>
      </c>
      <c r="G319" s="245"/>
      <c r="H319" s="248">
        <v>1376.34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4" t="s">
        <v>145</v>
      </c>
      <c r="AU319" s="254" t="s">
        <v>82</v>
      </c>
      <c r="AV319" s="13" t="s">
        <v>82</v>
      </c>
      <c r="AW319" s="13" t="s">
        <v>32</v>
      </c>
      <c r="AX319" s="13" t="s">
        <v>80</v>
      </c>
      <c r="AY319" s="254" t="s">
        <v>125</v>
      </c>
    </row>
    <row r="320" spans="1:65" s="2" customFormat="1" ht="19.8" customHeight="1">
      <c r="A320" s="37"/>
      <c r="B320" s="38"/>
      <c r="C320" s="266" t="s">
        <v>451</v>
      </c>
      <c r="D320" s="266" t="s">
        <v>179</v>
      </c>
      <c r="E320" s="267" t="s">
        <v>452</v>
      </c>
      <c r="F320" s="268" t="s">
        <v>453</v>
      </c>
      <c r="G320" s="269" t="s">
        <v>398</v>
      </c>
      <c r="H320" s="270">
        <v>695.68</v>
      </c>
      <c r="I320" s="271"/>
      <c r="J320" s="272">
        <f>ROUND(I320*H320,2)</f>
        <v>0</v>
      </c>
      <c r="K320" s="268" t="s">
        <v>131</v>
      </c>
      <c r="L320" s="273"/>
      <c r="M320" s="274" t="s">
        <v>1</v>
      </c>
      <c r="N320" s="275" t="s">
        <v>40</v>
      </c>
      <c r="O320" s="90"/>
      <c r="P320" s="236">
        <f>O320*H320</f>
        <v>0</v>
      </c>
      <c r="Q320" s="236">
        <v>4E-05</v>
      </c>
      <c r="R320" s="236">
        <f>Q320*H320</f>
        <v>0.0278272</v>
      </c>
      <c r="S320" s="236">
        <v>0</v>
      </c>
      <c r="T320" s="237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8" t="s">
        <v>167</v>
      </c>
      <c r="AT320" s="238" t="s">
        <v>179</v>
      </c>
      <c r="AU320" s="238" t="s">
        <v>82</v>
      </c>
      <c r="AY320" s="16" t="s">
        <v>125</v>
      </c>
      <c r="BE320" s="239">
        <f>IF(N320="základní",J320,0)</f>
        <v>0</v>
      </c>
      <c r="BF320" s="239">
        <f>IF(N320="snížená",J320,0)</f>
        <v>0</v>
      </c>
      <c r="BG320" s="239">
        <f>IF(N320="zákl. přenesená",J320,0)</f>
        <v>0</v>
      </c>
      <c r="BH320" s="239">
        <f>IF(N320="sníž. přenesená",J320,0)</f>
        <v>0</v>
      </c>
      <c r="BI320" s="239">
        <f>IF(N320="nulová",J320,0)</f>
        <v>0</v>
      </c>
      <c r="BJ320" s="16" t="s">
        <v>80</v>
      </c>
      <c r="BK320" s="239">
        <f>ROUND(I320*H320,2)</f>
        <v>0</v>
      </c>
      <c r="BL320" s="16" t="s">
        <v>132</v>
      </c>
      <c r="BM320" s="238" t="s">
        <v>454</v>
      </c>
    </row>
    <row r="321" spans="1:47" s="2" customFormat="1" ht="12">
      <c r="A321" s="37"/>
      <c r="B321" s="38"/>
      <c r="C321" s="39"/>
      <c r="D321" s="240" t="s">
        <v>134</v>
      </c>
      <c r="E321" s="39"/>
      <c r="F321" s="241" t="s">
        <v>455</v>
      </c>
      <c r="G321" s="39"/>
      <c r="H321" s="39"/>
      <c r="I321" s="137"/>
      <c r="J321" s="39"/>
      <c r="K321" s="39"/>
      <c r="L321" s="43"/>
      <c r="M321" s="242"/>
      <c r="N321" s="243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134</v>
      </c>
      <c r="AU321" s="16" t="s">
        <v>82</v>
      </c>
    </row>
    <row r="322" spans="1:47" s="2" customFormat="1" ht="12">
      <c r="A322" s="37"/>
      <c r="B322" s="38"/>
      <c r="C322" s="39"/>
      <c r="D322" s="240" t="s">
        <v>380</v>
      </c>
      <c r="E322" s="39"/>
      <c r="F322" s="276" t="s">
        <v>456</v>
      </c>
      <c r="G322" s="39"/>
      <c r="H322" s="39"/>
      <c r="I322" s="137"/>
      <c r="J322" s="39"/>
      <c r="K322" s="39"/>
      <c r="L322" s="43"/>
      <c r="M322" s="242"/>
      <c r="N322" s="243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380</v>
      </c>
      <c r="AU322" s="16" t="s">
        <v>82</v>
      </c>
    </row>
    <row r="323" spans="1:51" s="13" customFormat="1" ht="12">
      <c r="A323" s="13"/>
      <c r="B323" s="244"/>
      <c r="C323" s="245"/>
      <c r="D323" s="240" t="s">
        <v>145</v>
      </c>
      <c r="E323" s="246" t="s">
        <v>1</v>
      </c>
      <c r="F323" s="247" t="s">
        <v>457</v>
      </c>
      <c r="G323" s="245"/>
      <c r="H323" s="248">
        <v>130.8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4" t="s">
        <v>145</v>
      </c>
      <c r="AU323" s="254" t="s">
        <v>82</v>
      </c>
      <c r="AV323" s="13" t="s">
        <v>82</v>
      </c>
      <c r="AW323" s="13" t="s">
        <v>32</v>
      </c>
      <c r="AX323" s="13" t="s">
        <v>75</v>
      </c>
      <c r="AY323" s="254" t="s">
        <v>125</v>
      </c>
    </row>
    <row r="324" spans="1:51" s="13" customFormat="1" ht="12">
      <c r="A324" s="13"/>
      <c r="B324" s="244"/>
      <c r="C324" s="245"/>
      <c r="D324" s="240" t="s">
        <v>145</v>
      </c>
      <c r="E324" s="246" t="s">
        <v>1</v>
      </c>
      <c r="F324" s="247" t="s">
        <v>458</v>
      </c>
      <c r="G324" s="245"/>
      <c r="H324" s="248">
        <v>441.6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4" t="s">
        <v>145</v>
      </c>
      <c r="AU324" s="254" t="s">
        <v>82</v>
      </c>
      <c r="AV324" s="13" t="s">
        <v>82</v>
      </c>
      <c r="AW324" s="13" t="s">
        <v>32</v>
      </c>
      <c r="AX324" s="13" t="s">
        <v>75</v>
      </c>
      <c r="AY324" s="254" t="s">
        <v>125</v>
      </c>
    </row>
    <row r="325" spans="1:51" s="13" customFormat="1" ht="12">
      <c r="A325" s="13"/>
      <c r="B325" s="244"/>
      <c r="C325" s="245"/>
      <c r="D325" s="240" t="s">
        <v>145</v>
      </c>
      <c r="E325" s="246" t="s">
        <v>1</v>
      </c>
      <c r="F325" s="247" t="s">
        <v>459</v>
      </c>
      <c r="G325" s="245"/>
      <c r="H325" s="248">
        <v>67.2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4" t="s">
        <v>145</v>
      </c>
      <c r="AU325" s="254" t="s">
        <v>82</v>
      </c>
      <c r="AV325" s="13" t="s">
        <v>82</v>
      </c>
      <c r="AW325" s="13" t="s">
        <v>32</v>
      </c>
      <c r="AX325" s="13" t="s">
        <v>75</v>
      </c>
      <c r="AY325" s="254" t="s">
        <v>125</v>
      </c>
    </row>
    <row r="326" spans="1:51" s="13" customFormat="1" ht="12">
      <c r="A326" s="13"/>
      <c r="B326" s="244"/>
      <c r="C326" s="245"/>
      <c r="D326" s="240" t="s">
        <v>145</v>
      </c>
      <c r="E326" s="246" t="s">
        <v>1</v>
      </c>
      <c r="F326" s="247" t="s">
        <v>460</v>
      </c>
      <c r="G326" s="245"/>
      <c r="H326" s="248">
        <v>8.8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4" t="s">
        <v>145</v>
      </c>
      <c r="AU326" s="254" t="s">
        <v>82</v>
      </c>
      <c r="AV326" s="13" t="s">
        <v>82</v>
      </c>
      <c r="AW326" s="13" t="s">
        <v>32</v>
      </c>
      <c r="AX326" s="13" t="s">
        <v>75</v>
      </c>
      <c r="AY326" s="254" t="s">
        <v>125</v>
      </c>
    </row>
    <row r="327" spans="1:51" s="13" customFormat="1" ht="12">
      <c r="A327" s="13"/>
      <c r="B327" s="244"/>
      <c r="C327" s="245"/>
      <c r="D327" s="240" t="s">
        <v>145</v>
      </c>
      <c r="E327" s="246" t="s">
        <v>1</v>
      </c>
      <c r="F327" s="247" t="s">
        <v>461</v>
      </c>
      <c r="G327" s="245"/>
      <c r="H327" s="248">
        <v>6.4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4" t="s">
        <v>145</v>
      </c>
      <c r="AU327" s="254" t="s">
        <v>82</v>
      </c>
      <c r="AV327" s="13" t="s">
        <v>82</v>
      </c>
      <c r="AW327" s="13" t="s">
        <v>32</v>
      </c>
      <c r="AX327" s="13" t="s">
        <v>75</v>
      </c>
      <c r="AY327" s="254" t="s">
        <v>125</v>
      </c>
    </row>
    <row r="328" spans="1:51" s="13" customFormat="1" ht="12">
      <c r="A328" s="13"/>
      <c r="B328" s="244"/>
      <c r="C328" s="245"/>
      <c r="D328" s="240" t="s">
        <v>145</v>
      </c>
      <c r="E328" s="246" t="s">
        <v>1</v>
      </c>
      <c r="F328" s="247" t="s">
        <v>462</v>
      </c>
      <c r="G328" s="245"/>
      <c r="H328" s="248">
        <v>9.8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4" t="s">
        <v>145</v>
      </c>
      <c r="AU328" s="254" t="s">
        <v>82</v>
      </c>
      <c r="AV328" s="13" t="s">
        <v>82</v>
      </c>
      <c r="AW328" s="13" t="s">
        <v>32</v>
      </c>
      <c r="AX328" s="13" t="s">
        <v>75</v>
      </c>
      <c r="AY328" s="254" t="s">
        <v>125</v>
      </c>
    </row>
    <row r="329" spans="1:51" s="13" customFormat="1" ht="12">
      <c r="A329" s="13"/>
      <c r="B329" s="244"/>
      <c r="C329" s="245"/>
      <c r="D329" s="240" t="s">
        <v>145</v>
      </c>
      <c r="E329" s="246" t="s">
        <v>1</v>
      </c>
      <c r="F329" s="247" t="s">
        <v>463</v>
      </c>
      <c r="G329" s="245"/>
      <c r="H329" s="248">
        <v>11.88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4" t="s">
        <v>145</v>
      </c>
      <c r="AU329" s="254" t="s">
        <v>82</v>
      </c>
      <c r="AV329" s="13" t="s">
        <v>82</v>
      </c>
      <c r="AW329" s="13" t="s">
        <v>32</v>
      </c>
      <c r="AX329" s="13" t="s">
        <v>75</v>
      </c>
      <c r="AY329" s="254" t="s">
        <v>125</v>
      </c>
    </row>
    <row r="330" spans="1:51" s="13" customFormat="1" ht="12">
      <c r="A330" s="13"/>
      <c r="B330" s="244"/>
      <c r="C330" s="245"/>
      <c r="D330" s="240" t="s">
        <v>145</v>
      </c>
      <c r="E330" s="246" t="s">
        <v>1</v>
      </c>
      <c r="F330" s="247" t="s">
        <v>464</v>
      </c>
      <c r="G330" s="245"/>
      <c r="H330" s="248">
        <v>12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4" t="s">
        <v>145</v>
      </c>
      <c r="AU330" s="254" t="s">
        <v>82</v>
      </c>
      <c r="AV330" s="13" t="s">
        <v>82</v>
      </c>
      <c r="AW330" s="13" t="s">
        <v>32</v>
      </c>
      <c r="AX330" s="13" t="s">
        <v>75</v>
      </c>
      <c r="AY330" s="254" t="s">
        <v>125</v>
      </c>
    </row>
    <row r="331" spans="1:51" s="13" customFormat="1" ht="12">
      <c r="A331" s="13"/>
      <c r="B331" s="244"/>
      <c r="C331" s="245"/>
      <c r="D331" s="240" t="s">
        <v>145</v>
      </c>
      <c r="E331" s="246" t="s">
        <v>1</v>
      </c>
      <c r="F331" s="247" t="s">
        <v>465</v>
      </c>
      <c r="G331" s="245"/>
      <c r="H331" s="248">
        <v>7.2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145</v>
      </c>
      <c r="AU331" s="254" t="s">
        <v>82</v>
      </c>
      <c r="AV331" s="13" t="s">
        <v>82</v>
      </c>
      <c r="AW331" s="13" t="s">
        <v>32</v>
      </c>
      <c r="AX331" s="13" t="s">
        <v>75</v>
      </c>
      <c r="AY331" s="254" t="s">
        <v>125</v>
      </c>
    </row>
    <row r="332" spans="1:51" s="14" customFormat="1" ht="12">
      <c r="A332" s="14"/>
      <c r="B332" s="255"/>
      <c r="C332" s="256"/>
      <c r="D332" s="240" t="s">
        <v>145</v>
      </c>
      <c r="E332" s="257" t="s">
        <v>1</v>
      </c>
      <c r="F332" s="258" t="s">
        <v>149</v>
      </c>
      <c r="G332" s="256"/>
      <c r="H332" s="259">
        <v>695.68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5" t="s">
        <v>145</v>
      </c>
      <c r="AU332" s="265" t="s">
        <v>82</v>
      </c>
      <c r="AV332" s="14" t="s">
        <v>132</v>
      </c>
      <c r="AW332" s="14" t="s">
        <v>32</v>
      </c>
      <c r="AX332" s="14" t="s">
        <v>80</v>
      </c>
      <c r="AY332" s="265" t="s">
        <v>125</v>
      </c>
    </row>
    <row r="333" spans="1:65" s="2" customFormat="1" ht="19.8" customHeight="1">
      <c r="A333" s="37"/>
      <c r="B333" s="38"/>
      <c r="C333" s="266" t="s">
        <v>466</v>
      </c>
      <c r="D333" s="266" t="s">
        <v>179</v>
      </c>
      <c r="E333" s="267" t="s">
        <v>467</v>
      </c>
      <c r="F333" s="268" t="s">
        <v>468</v>
      </c>
      <c r="G333" s="269" t="s">
        <v>398</v>
      </c>
      <c r="H333" s="270">
        <v>403.053</v>
      </c>
      <c r="I333" s="271"/>
      <c r="J333" s="272">
        <f>ROUND(I333*H333,2)</f>
        <v>0</v>
      </c>
      <c r="K333" s="268" t="s">
        <v>131</v>
      </c>
      <c r="L333" s="273"/>
      <c r="M333" s="274" t="s">
        <v>1</v>
      </c>
      <c r="N333" s="275" t="s">
        <v>40</v>
      </c>
      <c r="O333" s="90"/>
      <c r="P333" s="236">
        <f>O333*H333</f>
        <v>0</v>
      </c>
      <c r="Q333" s="236">
        <v>3E-05</v>
      </c>
      <c r="R333" s="236">
        <f>Q333*H333</f>
        <v>0.012091590000000001</v>
      </c>
      <c r="S333" s="236">
        <v>0</v>
      </c>
      <c r="T333" s="237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8" t="s">
        <v>167</v>
      </c>
      <c r="AT333" s="238" t="s">
        <v>179</v>
      </c>
      <c r="AU333" s="238" t="s">
        <v>82</v>
      </c>
      <c r="AY333" s="16" t="s">
        <v>125</v>
      </c>
      <c r="BE333" s="239">
        <f>IF(N333="základní",J333,0)</f>
        <v>0</v>
      </c>
      <c r="BF333" s="239">
        <f>IF(N333="snížená",J333,0)</f>
        <v>0</v>
      </c>
      <c r="BG333" s="239">
        <f>IF(N333="zákl. přenesená",J333,0)</f>
        <v>0</v>
      </c>
      <c r="BH333" s="239">
        <f>IF(N333="sníž. přenesená",J333,0)</f>
        <v>0</v>
      </c>
      <c r="BI333" s="239">
        <f>IF(N333="nulová",J333,0)</f>
        <v>0</v>
      </c>
      <c r="BJ333" s="16" t="s">
        <v>80</v>
      </c>
      <c r="BK333" s="239">
        <f>ROUND(I333*H333,2)</f>
        <v>0</v>
      </c>
      <c r="BL333" s="16" t="s">
        <v>132</v>
      </c>
      <c r="BM333" s="238" t="s">
        <v>469</v>
      </c>
    </row>
    <row r="334" spans="1:47" s="2" customFormat="1" ht="12">
      <c r="A334" s="37"/>
      <c r="B334" s="38"/>
      <c r="C334" s="39"/>
      <c r="D334" s="240" t="s">
        <v>134</v>
      </c>
      <c r="E334" s="39"/>
      <c r="F334" s="241" t="s">
        <v>468</v>
      </c>
      <c r="G334" s="39"/>
      <c r="H334" s="39"/>
      <c r="I334" s="137"/>
      <c r="J334" s="39"/>
      <c r="K334" s="39"/>
      <c r="L334" s="43"/>
      <c r="M334" s="242"/>
      <c r="N334" s="243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134</v>
      </c>
      <c r="AU334" s="16" t="s">
        <v>82</v>
      </c>
    </row>
    <row r="335" spans="1:51" s="13" customFormat="1" ht="12">
      <c r="A335" s="13"/>
      <c r="B335" s="244"/>
      <c r="C335" s="245"/>
      <c r="D335" s="240" t="s">
        <v>145</v>
      </c>
      <c r="E335" s="246" t="s">
        <v>1</v>
      </c>
      <c r="F335" s="247" t="s">
        <v>470</v>
      </c>
      <c r="G335" s="245"/>
      <c r="H335" s="248">
        <v>109.46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4" t="s">
        <v>145</v>
      </c>
      <c r="AU335" s="254" t="s">
        <v>82</v>
      </c>
      <c r="AV335" s="13" t="s">
        <v>82</v>
      </c>
      <c r="AW335" s="13" t="s">
        <v>32</v>
      </c>
      <c r="AX335" s="13" t="s">
        <v>75</v>
      </c>
      <c r="AY335" s="254" t="s">
        <v>125</v>
      </c>
    </row>
    <row r="336" spans="1:51" s="13" customFormat="1" ht="12">
      <c r="A336" s="13"/>
      <c r="B336" s="244"/>
      <c r="C336" s="245"/>
      <c r="D336" s="240" t="s">
        <v>145</v>
      </c>
      <c r="E336" s="246" t="s">
        <v>1</v>
      </c>
      <c r="F336" s="247" t="s">
        <v>471</v>
      </c>
      <c r="G336" s="245"/>
      <c r="H336" s="248">
        <v>220.8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4" t="s">
        <v>145</v>
      </c>
      <c r="AU336" s="254" t="s">
        <v>82</v>
      </c>
      <c r="AV336" s="13" t="s">
        <v>82</v>
      </c>
      <c r="AW336" s="13" t="s">
        <v>32</v>
      </c>
      <c r="AX336" s="13" t="s">
        <v>75</v>
      </c>
      <c r="AY336" s="254" t="s">
        <v>125</v>
      </c>
    </row>
    <row r="337" spans="1:51" s="13" customFormat="1" ht="12">
      <c r="A337" s="13"/>
      <c r="B337" s="244"/>
      <c r="C337" s="245"/>
      <c r="D337" s="240" t="s">
        <v>145</v>
      </c>
      <c r="E337" s="246" t="s">
        <v>1</v>
      </c>
      <c r="F337" s="247" t="s">
        <v>472</v>
      </c>
      <c r="G337" s="245"/>
      <c r="H337" s="248">
        <v>33.6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4" t="s">
        <v>145</v>
      </c>
      <c r="AU337" s="254" t="s">
        <v>82</v>
      </c>
      <c r="AV337" s="13" t="s">
        <v>82</v>
      </c>
      <c r="AW337" s="13" t="s">
        <v>32</v>
      </c>
      <c r="AX337" s="13" t="s">
        <v>75</v>
      </c>
      <c r="AY337" s="254" t="s">
        <v>125</v>
      </c>
    </row>
    <row r="338" spans="1:51" s="13" customFormat="1" ht="12">
      <c r="A338" s="13"/>
      <c r="B338" s="244"/>
      <c r="C338" s="245"/>
      <c r="D338" s="240" t="s">
        <v>145</v>
      </c>
      <c r="E338" s="246" t="s">
        <v>1</v>
      </c>
      <c r="F338" s="247" t="s">
        <v>473</v>
      </c>
      <c r="G338" s="245"/>
      <c r="H338" s="248">
        <v>6.9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4" t="s">
        <v>145</v>
      </c>
      <c r="AU338" s="254" t="s">
        <v>82</v>
      </c>
      <c r="AV338" s="13" t="s">
        <v>82</v>
      </c>
      <c r="AW338" s="13" t="s">
        <v>32</v>
      </c>
      <c r="AX338" s="13" t="s">
        <v>75</v>
      </c>
      <c r="AY338" s="254" t="s">
        <v>125</v>
      </c>
    </row>
    <row r="339" spans="1:51" s="13" customFormat="1" ht="12">
      <c r="A339" s="13"/>
      <c r="B339" s="244"/>
      <c r="C339" s="245"/>
      <c r="D339" s="240" t="s">
        <v>145</v>
      </c>
      <c r="E339" s="246" t="s">
        <v>1</v>
      </c>
      <c r="F339" s="247" t="s">
        <v>474</v>
      </c>
      <c r="G339" s="245"/>
      <c r="H339" s="248">
        <v>5.2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4" t="s">
        <v>145</v>
      </c>
      <c r="AU339" s="254" t="s">
        <v>82</v>
      </c>
      <c r="AV339" s="13" t="s">
        <v>82</v>
      </c>
      <c r="AW339" s="13" t="s">
        <v>32</v>
      </c>
      <c r="AX339" s="13" t="s">
        <v>75</v>
      </c>
      <c r="AY339" s="254" t="s">
        <v>125</v>
      </c>
    </row>
    <row r="340" spans="1:51" s="13" customFormat="1" ht="12">
      <c r="A340" s="13"/>
      <c r="B340" s="244"/>
      <c r="C340" s="245"/>
      <c r="D340" s="240" t="s">
        <v>145</v>
      </c>
      <c r="E340" s="246" t="s">
        <v>1</v>
      </c>
      <c r="F340" s="247" t="s">
        <v>475</v>
      </c>
      <c r="G340" s="245"/>
      <c r="H340" s="248">
        <v>7.9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4" t="s">
        <v>145</v>
      </c>
      <c r="AU340" s="254" t="s">
        <v>82</v>
      </c>
      <c r="AV340" s="13" t="s">
        <v>82</v>
      </c>
      <c r="AW340" s="13" t="s">
        <v>32</v>
      </c>
      <c r="AX340" s="13" t="s">
        <v>75</v>
      </c>
      <c r="AY340" s="254" t="s">
        <v>125</v>
      </c>
    </row>
    <row r="341" spans="1:51" s="14" customFormat="1" ht="12">
      <c r="A341" s="14"/>
      <c r="B341" s="255"/>
      <c r="C341" s="256"/>
      <c r="D341" s="240" t="s">
        <v>145</v>
      </c>
      <c r="E341" s="257" t="s">
        <v>1</v>
      </c>
      <c r="F341" s="258" t="s">
        <v>149</v>
      </c>
      <c r="G341" s="256"/>
      <c r="H341" s="259">
        <v>383.86</v>
      </c>
      <c r="I341" s="260"/>
      <c r="J341" s="256"/>
      <c r="K341" s="256"/>
      <c r="L341" s="261"/>
      <c r="M341" s="262"/>
      <c r="N341" s="263"/>
      <c r="O341" s="263"/>
      <c r="P341" s="263"/>
      <c r="Q341" s="263"/>
      <c r="R341" s="263"/>
      <c r="S341" s="263"/>
      <c r="T341" s="26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5" t="s">
        <v>145</v>
      </c>
      <c r="AU341" s="265" t="s">
        <v>82</v>
      </c>
      <c r="AV341" s="14" t="s">
        <v>132</v>
      </c>
      <c r="AW341" s="14" t="s">
        <v>32</v>
      </c>
      <c r="AX341" s="14" t="s">
        <v>80</v>
      </c>
      <c r="AY341" s="265" t="s">
        <v>125</v>
      </c>
    </row>
    <row r="342" spans="1:51" s="13" customFormat="1" ht="12">
      <c r="A342" s="13"/>
      <c r="B342" s="244"/>
      <c r="C342" s="245"/>
      <c r="D342" s="240" t="s">
        <v>145</v>
      </c>
      <c r="E342" s="245"/>
      <c r="F342" s="247" t="s">
        <v>476</v>
      </c>
      <c r="G342" s="245"/>
      <c r="H342" s="248">
        <v>403.053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4" t="s">
        <v>145</v>
      </c>
      <c r="AU342" s="254" t="s">
        <v>82</v>
      </c>
      <c r="AV342" s="13" t="s">
        <v>82</v>
      </c>
      <c r="AW342" s="13" t="s">
        <v>4</v>
      </c>
      <c r="AX342" s="13" t="s">
        <v>80</v>
      </c>
      <c r="AY342" s="254" t="s">
        <v>125</v>
      </c>
    </row>
    <row r="343" spans="1:65" s="2" customFormat="1" ht="19.8" customHeight="1">
      <c r="A343" s="37"/>
      <c r="B343" s="38"/>
      <c r="C343" s="266" t="s">
        <v>477</v>
      </c>
      <c r="D343" s="266" t="s">
        <v>179</v>
      </c>
      <c r="E343" s="267" t="s">
        <v>478</v>
      </c>
      <c r="F343" s="268" t="s">
        <v>479</v>
      </c>
      <c r="G343" s="269" t="s">
        <v>398</v>
      </c>
      <c r="H343" s="270">
        <v>138.6</v>
      </c>
      <c r="I343" s="271"/>
      <c r="J343" s="272">
        <f>ROUND(I343*H343,2)</f>
        <v>0</v>
      </c>
      <c r="K343" s="268" t="s">
        <v>131</v>
      </c>
      <c r="L343" s="273"/>
      <c r="M343" s="274" t="s">
        <v>1</v>
      </c>
      <c r="N343" s="275" t="s">
        <v>40</v>
      </c>
      <c r="O343" s="90"/>
      <c r="P343" s="236">
        <f>O343*H343</f>
        <v>0</v>
      </c>
      <c r="Q343" s="236">
        <v>0.0003</v>
      </c>
      <c r="R343" s="236">
        <f>Q343*H343</f>
        <v>0.04157999999999999</v>
      </c>
      <c r="S343" s="236">
        <v>0</v>
      </c>
      <c r="T343" s="237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8" t="s">
        <v>167</v>
      </c>
      <c r="AT343" s="238" t="s">
        <v>179</v>
      </c>
      <c r="AU343" s="238" t="s">
        <v>82</v>
      </c>
      <c r="AY343" s="16" t="s">
        <v>125</v>
      </c>
      <c r="BE343" s="239">
        <f>IF(N343="základní",J343,0)</f>
        <v>0</v>
      </c>
      <c r="BF343" s="239">
        <f>IF(N343="snížená",J343,0)</f>
        <v>0</v>
      </c>
      <c r="BG343" s="239">
        <f>IF(N343="zákl. přenesená",J343,0)</f>
        <v>0</v>
      </c>
      <c r="BH343" s="239">
        <f>IF(N343="sníž. přenesená",J343,0)</f>
        <v>0</v>
      </c>
      <c r="BI343" s="239">
        <f>IF(N343="nulová",J343,0)</f>
        <v>0</v>
      </c>
      <c r="BJ343" s="16" t="s">
        <v>80</v>
      </c>
      <c r="BK343" s="239">
        <f>ROUND(I343*H343,2)</f>
        <v>0</v>
      </c>
      <c r="BL343" s="16" t="s">
        <v>132</v>
      </c>
      <c r="BM343" s="238" t="s">
        <v>480</v>
      </c>
    </row>
    <row r="344" spans="1:47" s="2" customFormat="1" ht="12">
      <c r="A344" s="37"/>
      <c r="B344" s="38"/>
      <c r="C344" s="39"/>
      <c r="D344" s="240" t="s">
        <v>134</v>
      </c>
      <c r="E344" s="39"/>
      <c r="F344" s="241" t="s">
        <v>479</v>
      </c>
      <c r="G344" s="39"/>
      <c r="H344" s="39"/>
      <c r="I344" s="137"/>
      <c r="J344" s="39"/>
      <c r="K344" s="39"/>
      <c r="L344" s="43"/>
      <c r="M344" s="242"/>
      <c r="N344" s="243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134</v>
      </c>
      <c r="AU344" s="16" t="s">
        <v>82</v>
      </c>
    </row>
    <row r="345" spans="1:51" s="13" customFormat="1" ht="12">
      <c r="A345" s="13"/>
      <c r="B345" s="244"/>
      <c r="C345" s="245"/>
      <c r="D345" s="240" t="s">
        <v>145</v>
      </c>
      <c r="E345" s="246" t="s">
        <v>1</v>
      </c>
      <c r="F345" s="247" t="s">
        <v>481</v>
      </c>
      <c r="G345" s="245"/>
      <c r="H345" s="248">
        <v>132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4" t="s">
        <v>145</v>
      </c>
      <c r="AU345" s="254" t="s">
        <v>82</v>
      </c>
      <c r="AV345" s="13" t="s">
        <v>82</v>
      </c>
      <c r="AW345" s="13" t="s">
        <v>32</v>
      </c>
      <c r="AX345" s="13" t="s">
        <v>80</v>
      </c>
      <c r="AY345" s="254" t="s">
        <v>125</v>
      </c>
    </row>
    <row r="346" spans="1:51" s="13" customFormat="1" ht="12">
      <c r="A346" s="13"/>
      <c r="B346" s="244"/>
      <c r="C346" s="245"/>
      <c r="D346" s="240" t="s">
        <v>145</v>
      </c>
      <c r="E346" s="245"/>
      <c r="F346" s="247" t="s">
        <v>482</v>
      </c>
      <c r="G346" s="245"/>
      <c r="H346" s="248">
        <v>138.6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4" t="s">
        <v>145</v>
      </c>
      <c r="AU346" s="254" t="s">
        <v>82</v>
      </c>
      <c r="AV346" s="13" t="s">
        <v>82</v>
      </c>
      <c r="AW346" s="13" t="s">
        <v>4</v>
      </c>
      <c r="AX346" s="13" t="s">
        <v>80</v>
      </c>
      <c r="AY346" s="254" t="s">
        <v>125</v>
      </c>
    </row>
    <row r="347" spans="1:65" s="2" customFormat="1" ht="19.8" customHeight="1">
      <c r="A347" s="37"/>
      <c r="B347" s="38"/>
      <c r="C347" s="266" t="s">
        <v>483</v>
      </c>
      <c r="D347" s="266" t="s">
        <v>179</v>
      </c>
      <c r="E347" s="267" t="s">
        <v>484</v>
      </c>
      <c r="F347" s="268" t="s">
        <v>485</v>
      </c>
      <c r="G347" s="269" t="s">
        <v>398</v>
      </c>
      <c r="H347" s="270">
        <v>137.34</v>
      </c>
      <c r="I347" s="271"/>
      <c r="J347" s="272">
        <f>ROUND(I347*H347,2)</f>
        <v>0</v>
      </c>
      <c r="K347" s="268" t="s">
        <v>131</v>
      </c>
      <c r="L347" s="273"/>
      <c r="M347" s="274" t="s">
        <v>1</v>
      </c>
      <c r="N347" s="275" t="s">
        <v>40</v>
      </c>
      <c r="O347" s="90"/>
      <c r="P347" s="236">
        <f>O347*H347</f>
        <v>0</v>
      </c>
      <c r="Q347" s="236">
        <v>0.0002</v>
      </c>
      <c r="R347" s="236">
        <f>Q347*H347</f>
        <v>0.027468000000000003</v>
      </c>
      <c r="S347" s="236">
        <v>0</v>
      </c>
      <c r="T347" s="237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8" t="s">
        <v>167</v>
      </c>
      <c r="AT347" s="238" t="s">
        <v>179</v>
      </c>
      <c r="AU347" s="238" t="s">
        <v>82</v>
      </c>
      <c r="AY347" s="16" t="s">
        <v>125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6" t="s">
        <v>80</v>
      </c>
      <c r="BK347" s="239">
        <f>ROUND(I347*H347,2)</f>
        <v>0</v>
      </c>
      <c r="BL347" s="16" t="s">
        <v>132</v>
      </c>
      <c r="BM347" s="238" t="s">
        <v>486</v>
      </c>
    </row>
    <row r="348" spans="1:47" s="2" customFormat="1" ht="12">
      <c r="A348" s="37"/>
      <c r="B348" s="38"/>
      <c r="C348" s="39"/>
      <c r="D348" s="240" t="s">
        <v>134</v>
      </c>
      <c r="E348" s="39"/>
      <c r="F348" s="241" t="s">
        <v>485</v>
      </c>
      <c r="G348" s="39"/>
      <c r="H348" s="39"/>
      <c r="I348" s="137"/>
      <c r="J348" s="39"/>
      <c r="K348" s="39"/>
      <c r="L348" s="43"/>
      <c r="M348" s="242"/>
      <c r="N348" s="243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134</v>
      </c>
      <c r="AU348" s="16" t="s">
        <v>82</v>
      </c>
    </row>
    <row r="349" spans="1:51" s="13" customFormat="1" ht="12">
      <c r="A349" s="13"/>
      <c r="B349" s="244"/>
      <c r="C349" s="245"/>
      <c r="D349" s="240" t="s">
        <v>145</v>
      </c>
      <c r="E349" s="246" t="s">
        <v>1</v>
      </c>
      <c r="F349" s="247" t="s">
        <v>487</v>
      </c>
      <c r="G349" s="245"/>
      <c r="H349" s="248">
        <v>130.8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4" t="s">
        <v>145</v>
      </c>
      <c r="AU349" s="254" t="s">
        <v>82</v>
      </c>
      <c r="AV349" s="13" t="s">
        <v>82</v>
      </c>
      <c r="AW349" s="13" t="s">
        <v>32</v>
      </c>
      <c r="AX349" s="13" t="s">
        <v>80</v>
      </c>
      <c r="AY349" s="254" t="s">
        <v>125</v>
      </c>
    </row>
    <row r="350" spans="1:51" s="13" customFormat="1" ht="12">
      <c r="A350" s="13"/>
      <c r="B350" s="244"/>
      <c r="C350" s="245"/>
      <c r="D350" s="240" t="s">
        <v>145</v>
      </c>
      <c r="E350" s="245"/>
      <c r="F350" s="247" t="s">
        <v>488</v>
      </c>
      <c r="G350" s="245"/>
      <c r="H350" s="248">
        <v>137.34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4" t="s">
        <v>145</v>
      </c>
      <c r="AU350" s="254" t="s">
        <v>82</v>
      </c>
      <c r="AV350" s="13" t="s">
        <v>82</v>
      </c>
      <c r="AW350" s="13" t="s">
        <v>4</v>
      </c>
      <c r="AX350" s="13" t="s">
        <v>80</v>
      </c>
      <c r="AY350" s="254" t="s">
        <v>125</v>
      </c>
    </row>
    <row r="351" spans="1:65" s="2" customFormat="1" ht="14.4" customHeight="1">
      <c r="A351" s="37"/>
      <c r="B351" s="38"/>
      <c r="C351" s="266" t="s">
        <v>489</v>
      </c>
      <c r="D351" s="266" t="s">
        <v>179</v>
      </c>
      <c r="E351" s="267" t="s">
        <v>490</v>
      </c>
      <c r="F351" s="268" t="s">
        <v>491</v>
      </c>
      <c r="G351" s="269" t="s">
        <v>398</v>
      </c>
      <c r="H351" s="270">
        <v>34</v>
      </c>
      <c r="I351" s="271"/>
      <c r="J351" s="272">
        <f>ROUND(I351*H351,2)</f>
        <v>0</v>
      </c>
      <c r="K351" s="268" t="s">
        <v>131</v>
      </c>
      <c r="L351" s="273"/>
      <c r="M351" s="274" t="s">
        <v>1</v>
      </c>
      <c r="N351" s="275" t="s">
        <v>40</v>
      </c>
      <c r="O351" s="90"/>
      <c r="P351" s="236">
        <f>O351*H351</f>
        <v>0</v>
      </c>
      <c r="Q351" s="236">
        <v>0.0005</v>
      </c>
      <c r="R351" s="236">
        <f>Q351*H351</f>
        <v>0.017</v>
      </c>
      <c r="S351" s="236">
        <v>0</v>
      </c>
      <c r="T351" s="237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8" t="s">
        <v>167</v>
      </c>
      <c r="AT351" s="238" t="s">
        <v>179</v>
      </c>
      <c r="AU351" s="238" t="s">
        <v>82</v>
      </c>
      <c r="AY351" s="16" t="s">
        <v>125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6" t="s">
        <v>80</v>
      </c>
      <c r="BK351" s="239">
        <f>ROUND(I351*H351,2)</f>
        <v>0</v>
      </c>
      <c r="BL351" s="16" t="s">
        <v>132</v>
      </c>
      <c r="BM351" s="238" t="s">
        <v>492</v>
      </c>
    </row>
    <row r="352" spans="1:47" s="2" customFormat="1" ht="12">
      <c r="A352" s="37"/>
      <c r="B352" s="38"/>
      <c r="C352" s="39"/>
      <c r="D352" s="240" t="s">
        <v>134</v>
      </c>
      <c r="E352" s="39"/>
      <c r="F352" s="241" t="s">
        <v>493</v>
      </c>
      <c r="G352" s="39"/>
      <c r="H352" s="39"/>
      <c r="I352" s="137"/>
      <c r="J352" s="39"/>
      <c r="K352" s="39"/>
      <c r="L352" s="43"/>
      <c r="M352" s="242"/>
      <c r="N352" s="243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134</v>
      </c>
      <c r="AU352" s="16" t="s">
        <v>82</v>
      </c>
    </row>
    <row r="353" spans="1:51" s="13" customFormat="1" ht="12">
      <c r="A353" s="13"/>
      <c r="B353" s="244"/>
      <c r="C353" s="245"/>
      <c r="D353" s="240" t="s">
        <v>145</v>
      </c>
      <c r="E353" s="246" t="s">
        <v>1</v>
      </c>
      <c r="F353" s="247" t="s">
        <v>494</v>
      </c>
      <c r="G353" s="245"/>
      <c r="H353" s="248">
        <v>34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4" t="s">
        <v>145</v>
      </c>
      <c r="AU353" s="254" t="s">
        <v>82</v>
      </c>
      <c r="AV353" s="13" t="s">
        <v>82</v>
      </c>
      <c r="AW353" s="13" t="s">
        <v>32</v>
      </c>
      <c r="AX353" s="13" t="s">
        <v>80</v>
      </c>
      <c r="AY353" s="254" t="s">
        <v>125</v>
      </c>
    </row>
    <row r="354" spans="1:65" s="2" customFormat="1" ht="30" customHeight="1">
      <c r="A354" s="37"/>
      <c r="B354" s="38"/>
      <c r="C354" s="227" t="s">
        <v>495</v>
      </c>
      <c r="D354" s="227" t="s">
        <v>127</v>
      </c>
      <c r="E354" s="228" t="s">
        <v>496</v>
      </c>
      <c r="F354" s="229" t="s">
        <v>497</v>
      </c>
      <c r="G354" s="230" t="s">
        <v>188</v>
      </c>
      <c r="H354" s="231">
        <v>793.839</v>
      </c>
      <c r="I354" s="232"/>
      <c r="J354" s="233">
        <f>ROUND(I354*H354,2)</f>
        <v>0</v>
      </c>
      <c r="K354" s="229" t="s">
        <v>131</v>
      </c>
      <c r="L354" s="43"/>
      <c r="M354" s="234" t="s">
        <v>1</v>
      </c>
      <c r="N354" s="235" t="s">
        <v>40</v>
      </c>
      <c r="O354" s="90"/>
      <c r="P354" s="236">
        <f>O354*H354</f>
        <v>0</v>
      </c>
      <c r="Q354" s="236">
        <v>0.00382</v>
      </c>
      <c r="R354" s="236">
        <f>Q354*H354</f>
        <v>3.0324649800000003</v>
      </c>
      <c r="S354" s="236">
        <v>0</v>
      </c>
      <c r="T354" s="237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8" t="s">
        <v>132</v>
      </c>
      <c r="AT354" s="238" t="s">
        <v>127</v>
      </c>
      <c r="AU354" s="238" t="s">
        <v>82</v>
      </c>
      <c r="AY354" s="16" t="s">
        <v>125</v>
      </c>
      <c r="BE354" s="239">
        <f>IF(N354="základní",J354,0)</f>
        <v>0</v>
      </c>
      <c r="BF354" s="239">
        <f>IF(N354="snížená",J354,0)</f>
        <v>0</v>
      </c>
      <c r="BG354" s="239">
        <f>IF(N354="zákl. přenesená",J354,0)</f>
        <v>0</v>
      </c>
      <c r="BH354" s="239">
        <f>IF(N354="sníž. přenesená",J354,0)</f>
        <v>0</v>
      </c>
      <c r="BI354" s="239">
        <f>IF(N354="nulová",J354,0)</f>
        <v>0</v>
      </c>
      <c r="BJ354" s="16" t="s">
        <v>80</v>
      </c>
      <c r="BK354" s="239">
        <f>ROUND(I354*H354,2)</f>
        <v>0</v>
      </c>
      <c r="BL354" s="16" t="s">
        <v>132</v>
      </c>
      <c r="BM354" s="238" t="s">
        <v>498</v>
      </c>
    </row>
    <row r="355" spans="1:47" s="2" customFormat="1" ht="12">
      <c r="A355" s="37"/>
      <c r="B355" s="38"/>
      <c r="C355" s="39"/>
      <c r="D355" s="240" t="s">
        <v>134</v>
      </c>
      <c r="E355" s="39"/>
      <c r="F355" s="241" t="s">
        <v>499</v>
      </c>
      <c r="G355" s="39"/>
      <c r="H355" s="39"/>
      <c r="I355" s="137"/>
      <c r="J355" s="39"/>
      <c r="K355" s="39"/>
      <c r="L355" s="43"/>
      <c r="M355" s="242"/>
      <c r="N355" s="243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134</v>
      </c>
      <c r="AU355" s="16" t="s">
        <v>82</v>
      </c>
    </row>
    <row r="356" spans="1:65" s="2" customFormat="1" ht="30" customHeight="1">
      <c r="A356" s="37"/>
      <c r="B356" s="38"/>
      <c r="C356" s="227" t="s">
        <v>500</v>
      </c>
      <c r="D356" s="227" t="s">
        <v>127</v>
      </c>
      <c r="E356" s="228" t="s">
        <v>501</v>
      </c>
      <c r="F356" s="229" t="s">
        <v>502</v>
      </c>
      <c r="G356" s="230" t="s">
        <v>188</v>
      </c>
      <c r="H356" s="231">
        <v>66.62</v>
      </c>
      <c r="I356" s="232"/>
      <c r="J356" s="233">
        <f>ROUND(I356*H356,2)</f>
        <v>0</v>
      </c>
      <c r="K356" s="229" t="s">
        <v>131</v>
      </c>
      <c r="L356" s="43"/>
      <c r="M356" s="234" t="s">
        <v>1</v>
      </c>
      <c r="N356" s="235" t="s">
        <v>40</v>
      </c>
      <c r="O356" s="90"/>
      <c r="P356" s="236">
        <f>O356*H356</f>
        <v>0</v>
      </c>
      <c r="Q356" s="236">
        <v>0.00628</v>
      </c>
      <c r="R356" s="236">
        <f>Q356*H356</f>
        <v>0.4183736</v>
      </c>
      <c r="S356" s="236">
        <v>0</v>
      </c>
      <c r="T356" s="237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8" t="s">
        <v>132</v>
      </c>
      <c r="AT356" s="238" t="s">
        <v>127</v>
      </c>
      <c r="AU356" s="238" t="s">
        <v>82</v>
      </c>
      <c r="AY356" s="16" t="s">
        <v>125</v>
      </c>
      <c r="BE356" s="239">
        <f>IF(N356="základní",J356,0)</f>
        <v>0</v>
      </c>
      <c r="BF356" s="239">
        <f>IF(N356="snížená",J356,0)</f>
        <v>0</v>
      </c>
      <c r="BG356" s="239">
        <f>IF(N356="zákl. přenesená",J356,0)</f>
        <v>0</v>
      </c>
      <c r="BH356" s="239">
        <f>IF(N356="sníž. přenesená",J356,0)</f>
        <v>0</v>
      </c>
      <c r="BI356" s="239">
        <f>IF(N356="nulová",J356,0)</f>
        <v>0</v>
      </c>
      <c r="BJ356" s="16" t="s">
        <v>80</v>
      </c>
      <c r="BK356" s="239">
        <f>ROUND(I356*H356,2)</f>
        <v>0</v>
      </c>
      <c r="BL356" s="16" t="s">
        <v>132</v>
      </c>
      <c r="BM356" s="238" t="s">
        <v>503</v>
      </c>
    </row>
    <row r="357" spans="1:47" s="2" customFormat="1" ht="12">
      <c r="A357" s="37"/>
      <c r="B357" s="38"/>
      <c r="C357" s="39"/>
      <c r="D357" s="240" t="s">
        <v>134</v>
      </c>
      <c r="E357" s="39"/>
      <c r="F357" s="241" t="s">
        <v>504</v>
      </c>
      <c r="G357" s="39"/>
      <c r="H357" s="39"/>
      <c r="I357" s="137"/>
      <c r="J357" s="39"/>
      <c r="K357" s="39"/>
      <c r="L357" s="43"/>
      <c r="M357" s="242"/>
      <c r="N357" s="243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134</v>
      </c>
      <c r="AU357" s="16" t="s">
        <v>82</v>
      </c>
    </row>
    <row r="358" spans="1:51" s="13" customFormat="1" ht="12">
      <c r="A358" s="13"/>
      <c r="B358" s="244"/>
      <c r="C358" s="245"/>
      <c r="D358" s="240" t="s">
        <v>145</v>
      </c>
      <c r="E358" s="246" t="s">
        <v>1</v>
      </c>
      <c r="F358" s="247" t="s">
        <v>505</v>
      </c>
      <c r="G358" s="245"/>
      <c r="H358" s="248">
        <v>66.62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4" t="s">
        <v>145</v>
      </c>
      <c r="AU358" s="254" t="s">
        <v>82</v>
      </c>
      <c r="AV358" s="13" t="s">
        <v>82</v>
      </c>
      <c r="AW358" s="13" t="s">
        <v>32</v>
      </c>
      <c r="AX358" s="13" t="s">
        <v>80</v>
      </c>
      <c r="AY358" s="254" t="s">
        <v>125</v>
      </c>
    </row>
    <row r="359" spans="1:65" s="2" customFormat="1" ht="19.8" customHeight="1">
      <c r="A359" s="37"/>
      <c r="B359" s="38"/>
      <c r="C359" s="227" t="s">
        <v>506</v>
      </c>
      <c r="D359" s="227" t="s">
        <v>127</v>
      </c>
      <c r="E359" s="228" t="s">
        <v>507</v>
      </c>
      <c r="F359" s="229" t="s">
        <v>508</v>
      </c>
      <c r="G359" s="230" t="s">
        <v>188</v>
      </c>
      <c r="H359" s="231">
        <v>804.34</v>
      </c>
      <c r="I359" s="232"/>
      <c r="J359" s="233">
        <f>ROUND(I359*H359,2)</f>
        <v>0</v>
      </c>
      <c r="K359" s="229" t="s">
        <v>131</v>
      </c>
      <c r="L359" s="43"/>
      <c r="M359" s="234" t="s">
        <v>1</v>
      </c>
      <c r="N359" s="235" t="s">
        <v>40</v>
      </c>
      <c r="O359" s="90"/>
      <c r="P359" s="236">
        <f>O359*H359</f>
        <v>0</v>
      </c>
      <c r="Q359" s="236">
        <v>0.00268</v>
      </c>
      <c r="R359" s="236">
        <f>Q359*H359</f>
        <v>2.1556312</v>
      </c>
      <c r="S359" s="236">
        <v>0</v>
      </c>
      <c r="T359" s="237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8" t="s">
        <v>132</v>
      </c>
      <c r="AT359" s="238" t="s">
        <v>127</v>
      </c>
      <c r="AU359" s="238" t="s">
        <v>82</v>
      </c>
      <c r="AY359" s="16" t="s">
        <v>125</v>
      </c>
      <c r="BE359" s="239">
        <f>IF(N359="základní",J359,0)</f>
        <v>0</v>
      </c>
      <c r="BF359" s="239">
        <f>IF(N359="snížená",J359,0)</f>
        <v>0</v>
      </c>
      <c r="BG359" s="239">
        <f>IF(N359="zákl. přenesená",J359,0)</f>
        <v>0</v>
      </c>
      <c r="BH359" s="239">
        <f>IF(N359="sníž. přenesená",J359,0)</f>
        <v>0</v>
      </c>
      <c r="BI359" s="239">
        <f>IF(N359="nulová",J359,0)</f>
        <v>0</v>
      </c>
      <c r="BJ359" s="16" t="s">
        <v>80</v>
      </c>
      <c r="BK359" s="239">
        <f>ROUND(I359*H359,2)</f>
        <v>0</v>
      </c>
      <c r="BL359" s="16" t="s">
        <v>132</v>
      </c>
      <c r="BM359" s="238" t="s">
        <v>509</v>
      </c>
    </row>
    <row r="360" spans="1:47" s="2" customFormat="1" ht="12">
      <c r="A360" s="37"/>
      <c r="B360" s="38"/>
      <c r="C360" s="39"/>
      <c r="D360" s="240" t="s">
        <v>134</v>
      </c>
      <c r="E360" s="39"/>
      <c r="F360" s="241" t="s">
        <v>510</v>
      </c>
      <c r="G360" s="39"/>
      <c r="H360" s="39"/>
      <c r="I360" s="137"/>
      <c r="J360" s="39"/>
      <c r="K360" s="39"/>
      <c r="L360" s="43"/>
      <c r="M360" s="242"/>
      <c r="N360" s="243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134</v>
      </c>
      <c r="AU360" s="16" t="s">
        <v>82</v>
      </c>
    </row>
    <row r="361" spans="1:51" s="13" customFormat="1" ht="12">
      <c r="A361" s="13"/>
      <c r="B361" s="244"/>
      <c r="C361" s="245"/>
      <c r="D361" s="240" t="s">
        <v>145</v>
      </c>
      <c r="E361" s="246" t="s">
        <v>1</v>
      </c>
      <c r="F361" s="247" t="s">
        <v>511</v>
      </c>
      <c r="G361" s="245"/>
      <c r="H361" s="248">
        <v>804.34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4" t="s">
        <v>145</v>
      </c>
      <c r="AU361" s="254" t="s">
        <v>82</v>
      </c>
      <c r="AV361" s="13" t="s">
        <v>82</v>
      </c>
      <c r="AW361" s="13" t="s">
        <v>32</v>
      </c>
      <c r="AX361" s="13" t="s">
        <v>80</v>
      </c>
      <c r="AY361" s="254" t="s">
        <v>125</v>
      </c>
    </row>
    <row r="362" spans="1:65" s="2" customFormat="1" ht="19.8" customHeight="1">
      <c r="A362" s="37"/>
      <c r="B362" s="38"/>
      <c r="C362" s="227" t="s">
        <v>512</v>
      </c>
      <c r="D362" s="227" t="s">
        <v>127</v>
      </c>
      <c r="E362" s="228" t="s">
        <v>513</v>
      </c>
      <c r="F362" s="229" t="s">
        <v>514</v>
      </c>
      <c r="G362" s="230" t="s">
        <v>188</v>
      </c>
      <c r="H362" s="231">
        <v>240</v>
      </c>
      <c r="I362" s="232"/>
      <c r="J362" s="233">
        <f>ROUND(I362*H362,2)</f>
        <v>0</v>
      </c>
      <c r="K362" s="229" t="s">
        <v>131</v>
      </c>
      <c r="L362" s="43"/>
      <c r="M362" s="234" t="s">
        <v>1</v>
      </c>
      <c r="N362" s="235" t="s">
        <v>40</v>
      </c>
      <c r="O362" s="90"/>
      <c r="P362" s="236">
        <f>O362*H362</f>
        <v>0</v>
      </c>
      <c r="Q362" s="236">
        <v>0.00012648</v>
      </c>
      <c r="R362" s="236">
        <f>Q362*H362</f>
        <v>0.0303552</v>
      </c>
      <c r="S362" s="236">
        <v>0</v>
      </c>
      <c r="T362" s="237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8" t="s">
        <v>132</v>
      </c>
      <c r="AT362" s="238" t="s">
        <v>127</v>
      </c>
      <c r="AU362" s="238" t="s">
        <v>82</v>
      </c>
      <c r="AY362" s="16" t="s">
        <v>125</v>
      </c>
      <c r="BE362" s="239">
        <f>IF(N362="základní",J362,0)</f>
        <v>0</v>
      </c>
      <c r="BF362" s="239">
        <f>IF(N362="snížená",J362,0)</f>
        <v>0</v>
      </c>
      <c r="BG362" s="239">
        <f>IF(N362="zákl. přenesená",J362,0)</f>
        <v>0</v>
      </c>
      <c r="BH362" s="239">
        <f>IF(N362="sníž. přenesená",J362,0)</f>
        <v>0</v>
      </c>
      <c r="BI362" s="239">
        <f>IF(N362="nulová",J362,0)</f>
        <v>0</v>
      </c>
      <c r="BJ362" s="16" t="s">
        <v>80</v>
      </c>
      <c r="BK362" s="239">
        <f>ROUND(I362*H362,2)</f>
        <v>0</v>
      </c>
      <c r="BL362" s="16" t="s">
        <v>132</v>
      </c>
      <c r="BM362" s="238" t="s">
        <v>515</v>
      </c>
    </row>
    <row r="363" spans="1:47" s="2" customFormat="1" ht="12">
      <c r="A363" s="37"/>
      <c r="B363" s="38"/>
      <c r="C363" s="39"/>
      <c r="D363" s="240" t="s">
        <v>134</v>
      </c>
      <c r="E363" s="39"/>
      <c r="F363" s="241" t="s">
        <v>514</v>
      </c>
      <c r="G363" s="39"/>
      <c r="H363" s="39"/>
      <c r="I363" s="137"/>
      <c r="J363" s="39"/>
      <c r="K363" s="39"/>
      <c r="L363" s="43"/>
      <c r="M363" s="242"/>
      <c r="N363" s="243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134</v>
      </c>
      <c r="AU363" s="16" t="s">
        <v>82</v>
      </c>
    </row>
    <row r="364" spans="1:65" s="2" customFormat="1" ht="14.4" customHeight="1">
      <c r="A364" s="37"/>
      <c r="B364" s="38"/>
      <c r="C364" s="227" t="s">
        <v>516</v>
      </c>
      <c r="D364" s="227" t="s">
        <v>127</v>
      </c>
      <c r="E364" s="228" t="s">
        <v>517</v>
      </c>
      <c r="F364" s="229" t="s">
        <v>518</v>
      </c>
      <c r="G364" s="230" t="s">
        <v>188</v>
      </c>
      <c r="H364" s="231">
        <v>928.5</v>
      </c>
      <c r="I364" s="232"/>
      <c r="J364" s="233">
        <f>ROUND(I364*H364,2)</f>
        <v>0</v>
      </c>
      <c r="K364" s="229" t="s">
        <v>131</v>
      </c>
      <c r="L364" s="43"/>
      <c r="M364" s="234" t="s">
        <v>1</v>
      </c>
      <c r="N364" s="235" t="s">
        <v>40</v>
      </c>
      <c r="O364" s="90"/>
      <c r="P364" s="236">
        <f>O364*H364</f>
        <v>0</v>
      </c>
      <c r="Q364" s="236">
        <v>0</v>
      </c>
      <c r="R364" s="236">
        <f>Q364*H364</f>
        <v>0</v>
      </c>
      <c r="S364" s="236">
        <v>0</v>
      </c>
      <c r="T364" s="237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8" t="s">
        <v>132</v>
      </c>
      <c r="AT364" s="238" t="s">
        <v>127</v>
      </c>
      <c r="AU364" s="238" t="s">
        <v>82</v>
      </c>
      <c r="AY364" s="16" t="s">
        <v>125</v>
      </c>
      <c r="BE364" s="239">
        <f>IF(N364="základní",J364,0)</f>
        <v>0</v>
      </c>
      <c r="BF364" s="239">
        <f>IF(N364="snížená",J364,0)</f>
        <v>0</v>
      </c>
      <c r="BG364" s="239">
        <f>IF(N364="zákl. přenesená",J364,0)</f>
        <v>0</v>
      </c>
      <c r="BH364" s="239">
        <f>IF(N364="sníž. přenesená",J364,0)</f>
        <v>0</v>
      </c>
      <c r="BI364" s="239">
        <f>IF(N364="nulová",J364,0)</f>
        <v>0</v>
      </c>
      <c r="BJ364" s="16" t="s">
        <v>80</v>
      </c>
      <c r="BK364" s="239">
        <f>ROUND(I364*H364,2)</f>
        <v>0</v>
      </c>
      <c r="BL364" s="16" t="s">
        <v>132</v>
      </c>
      <c r="BM364" s="238" t="s">
        <v>519</v>
      </c>
    </row>
    <row r="365" spans="1:47" s="2" customFormat="1" ht="12">
      <c r="A365" s="37"/>
      <c r="B365" s="38"/>
      <c r="C365" s="39"/>
      <c r="D365" s="240" t="s">
        <v>134</v>
      </c>
      <c r="E365" s="39"/>
      <c r="F365" s="241" t="s">
        <v>520</v>
      </c>
      <c r="G365" s="39"/>
      <c r="H365" s="39"/>
      <c r="I365" s="137"/>
      <c r="J365" s="39"/>
      <c r="K365" s="39"/>
      <c r="L365" s="43"/>
      <c r="M365" s="242"/>
      <c r="N365" s="243"/>
      <c r="O365" s="90"/>
      <c r="P365" s="90"/>
      <c r="Q365" s="90"/>
      <c r="R365" s="90"/>
      <c r="S365" s="90"/>
      <c r="T365" s="91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6" t="s">
        <v>134</v>
      </c>
      <c r="AU365" s="16" t="s">
        <v>82</v>
      </c>
    </row>
    <row r="366" spans="1:51" s="13" customFormat="1" ht="12">
      <c r="A366" s="13"/>
      <c r="B366" s="244"/>
      <c r="C366" s="245"/>
      <c r="D366" s="240" t="s">
        <v>145</v>
      </c>
      <c r="E366" s="246" t="s">
        <v>1</v>
      </c>
      <c r="F366" s="247" t="s">
        <v>521</v>
      </c>
      <c r="G366" s="245"/>
      <c r="H366" s="248">
        <v>928.5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4" t="s">
        <v>145</v>
      </c>
      <c r="AU366" s="254" t="s">
        <v>82</v>
      </c>
      <c r="AV366" s="13" t="s">
        <v>82</v>
      </c>
      <c r="AW366" s="13" t="s">
        <v>32</v>
      </c>
      <c r="AX366" s="13" t="s">
        <v>80</v>
      </c>
      <c r="AY366" s="254" t="s">
        <v>125</v>
      </c>
    </row>
    <row r="367" spans="1:65" s="2" customFormat="1" ht="19.8" customHeight="1">
      <c r="A367" s="37"/>
      <c r="B367" s="38"/>
      <c r="C367" s="227" t="s">
        <v>522</v>
      </c>
      <c r="D367" s="227" t="s">
        <v>127</v>
      </c>
      <c r="E367" s="228" t="s">
        <v>523</v>
      </c>
      <c r="F367" s="229" t="s">
        <v>524</v>
      </c>
      <c r="G367" s="230" t="s">
        <v>130</v>
      </c>
      <c r="H367" s="231">
        <v>1</v>
      </c>
      <c r="I367" s="232"/>
      <c r="J367" s="233">
        <f>ROUND(I367*H367,2)</f>
        <v>0</v>
      </c>
      <c r="K367" s="229" t="s">
        <v>1</v>
      </c>
      <c r="L367" s="43"/>
      <c r="M367" s="234" t="s">
        <v>1</v>
      </c>
      <c r="N367" s="235" t="s">
        <v>40</v>
      </c>
      <c r="O367" s="90"/>
      <c r="P367" s="236">
        <f>O367*H367</f>
        <v>0</v>
      </c>
      <c r="Q367" s="236">
        <v>0</v>
      </c>
      <c r="R367" s="236">
        <f>Q367*H367</f>
        <v>0</v>
      </c>
      <c r="S367" s="236">
        <v>0</v>
      </c>
      <c r="T367" s="237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8" t="s">
        <v>132</v>
      </c>
      <c r="AT367" s="238" t="s">
        <v>127</v>
      </c>
      <c r="AU367" s="238" t="s">
        <v>82</v>
      </c>
      <c r="AY367" s="16" t="s">
        <v>125</v>
      </c>
      <c r="BE367" s="239">
        <f>IF(N367="základní",J367,0)</f>
        <v>0</v>
      </c>
      <c r="BF367" s="239">
        <f>IF(N367="snížená",J367,0)</f>
        <v>0</v>
      </c>
      <c r="BG367" s="239">
        <f>IF(N367="zákl. přenesená",J367,0)</f>
        <v>0</v>
      </c>
      <c r="BH367" s="239">
        <f>IF(N367="sníž. přenesená",J367,0)</f>
        <v>0</v>
      </c>
      <c r="BI367" s="239">
        <f>IF(N367="nulová",J367,0)</f>
        <v>0</v>
      </c>
      <c r="BJ367" s="16" t="s">
        <v>80</v>
      </c>
      <c r="BK367" s="239">
        <f>ROUND(I367*H367,2)</f>
        <v>0</v>
      </c>
      <c r="BL367" s="16" t="s">
        <v>132</v>
      </c>
      <c r="BM367" s="238" t="s">
        <v>525</v>
      </c>
    </row>
    <row r="368" spans="1:47" s="2" customFormat="1" ht="12">
      <c r="A368" s="37"/>
      <c r="B368" s="38"/>
      <c r="C368" s="39"/>
      <c r="D368" s="240" t="s">
        <v>134</v>
      </c>
      <c r="E368" s="39"/>
      <c r="F368" s="241" t="s">
        <v>526</v>
      </c>
      <c r="G368" s="39"/>
      <c r="H368" s="39"/>
      <c r="I368" s="137"/>
      <c r="J368" s="39"/>
      <c r="K368" s="39"/>
      <c r="L368" s="43"/>
      <c r="M368" s="242"/>
      <c r="N368" s="243"/>
      <c r="O368" s="90"/>
      <c r="P368" s="90"/>
      <c r="Q368" s="90"/>
      <c r="R368" s="90"/>
      <c r="S368" s="90"/>
      <c r="T368" s="91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6" t="s">
        <v>134</v>
      </c>
      <c r="AU368" s="16" t="s">
        <v>82</v>
      </c>
    </row>
    <row r="369" spans="1:65" s="2" customFormat="1" ht="14.4" customHeight="1">
      <c r="A369" s="37"/>
      <c r="B369" s="38"/>
      <c r="C369" s="227" t="s">
        <v>527</v>
      </c>
      <c r="D369" s="227" t="s">
        <v>127</v>
      </c>
      <c r="E369" s="228" t="s">
        <v>528</v>
      </c>
      <c r="F369" s="229" t="s">
        <v>529</v>
      </c>
      <c r="G369" s="230" t="s">
        <v>130</v>
      </c>
      <c r="H369" s="231">
        <v>3</v>
      </c>
      <c r="I369" s="232"/>
      <c r="J369" s="233">
        <f>ROUND(I369*H369,2)</f>
        <v>0</v>
      </c>
      <c r="K369" s="229" t="s">
        <v>1</v>
      </c>
      <c r="L369" s="43"/>
      <c r="M369" s="234" t="s">
        <v>1</v>
      </c>
      <c r="N369" s="235" t="s">
        <v>40</v>
      </c>
      <c r="O369" s="90"/>
      <c r="P369" s="236">
        <f>O369*H369</f>
        <v>0</v>
      </c>
      <c r="Q369" s="236">
        <v>0</v>
      </c>
      <c r="R369" s="236">
        <f>Q369*H369</f>
        <v>0</v>
      </c>
      <c r="S369" s="236">
        <v>0</v>
      </c>
      <c r="T369" s="237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8" t="s">
        <v>132</v>
      </c>
      <c r="AT369" s="238" t="s">
        <v>127</v>
      </c>
      <c r="AU369" s="238" t="s">
        <v>82</v>
      </c>
      <c r="AY369" s="16" t="s">
        <v>125</v>
      </c>
      <c r="BE369" s="239">
        <f>IF(N369="základní",J369,0)</f>
        <v>0</v>
      </c>
      <c r="BF369" s="239">
        <f>IF(N369="snížená",J369,0)</f>
        <v>0</v>
      </c>
      <c r="BG369" s="239">
        <f>IF(N369="zákl. přenesená",J369,0)</f>
        <v>0</v>
      </c>
      <c r="BH369" s="239">
        <f>IF(N369="sníž. přenesená",J369,0)</f>
        <v>0</v>
      </c>
      <c r="BI369" s="239">
        <f>IF(N369="nulová",J369,0)</f>
        <v>0</v>
      </c>
      <c r="BJ369" s="16" t="s">
        <v>80</v>
      </c>
      <c r="BK369" s="239">
        <f>ROUND(I369*H369,2)</f>
        <v>0</v>
      </c>
      <c r="BL369" s="16" t="s">
        <v>132</v>
      </c>
      <c r="BM369" s="238" t="s">
        <v>530</v>
      </c>
    </row>
    <row r="370" spans="1:47" s="2" customFormat="1" ht="12">
      <c r="A370" s="37"/>
      <c r="B370" s="38"/>
      <c r="C370" s="39"/>
      <c r="D370" s="240" t="s">
        <v>134</v>
      </c>
      <c r="E370" s="39"/>
      <c r="F370" s="241" t="s">
        <v>531</v>
      </c>
      <c r="G370" s="39"/>
      <c r="H370" s="39"/>
      <c r="I370" s="137"/>
      <c r="J370" s="39"/>
      <c r="K370" s="39"/>
      <c r="L370" s="43"/>
      <c r="M370" s="242"/>
      <c r="N370" s="243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134</v>
      </c>
      <c r="AU370" s="16" t="s">
        <v>82</v>
      </c>
    </row>
    <row r="371" spans="1:65" s="2" customFormat="1" ht="19.8" customHeight="1">
      <c r="A371" s="37"/>
      <c r="B371" s="38"/>
      <c r="C371" s="227" t="s">
        <v>532</v>
      </c>
      <c r="D371" s="227" t="s">
        <v>127</v>
      </c>
      <c r="E371" s="228" t="s">
        <v>533</v>
      </c>
      <c r="F371" s="229" t="s">
        <v>534</v>
      </c>
      <c r="G371" s="230" t="s">
        <v>535</v>
      </c>
      <c r="H371" s="231">
        <v>200</v>
      </c>
      <c r="I371" s="232"/>
      <c r="J371" s="233">
        <f>ROUND(I371*H371,2)</f>
        <v>0</v>
      </c>
      <c r="K371" s="229" t="s">
        <v>1</v>
      </c>
      <c r="L371" s="43"/>
      <c r="M371" s="234" t="s">
        <v>1</v>
      </c>
      <c r="N371" s="235" t="s">
        <v>40</v>
      </c>
      <c r="O371" s="90"/>
      <c r="P371" s="236">
        <f>O371*H371</f>
        <v>0</v>
      </c>
      <c r="Q371" s="236">
        <v>0</v>
      </c>
      <c r="R371" s="236">
        <f>Q371*H371</f>
        <v>0</v>
      </c>
      <c r="S371" s="236">
        <v>0</v>
      </c>
      <c r="T371" s="237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38" t="s">
        <v>132</v>
      </c>
      <c r="AT371" s="238" t="s">
        <v>127</v>
      </c>
      <c r="AU371" s="238" t="s">
        <v>82</v>
      </c>
      <c r="AY371" s="16" t="s">
        <v>125</v>
      </c>
      <c r="BE371" s="239">
        <f>IF(N371="základní",J371,0)</f>
        <v>0</v>
      </c>
      <c r="BF371" s="239">
        <f>IF(N371="snížená",J371,0)</f>
        <v>0</v>
      </c>
      <c r="BG371" s="239">
        <f>IF(N371="zákl. přenesená",J371,0)</f>
        <v>0</v>
      </c>
      <c r="BH371" s="239">
        <f>IF(N371="sníž. přenesená",J371,0)</f>
        <v>0</v>
      </c>
      <c r="BI371" s="239">
        <f>IF(N371="nulová",J371,0)</f>
        <v>0</v>
      </c>
      <c r="BJ371" s="16" t="s">
        <v>80</v>
      </c>
      <c r="BK371" s="239">
        <f>ROUND(I371*H371,2)</f>
        <v>0</v>
      </c>
      <c r="BL371" s="16" t="s">
        <v>132</v>
      </c>
      <c r="BM371" s="238" t="s">
        <v>536</v>
      </c>
    </row>
    <row r="372" spans="1:47" s="2" customFormat="1" ht="12">
      <c r="A372" s="37"/>
      <c r="B372" s="38"/>
      <c r="C372" s="39"/>
      <c r="D372" s="240" t="s">
        <v>134</v>
      </c>
      <c r="E372" s="39"/>
      <c r="F372" s="241" t="s">
        <v>534</v>
      </c>
      <c r="G372" s="39"/>
      <c r="H372" s="39"/>
      <c r="I372" s="137"/>
      <c r="J372" s="39"/>
      <c r="K372" s="39"/>
      <c r="L372" s="43"/>
      <c r="M372" s="242"/>
      <c r="N372" s="243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134</v>
      </c>
      <c r="AU372" s="16" t="s">
        <v>82</v>
      </c>
    </row>
    <row r="373" spans="1:51" s="13" customFormat="1" ht="12">
      <c r="A373" s="13"/>
      <c r="B373" s="244"/>
      <c r="C373" s="245"/>
      <c r="D373" s="240" t="s">
        <v>145</v>
      </c>
      <c r="E373" s="246" t="s">
        <v>1</v>
      </c>
      <c r="F373" s="247" t="s">
        <v>537</v>
      </c>
      <c r="G373" s="245"/>
      <c r="H373" s="248">
        <v>200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4" t="s">
        <v>145</v>
      </c>
      <c r="AU373" s="254" t="s">
        <v>82</v>
      </c>
      <c r="AV373" s="13" t="s">
        <v>82</v>
      </c>
      <c r="AW373" s="13" t="s">
        <v>32</v>
      </c>
      <c r="AX373" s="13" t="s">
        <v>80</v>
      </c>
      <c r="AY373" s="254" t="s">
        <v>125</v>
      </c>
    </row>
    <row r="374" spans="1:65" s="2" customFormat="1" ht="19.8" customHeight="1">
      <c r="A374" s="37"/>
      <c r="B374" s="38"/>
      <c r="C374" s="227" t="s">
        <v>538</v>
      </c>
      <c r="D374" s="227" t="s">
        <v>127</v>
      </c>
      <c r="E374" s="228" t="s">
        <v>539</v>
      </c>
      <c r="F374" s="229" t="s">
        <v>540</v>
      </c>
      <c r="G374" s="230" t="s">
        <v>188</v>
      </c>
      <c r="H374" s="231">
        <v>40.088</v>
      </c>
      <c r="I374" s="232"/>
      <c r="J374" s="233">
        <f>ROUND(I374*H374,2)</f>
        <v>0</v>
      </c>
      <c r="K374" s="229" t="s">
        <v>131</v>
      </c>
      <c r="L374" s="43"/>
      <c r="M374" s="234" t="s">
        <v>1</v>
      </c>
      <c r="N374" s="235" t="s">
        <v>40</v>
      </c>
      <c r="O374" s="90"/>
      <c r="P374" s="236">
        <f>O374*H374</f>
        <v>0</v>
      </c>
      <c r="Q374" s="236">
        <v>0.06702</v>
      </c>
      <c r="R374" s="236">
        <f>Q374*H374</f>
        <v>2.68669776</v>
      </c>
      <c r="S374" s="236">
        <v>0</v>
      </c>
      <c r="T374" s="237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38" t="s">
        <v>132</v>
      </c>
      <c r="AT374" s="238" t="s">
        <v>127</v>
      </c>
      <c r="AU374" s="238" t="s">
        <v>82</v>
      </c>
      <c r="AY374" s="16" t="s">
        <v>125</v>
      </c>
      <c r="BE374" s="239">
        <f>IF(N374="základní",J374,0)</f>
        <v>0</v>
      </c>
      <c r="BF374" s="239">
        <f>IF(N374="snížená",J374,0)</f>
        <v>0</v>
      </c>
      <c r="BG374" s="239">
        <f>IF(N374="zákl. přenesená",J374,0)</f>
        <v>0</v>
      </c>
      <c r="BH374" s="239">
        <f>IF(N374="sníž. přenesená",J374,0)</f>
        <v>0</v>
      </c>
      <c r="BI374" s="239">
        <f>IF(N374="nulová",J374,0)</f>
        <v>0</v>
      </c>
      <c r="BJ374" s="16" t="s">
        <v>80</v>
      </c>
      <c r="BK374" s="239">
        <f>ROUND(I374*H374,2)</f>
        <v>0</v>
      </c>
      <c r="BL374" s="16" t="s">
        <v>132</v>
      </c>
      <c r="BM374" s="238" t="s">
        <v>541</v>
      </c>
    </row>
    <row r="375" spans="1:47" s="2" customFormat="1" ht="12">
      <c r="A375" s="37"/>
      <c r="B375" s="38"/>
      <c r="C375" s="39"/>
      <c r="D375" s="240" t="s">
        <v>134</v>
      </c>
      <c r="E375" s="39"/>
      <c r="F375" s="241" t="s">
        <v>540</v>
      </c>
      <c r="G375" s="39"/>
      <c r="H375" s="39"/>
      <c r="I375" s="137"/>
      <c r="J375" s="39"/>
      <c r="K375" s="39"/>
      <c r="L375" s="43"/>
      <c r="M375" s="242"/>
      <c r="N375" s="243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134</v>
      </c>
      <c r="AU375" s="16" t="s">
        <v>82</v>
      </c>
    </row>
    <row r="376" spans="1:51" s="13" customFormat="1" ht="12">
      <c r="A376" s="13"/>
      <c r="B376" s="244"/>
      <c r="C376" s="245"/>
      <c r="D376" s="240" t="s">
        <v>145</v>
      </c>
      <c r="E376" s="246" t="s">
        <v>1</v>
      </c>
      <c r="F376" s="247" t="s">
        <v>542</v>
      </c>
      <c r="G376" s="245"/>
      <c r="H376" s="248">
        <v>40.088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4" t="s">
        <v>145</v>
      </c>
      <c r="AU376" s="254" t="s">
        <v>82</v>
      </c>
      <c r="AV376" s="13" t="s">
        <v>82</v>
      </c>
      <c r="AW376" s="13" t="s">
        <v>32</v>
      </c>
      <c r="AX376" s="13" t="s">
        <v>80</v>
      </c>
      <c r="AY376" s="254" t="s">
        <v>125</v>
      </c>
    </row>
    <row r="377" spans="1:65" s="2" customFormat="1" ht="30" customHeight="1">
      <c r="A377" s="37"/>
      <c r="B377" s="38"/>
      <c r="C377" s="227" t="s">
        <v>543</v>
      </c>
      <c r="D377" s="227" t="s">
        <v>127</v>
      </c>
      <c r="E377" s="228" t="s">
        <v>544</v>
      </c>
      <c r="F377" s="229" t="s">
        <v>545</v>
      </c>
      <c r="G377" s="230" t="s">
        <v>188</v>
      </c>
      <c r="H377" s="231">
        <v>56.05</v>
      </c>
      <c r="I377" s="232"/>
      <c r="J377" s="233">
        <f>ROUND(I377*H377,2)</f>
        <v>0</v>
      </c>
      <c r="K377" s="229" t="s">
        <v>131</v>
      </c>
      <c r="L377" s="43"/>
      <c r="M377" s="234" t="s">
        <v>1</v>
      </c>
      <c r="N377" s="235" t="s">
        <v>40</v>
      </c>
      <c r="O377" s="90"/>
      <c r="P377" s="236">
        <f>O377*H377</f>
        <v>0</v>
      </c>
      <c r="Q377" s="236">
        <v>0.22814</v>
      </c>
      <c r="R377" s="236">
        <f>Q377*H377</f>
        <v>12.787247</v>
      </c>
      <c r="S377" s="236">
        <v>0</v>
      </c>
      <c r="T377" s="237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38" t="s">
        <v>132</v>
      </c>
      <c r="AT377" s="238" t="s">
        <v>127</v>
      </c>
      <c r="AU377" s="238" t="s">
        <v>82</v>
      </c>
      <c r="AY377" s="16" t="s">
        <v>125</v>
      </c>
      <c r="BE377" s="239">
        <f>IF(N377="základní",J377,0)</f>
        <v>0</v>
      </c>
      <c r="BF377" s="239">
        <f>IF(N377="snížená",J377,0)</f>
        <v>0</v>
      </c>
      <c r="BG377" s="239">
        <f>IF(N377="zákl. přenesená",J377,0)</f>
        <v>0</v>
      </c>
      <c r="BH377" s="239">
        <f>IF(N377="sníž. přenesená",J377,0)</f>
        <v>0</v>
      </c>
      <c r="BI377" s="239">
        <f>IF(N377="nulová",J377,0)</f>
        <v>0</v>
      </c>
      <c r="BJ377" s="16" t="s">
        <v>80</v>
      </c>
      <c r="BK377" s="239">
        <f>ROUND(I377*H377,2)</f>
        <v>0</v>
      </c>
      <c r="BL377" s="16" t="s">
        <v>132</v>
      </c>
      <c r="BM377" s="238" t="s">
        <v>546</v>
      </c>
    </row>
    <row r="378" spans="1:47" s="2" customFormat="1" ht="12">
      <c r="A378" s="37"/>
      <c r="B378" s="38"/>
      <c r="C378" s="39"/>
      <c r="D378" s="240" t="s">
        <v>134</v>
      </c>
      <c r="E378" s="39"/>
      <c r="F378" s="241" t="s">
        <v>547</v>
      </c>
      <c r="G378" s="39"/>
      <c r="H378" s="39"/>
      <c r="I378" s="137"/>
      <c r="J378" s="39"/>
      <c r="K378" s="39"/>
      <c r="L378" s="43"/>
      <c r="M378" s="242"/>
      <c r="N378" s="243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134</v>
      </c>
      <c r="AU378" s="16" t="s">
        <v>82</v>
      </c>
    </row>
    <row r="379" spans="1:51" s="13" customFormat="1" ht="12">
      <c r="A379" s="13"/>
      <c r="B379" s="244"/>
      <c r="C379" s="245"/>
      <c r="D379" s="240" t="s">
        <v>145</v>
      </c>
      <c r="E379" s="246" t="s">
        <v>1</v>
      </c>
      <c r="F379" s="247" t="s">
        <v>548</v>
      </c>
      <c r="G379" s="245"/>
      <c r="H379" s="248">
        <v>56.05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4" t="s">
        <v>145</v>
      </c>
      <c r="AU379" s="254" t="s">
        <v>82</v>
      </c>
      <c r="AV379" s="13" t="s">
        <v>82</v>
      </c>
      <c r="AW379" s="13" t="s">
        <v>32</v>
      </c>
      <c r="AX379" s="13" t="s">
        <v>80</v>
      </c>
      <c r="AY379" s="254" t="s">
        <v>125</v>
      </c>
    </row>
    <row r="380" spans="1:63" s="12" customFormat="1" ht="22.8" customHeight="1">
      <c r="A380" s="12"/>
      <c r="B380" s="211"/>
      <c r="C380" s="212"/>
      <c r="D380" s="213" t="s">
        <v>74</v>
      </c>
      <c r="E380" s="225" t="s">
        <v>173</v>
      </c>
      <c r="F380" s="225" t="s">
        <v>549</v>
      </c>
      <c r="G380" s="212"/>
      <c r="H380" s="212"/>
      <c r="I380" s="215"/>
      <c r="J380" s="226">
        <f>BK380</f>
        <v>0</v>
      </c>
      <c r="K380" s="212"/>
      <c r="L380" s="217"/>
      <c r="M380" s="218"/>
      <c r="N380" s="219"/>
      <c r="O380" s="219"/>
      <c r="P380" s="220">
        <f>SUM(P381:P479)</f>
        <v>0</v>
      </c>
      <c r="Q380" s="219"/>
      <c r="R380" s="220">
        <f>SUM(R381:R479)</f>
        <v>0.970822</v>
      </c>
      <c r="S380" s="219"/>
      <c r="T380" s="221">
        <f>SUM(T381:T479)</f>
        <v>44.122175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22" t="s">
        <v>80</v>
      </c>
      <c r="AT380" s="223" t="s">
        <v>74</v>
      </c>
      <c r="AU380" s="223" t="s">
        <v>80</v>
      </c>
      <c r="AY380" s="222" t="s">
        <v>125</v>
      </c>
      <c r="BK380" s="224">
        <f>SUM(BK381:BK479)</f>
        <v>0</v>
      </c>
    </row>
    <row r="381" spans="1:65" s="2" customFormat="1" ht="19.8" customHeight="1">
      <c r="A381" s="37"/>
      <c r="B381" s="38"/>
      <c r="C381" s="227" t="s">
        <v>550</v>
      </c>
      <c r="D381" s="227" t="s">
        <v>127</v>
      </c>
      <c r="E381" s="228" t="s">
        <v>551</v>
      </c>
      <c r="F381" s="229" t="s">
        <v>552</v>
      </c>
      <c r="G381" s="230" t="s">
        <v>188</v>
      </c>
      <c r="H381" s="231">
        <v>1143</v>
      </c>
      <c r="I381" s="232"/>
      <c r="J381" s="233">
        <f>ROUND(I381*H381,2)</f>
        <v>0</v>
      </c>
      <c r="K381" s="229" t="s">
        <v>131</v>
      </c>
      <c r="L381" s="43"/>
      <c r="M381" s="234" t="s">
        <v>1</v>
      </c>
      <c r="N381" s="235" t="s">
        <v>40</v>
      </c>
      <c r="O381" s="90"/>
      <c r="P381" s="236">
        <f>O381*H381</f>
        <v>0</v>
      </c>
      <c r="Q381" s="236">
        <v>0</v>
      </c>
      <c r="R381" s="236">
        <f>Q381*H381</f>
        <v>0</v>
      </c>
      <c r="S381" s="236">
        <v>0</v>
      </c>
      <c r="T381" s="237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8" t="s">
        <v>132</v>
      </c>
      <c r="AT381" s="238" t="s">
        <v>127</v>
      </c>
      <c r="AU381" s="238" t="s">
        <v>82</v>
      </c>
      <c r="AY381" s="16" t="s">
        <v>125</v>
      </c>
      <c r="BE381" s="239">
        <f>IF(N381="základní",J381,0)</f>
        <v>0</v>
      </c>
      <c r="BF381" s="239">
        <f>IF(N381="snížená",J381,0)</f>
        <v>0</v>
      </c>
      <c r="BG381" s="239">
        <f>IF(N381="zákl. přenesená",J381,0)</f>
        <v>0</v>
      </c>
      <c r="BH381" s="239">
        <f>IF(N381="sníž. přenesená",J381,0)</f>
        <v>0</v>
      </c>
      <c r="BI381" s="239">
        <f>IF(N381="nulová",J381,0)</f>
        <v>0</v>
      </c>
      <c r="BJ381" s="16" t="s">
        <v>80</v>
      </c>
      <c r="BK381" s="239">
        <f>ROUND(I381*H381,2)</f>
        <v>0</v>
      </c>
      <c r="BL381" s="16" t="s">
        <v>132</v>
      </c>
      <c r="BM381" s="238" t="s">
        <v>553</v>
      </c>
    </row>
    <row r="382" spans="1:47" s="2" customFormat="1" ht="12">
      <c r="A382" s="37"/>
      <c r="B382" s="38"/>
      <c r="C382" s="39"/>
      <c r="D382" s="240" t="s">
        <v>134</v>
      </c>
      <c r="E382" s="39"/>
      <c r="F382" s="241" t="s">
        <v>552</v>
      </c>
      <c r="G382" s="39"/>
      <c r="H382" s="39"/>
      <c r="I382" s="137"/>
      <c r="J382" s="39"/>
      <c r="K382" s="39"/>
      <c r="L382" s="43"/>
      <c r="M382" s="242"/>
      <c r="N382" s="243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134</v>
      </c>
      <c r="AU382" s="16" t="s">
        <v>82</v>
      </c>
    </row>
    <row r="383" spans="1:51" s="13" customFormat="1" ht="12">
      <c r="A383" s="13"/>
      <c r="B383" s="244"/>
      <c r="C383" s="245"/>
      <c r="D383" s="240" t="s">
        <v>145</v>
      </c>
      <c r="E383" s="246" t="s">
        <v>1</v>
      </c>
      <c r="F383" s="247" t="s">
        <v>554</v>
      </c>
      <c r="G383" s="245"/>
      <c r="H383" s="248">
        <v>1143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4" t="s">
        <v>145</v>
      </c>
      <c r="AU383" s="254" t="s">
        <v>82</v>
      </c>
      <c r="AV383" s="13" t="s">
        <v>82</v>
      </c>
      <c r="AW383" s="13" t="s">
        <v>32</v>
      </c>
      <c r="AX383" s="13" t="s">
        <v>80</v>
      </c>
      <c r="AY383" s="254" t="s">
        <v>125</v>
      </c>
    </row>
    <row r="384" spans="1:65" s="2" customFormat="1" ht="30" customHeight="1">
      <c r="A384" s="37"/>
      <c r="B384" s="38"/>
      <c r="C384" s="227" t="s">
        <v>555</v>
      </c>
      <c r="D384" s="227" t="s">
        <v>127</v>
      </c>
      <c r="E384" s="228" t="s">
        <v>556</v>
      </c>
      <c r="F384" s="229" t="s">
        <v>557</v>
      </c>
      <c r="G384" s="230" t="s">
        <v>188</v>
      </c>
      <c r="H384" s="231">
        <v>68580</v>
      </c>
      <c r="I384" s="232"/>
      <c r="J384" s="233">
        <f>ROUND(I384*H384,2)</f>
        <v>0</v>
      </c>
      <c r="K384" s="229" t="s">
        <v>131</v>
      </c>
      <c r="L384" s="43"/>
      <c r="M384" s="234" t="s">
        <v>1</v>
      </c>
      <c r="N384" s="235" t="s">
        <v>40</v>
      </c>
      <c r="O384" s="90"/>
      <c r="P384" s="236">
        <f>O384*H384</f>
        <v>0</v>
      </c>
      <c r="Q384" s="236">
        <v>0</v>
      </c>
      <c r="R384" s="236">
        <f>Q384*H384</f>
        <v>0</v>
      </c>
      <c r="S384" s="236">
        <v>0</v>
      </c>
      <c r="T384" s="237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38" t="s">
        <v>132</v>
      </c>
      <c r="AT384" s="238" t="s">
        <v>127</v>
      </c>
      <c r="AU384" s="238" t="s">
        <v>82</v>
      </c>
      <c r="AY384" s="16" t="s">
        <v>125</v>
      </c>
      <c r="BE384" s="239">
        <f>IF(N384="základní",J384,0)</f>
        <v>0</v>
      </c>
      <c r="BF384" s="239">
        <f>IF(N384="snížená",J384,0)</f>
        <v>0</v>
      </c>
      <c r="BG384" s="239">
        <f>IF(N384="zákl. přenesená",J384,0)</f>
        <v>0</v>
      </c>
      <c r="BH384" s="239">
        <f>IF(N384="sníž. přenesená",J384,0)</f>
        <v>0</v>
      </c>
      <c r="BI384" s="239">
        <f>IF(N384="nulová",J384,0)</f>
        <v>0</v>
      </c>
      <c r="BJ384" s="16" t="s">
        <v>80</v>
      </c>
      <c r="BK384" s="239">
        <f>ROUND(I384*H384,2)</f>
        <v>0</v>
      </c>
      <c r="BL384" s="16" t="s">
        <v>132</v>
      </c>
      <c r="BM384" s="238" t="s">
        <v>558</v>
      </c>
    </row>
    <row r="385" spans="1:47" s="2" customFormat="1" ht="12">
      <c r="A385" s="37"/>
      <c r="B385" s="38"/>
      <c r="C385" s="39"/>
      <c r="D385" s="240" t="s">
        <v>134</v>
      </c>
      <c r="E385" s="39"/>
      <c r="F385" s="241" t="s">
        <v>557</v>
      </c>
      <c r="G385" s="39"/>
      <c r="H385" s="39"/>
      <c r="I385" s="137"/>
      <c r="J385" s="39"/>
      <c r="K385" s="39"/>
      <c r="L385" s="43"/>
      <c r="M385" s="242"/>
      <c r="N385" s="243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6" t="s">
        <v>134</v>
      </c>
      <c r="AU385" s="16" t="s">
        <v>82</v>
      </c>
    </row>
    <row r="386" spans="1:51" s="13" customFormat="1" ht="12">
      <c r="A386" s="13"/>
      <c r="B386" s="244"/>
      <c r="C386" s="245"/>
      <c r="D386" s="240" t="s">
        <v>145</v>
      </c>
      <c r="E386" s="246" t="s">
        <v>1</v>
      </c>
      <c r="F386" s="247" t="s">
        <v>559</v>
      </c>
      <c r="G386" s="245"/>
      <c r="H386" s="248">
        <v>1143</v>
      </c>
      <c r="I386" s="249"/>
      <c r="J386" s="245"/>
      <c r="K386" s="245"/>
      <c r="L386" s="250"/>
      <c r="M386" s="251"/>
      <c r="N386" s="252"/>
      <c r="O386" s="252"/>
      <c r="P386" s="252"/>
      <c r="Q386" s="252"/>
      <c r="R386" s="252"/>
      <c r="S386" s="252"/>
      <c r="T386" s="25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4" t="s">
        <v>145</v>
      </c>
      <c r="AU386" s="254" t="s">
        <v>82</v>
      </c>
      <c r="AV386" s="13" t="s">
        <v>82</v>
      </c>
      <c r="AW386" s="13" t="s">
        <v>32</v>
      </c>
      <c r="AX386" s="13" t="s">
        <v>80</v>
      </c>
      <c r="AY386" s="254" t="s">
        <v>125</v>
      </c>
    </row>
    <row r="387" spans="1:51" s="13" customFormat="1" ht="12">
      <c r="A387" s="13"/>
      <c r="B387" s="244"/>
      <c r="C387" s="245"/>
      <c r="D387" s="240" t="s">
        <v>145</v>
      </c>
      <c r="E387" s="245"/>
      <c r="F387" s="247" t="s">
        <v>560</v>
      </c>
      <c r="G387" s="245"/>
      <c r="H387" s="248">
        <v>68580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4" t="s">
        <v>145</v>
      </c>
      <c r="AU387" s="254" t="s">
        <v>82</v>
      </c>
      <c r="AV387" s="13" t="s">
        <v>82</v>
      </c>
      <c r="AW387" s="13" t="s">
        <v>4</v>
      </c>
      <c r="AX387" s="13" t="s">
        <v>80</v>
      </c>
      <c r="AY387" s="254" t="s">
        <v>125</v>
      </c>
    </row>
    <row r="388" spans="1:65" s="2" customFormat="1" ht="19.8" customHeight="1">
      <c r="A388" s="37"/>
      <c r="B388" s="38"/>
      <c r="C388" s="227" t="s">
        <v>561</v>
      </c>
      <c r="D388" s="227" t="s">
        <v>127</v>
      </c>
      <c r="E388" s="228" t="s">
        <v>562</v>
      </c>
      <c r="F388" s="229" t="s">
        <v>563</v>
      </c>
      <c r="G388" s="230" t="s">
        <v>188</v>
      </c>
      <c r="H388" s="231">
        <v>1143</v>
      </c>
      <c r="I388" s="232"/>
      <c r="J388" s="233">
        <f>ROUND(I388*H388,2)</f>
        <v>0</v>
      </c>
      <c r="K388" s="229" t="s">
        <v>131</v>
      </c>
      <c r="L388" s="43"/>
      <c r="M388" s="234" t="s">
        <v>1</v>
      </c>
      <c r="N388" s="235" t="s">
        <v>40</v>
      </c>
      <c r="O388" s="90"/>
      <c r="P388" s="236">
        <f>O388*H388</f>
        <v>0</v>
      </c>
      <c r="Q388" s="236">
        <v>0</v>
      </c>
      <c r="R388" s="236">
        <f>Q388*H388</f>
        <v>0</v>
      </c>
      <c r="S388" s="236">
        <v>0</v>
      </c>
      <c r="T388" s="237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8" t="s">
        <v>132</v>
      </c>
      <c r="AT388" s="238" t="s">
        <v>127</v>
      </c>
      <c r="AU388" s="238" t="s">
        <v>82</v>
      </c>
      <c r="AY388" s="16" t="s">
        <v>125</v>
      </c>
      <c r="BE388" s="239">
        <f>IF(N388="základní",J388,0)</f>
        <v>0</v>
      </c>
      <c r="BF388" s="239">
        <f>IF(N388="snížená",J388,0)</f>
        <v>0</v>
      </c>
      <c r="BG388" s="239">
        <f>IF(N388="zákl. přenesená",J388,0)</f>
        <v>0</v>
      </c>
      <c r="BH388" s="239">
        <f>IF(N388="sníž. přenesená",J388,0)</f>
        <v>0</v>
      </c>
      <c r="BI388" s="239">
        <f>IF(N388="nulová",J388,0)</f>
        <v>0</v>
      </c>
      <c r="BJ388" s="16" t="s">
        <v>80</v>
      </c>
      <c r="BK388" s="239">
        <f>ROUND(I388*H388,2)</f>
        <v>0</v>
      </c>
      <c r="BL388" s="16" t="s">
        <v>132</v>
      </c>
      <c r="BM388" s="238" t="s">
        <v>564</v>
      </c>
    </row>
    <row r="389" spans="1:47" s="2" customFormat="1" ht="12">
      <c r="A389" s="37"/>
      <c r="B389" s="38"/>
      <c r="C389" s="39"/>
      <c r="D389" s="240" t="s">
        <v>134</v>
      </c>
      <c r="E389" s="39"/>
      <c r="F389" s="241" t="s">
        <v>563</v>
      </c>
      <c r="G389" s="39"/>
      <c r="H389" s="39"/>
      <c r="I389" s="137"/>
      <c r="J389" s="39"/>
      <c r="K389" s="39"/>
      <c r="L389" s="43"/>
      <c r="M389" s="242"/>
      <c r="N389" s="243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134</v>
      </c>
      <c r="AU389" s="16" t="s">
        <v>82</v>
      </c>
    </row>
    <row r="390" spans="1:65" s="2" customFormat="1" ht="19.8" customHeight="1">
      <c r="A390" s="37"/>
      <c r="B390" s="38"/>
      <c r="C390" s="227" t="s">
        <v>565</v>
      </c>
      <c r="D390" s="227" t="s">
        <v>127</v>
      </c>
      <c r="E390" s="228" t="s">
        <v>566</v>
      </c>
      <c r="F390" s="229" t="s">
        <v>567</v>
      </c>
      <c r="G390" s="230" t="s">
        <v>188</v>
      </c>
      <c r="H390" s="231">
        <v>1143</v>
      </c>
      <c r="I390" s="232"/>
      <c r="J390" s="233">
        <f>ROUND(I390*H390,2)</f>
        <v>0</v>
      </c>
      <c r="K390" s="229" t="s">
        <v>131</v>
      </c>
      <c r="L390" s="43"/>
      <c r="M390" s="234" t="s">
        <v>1</v>
      </c>
      <c r="N390" s="235" t="s">
        <v>40</v>
      </c>
      <c r="O390" s="90"/>
      <c r="P390" s="236">
        <f>O390*H390</f>
        <v>0</v>
      </c>
      <c r="Q390" s="236">
        <v>0</v>
      </c>
      <c r="R390" s="236">
        <f>Q390*H390</f>
        <v>0</v>
      </c>
      <c r="S390" s="236">
        <v>0</v>
      </c>
      <c r="T390" s="237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38" t="s">
        <v>132</v>
      </c>
      <c r="AT390" s="238" t="s">
        <v>127</v>
      </c>
      <c r="AU390" s="238" t="s">
        <v>82</v>
      </c>
      <c r="AY390" s="16" t="s">
        <v>125</v>
      </c>
      <c r="BE390" s="239">
        <f>IF(N390="základní",J390,0)</f>
        <v>0</v>
      </c>
      <c r="BF390" s="239">
        <f>IF(N390="snížená",J390,0)</f>
        <v>0</v>
      </c>
      <c r="BG390" s="239">
        <f>IF(N390="zákl. přenesená",J390,0)</f>
        <v>0</v>
      </c>
      <c r="BH390" s="239">
        <f>IF(N390="sníž. přenesená",J390,0)</f>
        <v>0</v>
      </c>
      <c r="BI390" s="239">
        <f>IF(N390="nulová",J390,0)</f>
        <v>0</v>
      </c>
      <c r="BJ390" s="16" t="s">
        <v>80</v>
      </c>
      <c r="BK390" s="239">
        <f>ROUND(I390*H390,2)</f>
        <v>0</v>
      </c>
      <c r="BL390" s="16" t="s">
        <v>132</v>
      </c>
      <c r="BM390" s="238" t="s">
        <v>568</v>
      </c>
    </row>
    <row r="391" spans="1:47" s="2" customFormat="1" ht="12">
      <c r="A391" s="37"/>
      <c r="B391" s="38"/>
      <c r="C391" s="39"/>
      <c r="D391" s="240" t="s">
        <v>134</v>
      </c>
      <c r="E391" s="39"/>
      <c r="F391" s="241" t="s">
        <v>567</v>
      </c>
      <c r="G391" s="39"/>
      <c r="H391" s="39"/>
      <c r="I391" s="137"/>
      <c r="J391" s="39"/>
      <c r="K391" s="39"/>
      <c r="L391" s="43"/>
      <c r="M391" s="242"/>
      <c r="N391" s="243"/>
      <c r="O391" s="90"/>
      <c r="P391" s="90"/>
      <c r="Q391" s="90"/>
      <c r="R391" s="90"/>
      <c r="S391" s="90"/>
      <c r="T391" s="91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6" t="s">
        <v>134</v>
      </c>
      <c r="AU391" s="16" t="s">
        <v>82</v>
      </c>
    </row>
    <row r="392" spans="1:65" s="2" customFormat="1" ht="19.8" customHeight="1">
      <c r="A392" s="37"/>
      <c r="B392" s="38"/>
      <c r="C392" s="227" t="s">
        <v>569</v>
      </c>
      <c r="D392" s="227" t="s">
        <v>127</v>
      </c>
      <c r="E392" s="228" t="s">
        <v>570</v>
      </c>
      <c r="F392" s="229" t="s">
        <v>571</v>
      </c>
      <c r="G392" s="230" t="s">
        <v>188</v>
      </c>
      <c r="H392" s="231">
        <v>68580</v>
      </c>
      <c r="I392" s="232"/>
      <c r="J392" s="233">
        <f>ROUND(I392*H392,2)</f>
        <v>0</v>
      </c>
      <c r="K392" s="229" t="s">
        <v>131</v>
      </c>
      <c r="L392" s="43"/>
      <c r="M392" s="234" t="s">
        <v>1</v>
      </c>
      <c r="N392" s="235" t="s">
        <v>40</v>
      </c>
      <c r="O392" s="90"/>
      <c r="P392" s="236">
        <f>O392*H392</f>
        <v>0</v>
      </c>
      <c r="Q392" s="236">
        <v>0</v>
      </c>
      <c r="R392" s="236">
        <f>Q392*H392</f>
        <v>0</v>
      </c>
      <c r="S392" s="236">
        <v>0</v>
      </c>
      <c r="T392" s="237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38" t="s">
        <v>132</v>
      </c>
      <c r="AT392" s="238" t="s">
        <v>127</v>
      </c>
      <c r="AU392" s="238" t="s">
        <v>82</v>
      </c>
      <c r="AY392" s="16" t="s">
        <v>125</v>
      </c>
      <c r="BE392" s="239">
        <f>IF(N392="základní",J392,0)</f>
        <v>0</v>
      </c>
      <c r="BF392" s="239">
        <f>IF(N392="snížená",J392,0)</f>
        <v>0</v>
      </c>
      <c r="BG392" s="239">
        <f>IF(N392="zákl. přenesená",J392,0)</f>
        <v>0</v>
      </c>
      <c r="BH392" s="239">
        <f>IF(N392="sníž. přenesená",J392,0)</f>
        <v>0</v>
      </c>
      <c r="BI392" s="239">
        <f>IF(N392="nulová",J392,0)</f>
        <v>0</v>
      </c>
      <c r="BJ392" s="16" t="s">
        <v>80</v>
      </c>
      <c r="BK392" s="239">
        <f>ROUND(I392*H392,2)</f>
        <v>0</v>
      </c>
      <c r="BL392" s="16" t="s">
        <v>132</v>
      </c>
      <c r="BM392" s="238" t="s">
        <v>572</v>
      </c>
    </row>
    <row r="393" spans="1:47" s="2" customFormat="1" ht="12">
      <c r="A393" s="37"/>
      <c r="B393" s="38"/>
      <c r="C393" s="39"/>
      <c r="D393" s="240" t="s">
        <v>134</v>
      </c>
      <c r="E393" s="39"/>
      <c r="F393" s="241" t="s">
        <v>571</v>
      </c>
      <c r="G393" s="39"/>
      <c r="H393" s="39"/>
      <c r="I393" s="137"/>
      <c r="J393" s="39"/>
      <c r="K393" s="39"/>
      <c r="L393" s="43"/>
      <c r="M393" s="242"/>
      <c r="N393" s="243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6" t="s">
        <v>134</v>
      </c>
      <c r="AU393" s="16" t="s">
        <v>82</v>
      </c>
    </row>
    <row r="394" spans="1:51" s="13" customFormat="1" ht="12">
      <c r="A394" s="13"/>
      <c r="B394" s="244"/>
      <c r="C394" s="245"/>
      <c r="D394" s="240" t="s">
        <v>145</v>
      </c>
      <c r="E394" s="246" t="s">
        <v>1</v>
      </c>
      <c r="F394" s="247" t="s">
        <v>559</v>
      </c>
      <c r="G394" s="245"/>
      <c r="H394" s="248">
        <v>1143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4" t="s">
        <v>145</v>
      </c>
      <c r="AU394" s="254" t="s">
        <v>82</v>
      </c>
      <c r="AV394" s="13" t="s">
        <v>82</v>
      </c>
      <c r="AW394" s="13" t="s">
        <v>32</v>
      </c>
      <c r="AX394" s="13" t="s">
        <v>80</v>
      </c>
      <c r="AY394" s="254" t="s">
        <v>125</v>
      </c>
    </row>
    <row r="395" spans="1:51" s="13" customFormat="1" ht="12">
      <c r="A395" s="13"/>
      <c r="B395" s="244"/>
      <c r="C395" s="245"/>
      <c r="D395" s="240" t="s">
        <v>145</v>
      </c>
      <c r="E395" s="245"/>
      <c r="F395" s="247" t="s">
        <v>560</v>
      </c>
      <c r="G395" s="245"/>
      <c r="H395" s="248">
        <v>68580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4" t="s">
        <v>145</v>
      </c>
      <c r="AU395" s="254" t="s">
        <v>82</v>
      </c>
      <c r="AV395" s="13" t="s">
        <v>82</v>
      </c>
      <c r="AW395" s="13" t="s">
        <v>4</v>
      </c>
      <c r="AX395" s="13" t="s">
        <v>80</v>
      </c>
      <c r="AY395" s="254" t="s">
        <v>125</v>
      </c>
    </row>
    <row r="396" spans="1:65" s="2" customFormat="1" ht="19.8" customHeight="1">
      <c r="A396" s="37"/>
      <c r="B396" s="38"/>
      <c r="C396" s="227" t="s">
        <v>573</v>
      </c>
      <c r="D396" s="227" t="s">
        <v>127</v>
      </c>
      <c r="E396" s="228" t="s">
        <v>574</v>
      </c>
      <c r="F396" s="229" t="s">
        <v>575</v>
      </c>
      <c r="G396" s="230" t="s">
        <v>188</v>
      </c>
      <c r="H396" s="231">
        <v>1143</v>
      </c>
      <c r="I396" s="232"/>
      <c r="J396" s="233">
        <f>ROUND(I396*H396,2)</f>
        <v>0</v>
      </c>
      <c r="K396" s="229" t="s">
        <v>131</v>
      </c>
      <c r="L396" s="43"/>
      <c r="M396" s="234" t="s">
        <v>1</v>
      </c>
      <c r="N396" s="235" t="s">
        <v>40</v>
      </c>
      <c r="O396" s="90"/>
      <c r="P396" s="236">
        <f>O396*H396</f>
        <v>0</v>
      </c>
      <c r="Q396" s="236">
        <v>0</v>
      </c>
      <c r="R396" s="236">
        <f>Q396*H396</f>
        <v>0</v>
      </c>
      <c r="S396" s="236">
        <v>0</v>
      </c>
      <c r="T396" s="237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38" t="s">
        <v>132</v>
      </c>
      <c r="AT396" s="238" t="s">
        <v>127</v>
      </c>
      <c r="AU396" s="238" t="s">
        <v>82</v>
      </c>
      <c r="AY396" s="16" t="s">
        <v>125</v>
      </c>
      <c r="BE396" s="239">
        <f>IF(N396="základní",J396,0)</f>
        <v>0</v>
      </c>
      <c r="BF396" s="239">
        <f>IF(N396="snížená",J396,0)</f>
        <v>0</v>
      </c>
      <c r="BG396" s="239">
        <f>IF(N396="zákl. přenesená",J396,0)</f>
        <v>0</v>
      </c>
      <c r="BH396" s="239">
        <f>IF(N396="sníž. přenesená",J396,0)</f>
        <v>0</v>
      </c>
      <c r="BI396" s="239">
        <f>IF(N396="nulová",J396,0)</f>
        <v>0</v>
      </c>
      <c r="BJ396" s="16" t="s">
        <v>80</v>
      </c>
      <c r="BK396" s="239">
        <f>ROUND(I396*H396,2)</f>
        <v>0</v>
      </c>
      <c r="BL396" s="16" t="s">
        <v>132</v>
      </c>
      <c r="BM396" s="238" t="s">
        <v>576</v>
      </c>
    </row>
    <row r="397" spans="1:47" s="2" customFormat="1" ht="12">
      <c r="A397" s="37"/>
      <c r="B397" s="38"/>
      <c r="C397" s="39"/>
      <c r="D397" s="240" t="s">
        <v>134</v>
      </c>
      <c r="E397" s="39"/>
      <c r="F397" s="241" t="s">
        <v>575</v>
      </c>
      <c r="G397" s="39"/>
      <c r="H397" s="39"/>
      <c r="I397" s="137"/>
      <c r="J397" s="39"/>
      <c r="K397" s="39"/>
      <c r="L397" s="43"/>
      <c r="M397" s="242"/>
      <c r="N397" s="243"/>
      <c r="O397" s="90"/>
      <c r="P397" s="90"/>
      <c r="Q397" s="90"/>
      <c r="R397" s="90"/>
      <c r="S397" s="90"/>
      <c r="T397" s="91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6" t="s">
        <v>134</v>
      </c>
      <c r="AU397" s="16" t="s">
        <v>82</v>
      </c>
    </row>
    <row r="398" spans="1:65" s="2" customFormat="1" ht="14.4" customHeight="1">
      <c r="A398" s="37"/>
      <c r="B398" s="38"/>
      <c r="C398" s="227" t="s">
        <v>577</v>
      </c>
      <c r="D398" s="227" t="s">
        <v>127</v>
      </c>
      <c r="E398" s="228" t="s">
        <v>578</v>
      </c>
      <c r="F398" s="229" t="s">
        <v>579</v>
      </c>
      <c r="G398" s="230" t="s">
        <v>398</v>
      </c>
      <c r="H398" s="231">
        <v>4.5</v>
      </c>
      <c r="I398" s="232"/>
      <c r="J398" s="233">
        <f>ROUND(I398*H398,2)</f>
        <v>0</v>
      </c>
      <c r="K398" s="229" t="s">
        <v>131</v>
      </c>
      <c r="L398" s="43"/>
      <c r="M398" s="234" t="s">
        <v>1</v>
      </c>
      <c r="N398" s="235" t="s">
        <v>40</v>
      </c>
      <c r="O398" s="90"/>
      <c r="P398" s="236">
        <f>O398*H398</f>
        <v>0</v>
      </c>
      <c r="Q398" s="236">
        <v>0</v>
      </c>
      <c r="R398" s="236">
        <f>Q398*H398</f>
        <v>0</v>
      </c>
      <c r="S398" s="236">
        <v>0</v>
      </c>
      <c r="T398" s="237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38" t="s">
        <v>132</v>
      </c>
      <c r="AT398" s="238" t="s">
        <v>127</v>
      </c>
      <c r="AU398" s="238" t="s">
        <v>82</v>
      </c>
      <c r="AY398" s="16" t="s">
        <v>125</v>
      </c>
      <c r="BE398" s="239">
        <f>IF(N398="základní",J398,0)</f>
        <v>0</v>
      </c>
      <c r="BF398" s="239">
        <f>IF(N398="snížená",J398,0)</f>
        <v>0</v>
      </c>
      <c r="BG398" s="239">
        <f>IF(N398="zákl. přenesená",J398,0)</f>
        <v>0</v>
      </c>
      <c r="BH398" s="239">
        <f>IF(N398="sníž. přenesená",J398,0)</f>
        <v>0</v>
      </c>
      <c r="BI398" s="239">
        <f>IF(N398="nulová",J398,0)</f>
        <v>0</v>
      </c>
      <c r="BJ398" s="16" t="s">
        <v>80</v>
      </c>
      <c r="BK398" s="239">
        <f>ROUND(I398*H398,2)</f>
        <v>0</v>
      </c>
      <c r="BL398" s="16" t="s">
        <v>132</v>
      </c>
      <c r="BM398" s="238" t="s">
        <v>580</v>
      </c>
    </row>
    <row r="399" spans="1:47" s="2" customFormat="1" ht="12">
      <c r="A399" s="37"/>
      <c r="B399" s="38"/>
      <c r="C399" s="39"/>
      <c r="D399" s="240" t="s">
        <v>134</v>
      </c>
      <c r="E399" s="39"/>
      <c r="F399" s="241" t="s">
        <v>579</v>
      </c>
      <c r="G399" s="39"/>
      <c r="H399" s="39"/>
      <c r="I399" s="137"/>
      <c r="J399" s="39"/>
      <c r="K399" s="39"/>
      <c r="L399" s="43"/>
      <c r="M399" s="242"/>
      <c r="N399" s="243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6" t="s">
        <v>134</v>
      </c>
      <c r="AU399" s="16" t="s">
        <v>82</v>
      </c>
    </row>
    <row r="400" spans="1:51" s="13" customFormat="1" ht="12">
      <c r="A400" s="13"/>
      <c r="B400" s="244"/>
      <c r="C400" s="245"/>
      <c r="D400" s="240" t="s">
        <v>145</v>
      </c>
      <c r="E400" s="246" t="s">
        <v>1</v>
      </c>
      <c r="F400" s="247" t="s">
        <v>581</v>
      </c>
      <c r="G400" s="245"/>
      <c r="H400" s="248">
        <v>4.5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4" t="s">
        <v>145</v>
      </c>
      <c r="AU400" s="254" t="s">
        <v>82</v>
      </c>
      <c r="AV400" s="13" t="s">
        <v>82</v>
      </c>
      <c r="AW400" s="13" t="s">
        <v>32</v>
      </c>
      <c r="AX400" s="13" t="s">
        <v>80</v>
      </c>
      <c r="AY400" s="254" t="s">
        <v>125</v>
      </c>
    </row>
    <row r="401" spans="1:65" s="2" customFormat="1" ht="19.8" customHeight="1">
      <c r="A401" s="37"/>
      <c r="B401" s="38"/>
      <c r="C401" s="227" t="s">
        <v>582</v>
      </c>
      <c r="D401" s="227" t="s">
        <v>127</v>
      </c>
      <c r="E401" s="228" t="s">
        <v>583</v>
      </c>
      <c r="F401" s="229" t="s">
        <v>584</v>
      </c>
      <c r="G401" s="230" t="s">
        <v>398</v>
      </c>
      <c r="H401" s="231">
        <v>270</v>
      </c>
      <c r="I401" s="232"/>
      <c r="J401" s="233">
        <f>ROUND(I401*H401,2)</f>
        <v>0</v>
      </c>
      <c r="K401" s="229" t="s">
        <v>131</v>
      </c>
      <c r="L401" s="43"/>
      <c r="M401" s="234" t="s">
        <v>1</v>
      </c>
      <c r="N401" s="235" t="s">
        <v>40</v>
      </c>
      <c r="O401" s="90"/>
      <c r="P401" s="236">
        <f>O401*H401</f>
        <v>0</v>
      </c>
      <c r="Q401" s="236">
        <v>0</v>
      </c>
      <c r="R401" s="236">
        <f>Q401*H401</f>
        <v>0</v>
      </c>
      <c r="S401" s="236">
        <v>0</v>
      </c>
      <c r="T401" s="237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38" t="s">
        <v>132</v>
      </c>
      <c r="AT401" s="238" t="s">
        <v>127</v>
      </c>
      <c r="AU401" s="238" t="s">
        <v>82</v>
      </c>
      <c r="AY401" s="16" t="s">
        <v>125</v>
      </c>
      <c r="BE401" s="239">
        <f>IF(N401="základní",J401,0)</f>
        <v>0</v>
      </c>
      <c r="BF401" s="239">
        <f>IF(N401="snížená",J401,0)</f>
        <v>0</v>
      </c>
      <c r="BG401" s="239">
        <f>IF(N401="zákl. přenesená",J401,0)</f>
        <v>0</v>
      </c>
      <c r="BH401" s="239">
        <f>IF(N401="sníž. přenesená",J401,0)</f>
        <v>0</v>
      </c>
      <c r="BI401" s="239">
        <f>IF(N401="nulová",J401,0)</f>
        <v>0</v>
      </c>
      <c r="BJ401" s="16" t="s">
        <v>80</v>
      </c>
      <c r="BK401" s="239">
        <f>ROUND(I401*H401,2)</f>
        <v>0</v>
      </c>
      <c r="BL401" s="16" t="s">
        <v>132</v>
      </c>
      <c r="BM401" s="238" t="s">
        <v>585</v>
      </c>
    </row>
    <row r="402" spans="1:47" s="2" customFormat="1" ht="12">
      <c r="A402" s="37"/>
      <c r="B402" s="38"/>
      <c r="C402" s="39"/>
      <c r="D402" s="240" t="s">
        <v>134</v>
      </c>
      <c r="E402" s="39"/>
      <c r="F402" s="241" t="s">
        <v>584</v>
      </c>
      <c r="G402" s="39"/>
      <c r="H402" s="39"/>
      <c r="I402" s="137"/>
      <c r="J402" s="39"/>
      <c r="K402" s="39"/>
      <c r="L402" s="43"/>
      <c r="M402" s="242"/>
      <c r="N402" s="243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6" t="s">
        <v>134</v>
      </c>
      <c r="AU402" s="16" t="s">
        <v>82</v>
      </c>
    </row>
    <row r="403" spans="1:51" s="13" customFormat="1" ht="12">
      <c r="A403" s="13"/>
      <c r="B403" s="244"/>
      <c r="C403" s="245"/>
      <c r="D403" s="240" t="s">
        <v>145</v>
      </c>
      <c r="E403" s="246" t="s">
        <v>1</v>
      </c>
      <c r="F403" s="247" t="s">
        <v>586</v>
      </c>
      <c r="G403" s="245"/>
      <c r="H403" s="248">
        <v>4.5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4" t="s">
        <v>145</v>
      </c>
      <c r="AU403" s="254" t="s">
        <v>82</v>
      </c>
      <c r="AV403" s="13" t="s">
        <v>82</v>
      </c>
      <c r="AW403" s="13" t="s">
        <v>32</v>
      </c>
      <c r="AX403" s="13" t="s">
        <v>80</v>
      </c>
      <c r="AY403" s="254" t="s">
        <v>125</v>
      </c>
    </row>
    <row r="404" spans="1:51" s="13" customFormat="1" ht="12">
      <c r="A404" s="13"/>
      <c r="B404" s="244"/>
      <c r="C404" s="245"/>
      <c r="D404" s="240" t="s">
        <v>145</v>
      </c>
      <c r="E404" s="245"/>
      <c r="F404" s="247" t="s">
        <v>587</v>
      </c>
      <c r="G404" s="245"/>
      <c r="H404" s="248">
        <v>270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4" t="s">
        <v>145</v>
      </c>
      <c r="AU404" s="254" t="s">
        <v>82</v>
      </c>
      <c r="AV404" s="13" t="s">
        <v>82</v>
      </c>
      <c r="AW404" s="13" t="s">
        <v>4</v>
      </c>
      <c r="AX404" s="13" t="s">
        <v>80</v>
      </c>
      <c r="AY404" s="254" t="s">
        <v>125</v>
      </c>
    </row>
    <row r="405" spans="1:65" s="2" customFormat="1" ht="14.4" customHeight="1">
      <c r="A405" s="37"/>
      <c r="B405" s="38"/>
      <c r="C405" s="227" t="s">
        <v>588</v>
      </c>
      <c r="D405" s="227" t="s">
        <v>127</v>
      </c>
      <c r="E405" s="228" t="s">
        <v>589</v>
      </c>
      <c r="F405" s="229" t="s">
        <v>590</v>
      </c>
      <c r="G405" s="230" t="s">
        <v>398</v>
      </c>
      <c r="H405" s="231">
        <v>4.5</v>
      </c>
      <c r="I405" s="232"/>
      <c r="J405" s="233">
        <f>ROUND(I405*H405,2)</f>
        <v>0</v>
      </c>
      <c r="K405" s="229" t="s">
        <v>131</v>
      </c>
      <c r="L405" s="43"/>
      <c r="M405" s="234" t="s">
        <v>1</v>
      </c>
      <c r="N405" s="235" t="s">
        <v>40</v>
      </c>
      <c r="O405" s="90"/>
      <c r="P405" s="236">
        <f>O405*H405</f>
        <v>0</v>
      </c>
      <c r="Q405" s="236">
        <v>0</v>
      </c>
      <c r="R405" s="236">
        <f>Q405*H405</f>
        <v>0</v>
      </c>
      <c r="S405" s="236">
        <v>0</v>
      </c>
      <c r="T405" s="237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8" t="s">
        <v>132</v>
      </c>
      <c r="AT405" s="238" t="s">
        <v>127</v>
      </c>
      <c r="AU405" s="238" t="s">
        <v>82</v>
      </c>
      <c r="AY405" s="16" t="s">
        <v>125</v>
      </c>
      <c r="BE405" s="239">
        <f>IF(N405="základní",J405,0)</f>
        <v>0</v>
      </c>
      <c r="BF405" s="239">
        <f>IF(N405="snížená",J405,0)</f>
        <v>0</v>
      </c>
      <c r="BG405" s="239">
        <f>IF(N405="zákl. přenesená",J405,0)</f>
        <v>0</v>
      </c>
      <c r="BH405" s="239">
        <f>IF(N405="sníž. přenesená",J405,0)</f>
        <v>0</v>
      </c>
      <c r="BI405" s="239">
        <f>IF(N405="nulová",J405,0)</f>
        <v>0</v>
      </c>
      <c r="BJ405" s="16" t="s">
        <v>80</v>
      </c>
      <c r="BK405" s="239">
        <f>ROUND(I405*H405,2)</f>
        <v>0</v>
      </c>
      <c r="BL405" s="16" t="s">
        <v>132</v>
      </c>
      <c r="BM405" s="238" t="s">
        <v>591</v>
      </c>
    </row>
    <row r="406" spans="1:47" s="2" customFormat="1" ht="12">
      <c r="A406" s="37"/>
      <c r="B406" s="38"/>
      <c r="C406" s="39"/>
      <c r="D406" s="240" t="s">
        <v>134</v>
      </c>
      <c r="E406" s="39"/>
      <c r="F406" s="241" t="s">
        <v>590</v>
      </c>
      <c r="G406" s="39"/>
      <c r="H406" s="39"/>
      <c r="I406" s="137"/>
      <c r="J406" s="39"/>
      <c r="K406" s="39"/>
      <c r="L406" s="43"/>
      <c r="M406" s="242"/>
      <c r="N406" s="243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6" t="s">
        <v>134</v>
      </c>
      <c r="AU406" s="16" t="s">
        <v>82</v>
      </c>
    </row>
    <row r="407" spans="1:65" s="2" customFormat="1" ht="30" customHeight="1">
      <c r="A407" s="37"/>
      <c r="B407" s="38"/>
      <c r="C407" s="227" t="s">
        <v>592</v>
      </c>
      <c r="D407" s="227" t="s">
        <v>127</v>
      </c>
      <c r="E407" s="228" t="s">
        <v>593</v>
      </c>
      <c r="F407" s="229" t="s">
        <v>594</v>
      </c>
      <c r="G407" s="230" t="s">
        <v>188</v>
      </c>
      <c r="H407" s="231">
        <v>50</v>
      </c>
      <c r="I407" s="232"/>
      <c r="J407" s="233">
        <f>ROUND(I407*H407,2)</f>
        <v>0</v>
      </c>
      <c r="K407" s="229" t="s">
        <v>131</v>
      </c>
      <c r="L407" s="43"/>
      <c r="M407" s="234" t="s">
        <v>1</v>
      </c>
      <c r="N407" s="235" t="s">
        <v>40</v>
      </c>
      <c r="O407" s="90"/>
      <c r="P407" s="236">
        <f>O407*H407</f>
        <v>0</v>
      </c>
      <c r="Q407" s="236">
        <v>0.00013</v>
      </c>
      <c r="R407" s="236">
        <f>Q407*H407</f>
        <v>0.0065</v>
      </c>
      <c r="S407" s="236">
        <v>0</v>
      </c>
      <c r="T407" s="237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38" t="s">
        <v>132</v>
      </c>
      <c r="AT407" s="238" t="s">
        <v>127</v>
      </c>
      <c r="AU407" s="238" t="s">
        <v>82</v>
      </c>
      <c r="AY407" s="16" t="s">
        <v>125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6" t="s">
        <v>80</v>
      </c>
      <c r="BK407" s="239">
        <f>ROUND(I407*H407,2)</f>
        <v>0</v>
      </c>
      <c r="BL407" s="16" t="s">
        <v>132</v>
      </c>
      <c r="BM407" s="238" t="s">
        <v>595</v>
      </c>
    </row>
    <row r="408" spans="1:47" s="2" customFormat="1" ht="12">
      <c r="A408" s="37"/>
      <c r="B408" s="38"/>
      <c r="C408" s="39"/>
      <c r="D408" s="240" t="s">
        <v>134</v>
      </c>
      <c r="E408" s="39"/>
      <c r="F408" s="241" t="s">
        <v>596</v>
      </c>
      <c r="G408" s="39"/>
      <c r="H408" s="39"/>
      <c r="I408" s="137"/>
      <c r="J408" s="39"/>
      <c r="K408" s="39"/>
      <c r="L408" s="43"/>
      <c r="M408" s="242"/>
      <c r="N408" s="243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134</v>
      </c>
      <c r="AU408" s="16" t="s">
        <v>82</v>
      </c>
    </row>
    <row r="409" spans="1:65" s="2" customFormat="1" ht="14.4" customHeight="1">
      <c r="A409" s="37"/>
      <c r="B409" s="38"/>
      <c r="C409" s="227" t="s">
        <v>597</v>
      </c>
      <c r="D409" s="227" t="s">
        <v>127</v>
      </c>
      <c r="E409" s="228" t="s">
        <v>598</v>
      </c>
      <c r="F409" s="229" t="s">
        <v>599</v>
      </c>
      <c r="G409" s="230" t="s">
        <v>398</v>
      </c>
      <c r="H409" s="231">
        <v>4.5</v>
      </c>
      <c r="I409" s="232"/>
      <c r="J409" s="233">
        <f>ROUND(I409*H409,2)</f>
        <v>0</v>
      </c>
      <c r="K409" s="229" t="s">
        <v>131</v>
      </c>
      <c r="L409" s="43"/>
      <c r="M409" s="234" t="s">
        <v>1</v>
      </c>
      <c r="N409" s="235" t="s">
        <v>40</v>
      </c>
      <c r="O409" s="90"/>
      <c r="P409" s="236">
        <f>O409*H409</f>
        <v>0</v>
      </c>
      <c r="Q409" s="236">
        <v>0</v>
      </c>
      <c r="R409" s="236">
        <f>Q409*H409</f>
        <v>0</v>
      </c>
      <c r="S409" s="236">
        <v>0</v>
      </c>
      <c r="T409" s="237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38" t="s">
        <v>132</v>
      </c>
      <c r="AT409" s="238" t="s">
        <v>127</v>
      </c>
      <c r="AU409" s="238" t="s">
        <v>82</v>
      </c>
      <c r="AY409" s="16" t="s">
        <v>125</v>
      </c>
      <c r="BE409" s="239">
        <f>IF(N409="základní",J409,0)</f>
        <v>0</v>
      </c>
      <c r="BF409" s="239">
        <f>IF(N409="snížená",J409,0)</f>
        <v>0</v>
      </c>
      <c r="BG409" s="239">
        <f>IF(N409="zákl. přenesená",J409,0)</f>
        <v>0</v>
      </c>
      <c r="BH409" s="239">
        <f>IF(N409="sníž. přenesená",J409,0)</f>
        <v>0</v>
      </c>
      <c r="BI409" s="239">
        <f>IF(N409="nulová",J409,0)</f>
        <v>0</v>
      </c>
      <c r="BJ409" s="16" t="s">
        <v>80</v>
      </c>
      <c r="BK409" s="239">
        <f>ROUND(I409*H409,2)</f>
        <v>0</v>
      </c>
      <c r="BL409" s="16" t="s">
        <v>132</v>
      </c>
      <c r="BM409" s="238" t="s">
        <v>600</v>
      </c>
    </row>
    <row r="410" spans="1:47" s="2" customFormat="1" ht="12">
      <c r="A410" s="37"/>
      <c r="B410" s="38"/>
      <c r="C410" s="39"/>
      <c r="D410" s="240" t="s">
        <v>134</v>
      </c>
      <c r="E410" s="39"/>
      <c r="F410" s="241" t="s">
        <v>599</v>
      </c>
      <c r="G410" s="39"/>
      <c r="H410" s="39"/>
      <c r="I410" s="137"/>
      <c r="J410" s="39"/>
      <c r="K410" s="39"/>
      <c r="L410" s="43"/>
      <c r="M410" s="242"/>
      <c r="N410" s="243"/>
      <c r="O410" s="90"/>
      <c r="P410" s="90"/>
      <c r="Q410" s="90"/>
      <c r="R410" s="90"/>
      <c r="S410" s="90"/>
      <c r="T410" s="91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6" t="s">
        <v>134</v>
      </c>
      <c r="AU410" s="16" t="s">
        <v>82</v>
      </c>
    </row>
    <row r="411" spans="1:65" s="2" customFormat="1" ht="19.8" customHeight="1">
      <c r="A411" s="37"/>
      <c r="B411" s="38"/>
      <c r="C411" s="227" t="s">
        <v>601</v>
      </c>
      <c r="D411" s="227" t="s">
        <v>127</v>
      </c>
      <c r="E411" s="228" t="s">
        <v>602</v>
      </c>
      <c r="F411" s="229" t="s">
        <v>603</v>
      </c>
      <c r="G411" s="230" t="s">
        <v>398</v>
      </c>
      <c r="H411" s="231">
        <v>270</v>
      </c>
      <c r="I411" s="232"/>
      <c r="J411" s="233">
        <f>ROUND(I411*H411,2)</f>
        <v>0</v>
      </c>
      <c r="K411" s="229" t="s">
        <v>131</v>
      </c>
      <c r="L411" s="43"/>
      <c r="M411" s="234" t="s">
        <v>1</v>
      </c>
      <c r="N411" s="235" t="s">
        <v>40</v>
      </c>
      <c r="O411" s="90"/>
      <c r="P411" s="236">
        <f>O411*H411</f>
        <v>0</v>
      </c>
      <c r="Q411" s="236">
        <v>0</v>
      </c>
      <c r="R411" s="236">
        <f>Q411*H411</f>
        <v>0</v>
      </c>
      <c r="S411" s="236">
        <v>0</v>
      </c>
      <c r="T411" s="237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38" t="s">
        <v>132</v>
      </c>
      <c r="AT411" s="238" t="s">
        <v>127</v>
      </c>
      <c r="AU411" s="238" t="s">
        <v>82</v>
      </c>
      <c r="AY411" s="16" t="s">
        <v>125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6" t="s">
        <v>80</v>
      </c>
      <c r="BK411" s="239">
        <f>ROUND(I411*H411,2)</f>
        <v>0</v>
      </c>
      <c r="BL411" s="16" t="s">
        <v>132</v>
      </c>
      <c r="BM411" s="238" t="s">
        <v>604</v>
      </c>
    </row>
    <row r="412" spans="1:47" s="2" customFormat="1" ht="12">
      <c r="A412" s="37"/>
      <c r="B412" s="38"/>
      <c r="C412" s="39"/>
      <c r="D412" s="240" t="s">
        <v>134</v>
      </c>
      <c r="E412" s="39"/>
      <c r="F412" s="241" t="s">
        <v>603</v>
      </c>
      <c r="G412" s="39"/>
      <c r="H412" s="39"/>
      <c r="I412" s="137"/>
      <c r="J412" s="39"/>
      <c r="K412" s="39"/>
      <c r="L412" s="43"/>
      <c r="M412" s="242"/>
      <c r="N412" s="243"/>
      <c r="O412" s="90"/>
      <c r="P412" s="90"/>
      <c r="Q412" s="90"/>
      <c r="R412" s="90"/>
      <c r="S412" s="90"/>
      <c r="T412" s="91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6" t="s">
        <v>134</v>
      </c>
      <c r="AU412" s="16" t="s">
        <v>82</v>
      </c>
    </row>
    <row r="413" spans="1:51" s="13" customFormat="1" ht="12">
      <c r="A413" s="13"/>
      <c r="B413" s="244"/>
      <c r="C413" s="245"/>
      <c r="D413" s="240" t="s">
        <v>145</v>
      </c>
      <c r="E413" s="246" t="s">
        <v>1</v>
      </c>
      <c r="F413" s="247" t="s">
        <v>586</v>
      </c>
      <c r="G413" s="245"/>
      <c r="H413" s="248">
        <v>4.5</v>
      </c>
      <c r="I413" s="249"/>
      <c r="J413" s="245"/>
      <c r="K413" s="245"/>
      <c r="L413" s="250"/>
      <c r="M413" s="251"/>
      <c r="N413" s="252"/>
      <c r="O413" s="252"/>
      <c r="P413" s="252"/>
      <c r="Q413" s="252"/>
      <c r="R413" s="252"/>
      <c r="S413" s="252"/>
      <c r="T413" s="25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4" t="s">
        <v>145</v>
      </c>
      <c r="AU413" s="254" t="s">
        <v>82</v>
      </c>
      <c r="AV413" s="13" t="s">
        <v>82</v>
      </c>
      <c r="AW413" s="13" t="s">
        <v>32</v>
      </c>
      <c r="AX413" s="13" t="s">
        <v>80</v>
      </c>
      <c r="AY413" s="254" t="s">
        <v>125</v>
      </c>
    </row>
    <row r="414" spans="1:51" s="13" customFormat="1" ht="12">
      <c r="A414" s="13"/>
      <c r="B414" s="244"/>
      <c r="C414" s="245"/>
      <c r="D414" s="240" t="s">
        <v>145</v>
      </c>
      <c r="E414" s="245"/>
      <c r="F414" s="247" t="s">
        <v>587</v>
      </c>
      <c r="G414" s="245"/>
      <c r="H414" s="248">
        <v>270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4" t="s">
        <v>145</v>
      </c>
      <c r="AU414" s="254" t="s">
        <v>82</v>
      </c>
      <c r="AV414" s="13" t="s">
        <v>82</v>
      </c>
      <c r="AW414" s="13" t="s">
        <v>4</v>
      </c>
      <c r="AX414" s="13" t="s">
        <v>80</v>
      </c>
      <c r="AY414" s="254" t="s">
        <v>125</v>
      </c>
    </row>
    <row r="415" spans="1:65" s="2" customFormat="1" ht="19.8" customHeight="1">
      <c r="A415" s="37"/>
      <c r="B415" s="38"/>
      <c r="C415" s="227" t="s">
        <v>605</v>
      </c>
      <c r="D415" s="227" t="s">
        <v>127</v>
      </c>
      <c r="E415" s="228" t="s">
        <v>606</v>
      </c>
      <c r="F415" s="229" t="s">
        <v>607</v>
      </c>
      <c r="G415" s="230" t="s">
        <v>398</v>
      </c>
      <c r="H415" s="231">
        <v>4.5</v>
      </c>
      <c r="I415" s="232"/>
      <c r="J415" s="233">
        <f>ROUND(I415*H415,2)</f>
        <v>0</v>
      </c>
      <c r="K415" s="229" t="s">
        <v>131</v>
      </c>
      <c r="L415" s="43"/>
      <c r="M415" s="234" t="s">
        <v>1</v>
      </c>
      <c r="N415" s="235" t="s">
        <v>40</v>
      </c>
      <c r="O415" s="90"/>
      <c r="P415" s="236">
        <f>O415*H415</f>
        <v>0</v>
      </c>
      <c r="Q415" s="236">
        <v>0</v>
      </c>
      <c r="R415" s="236">
        <f>Q415*H415</f>
        <v>0</v>
      </c>
      <c r="S415" s="236">
        <v>0</v>
      </c>
      <c r="T415" s="237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8" t="s">
        <v>132</v>
      </c>
      <c r="AT415" s="238" t="s">
        <v>127</v>
      </c>
      <c r="AU415" s="238" t="s">
        <v>82</v>
      </c>
      <c r="AY415" s="16" t="s">
        <v>125</v>
      </c>
      <c r="BE415" s="239">
        <f>IF(N415="základní",J415,0)</f>
        <v>0</v>
      </c>
      <c r="BF415" s="239">
        <f>IF(N415="snížená",J415,0)</f>
        <v>0</v>
      </c>
      <c r="BG415" s="239">
        <f>IF(N415="zákl. přenesená",J415,0)</f>
        <v>0</v>
      </c>
      <c r="BH415" s="239">
        <f>IF(N415="sníž. přenesená",J415,0)</f>
        <v>0</v>
      </c>
      <c r="BI415" s="239">
        <f>IF(N415="nulová",J415,0)</f>
        <v>0</v>
      </c>
      <c r="BJ415" s="16" t="s">
        <v>80</v>
      </c>
      <c r="BK415" s="239">
        <f>ROUND(I415*H415,2)</f>
        <v>0</v>
      </c>
      <c r="BL415" s="16" t="s">
        <v>132</v>
      </c>
      <c r="BM415" s="238" t="s">
        <v>608</v>
      </c>
    </row>
    <row r="416" spans="1:47" s="2" customFormat="1" ht="12">
      <c r="A416" s="37"/>
      <c r="B416" s="38"/>
      <c r="C416" s="39"/>
      <c r="D416" s="240" t="s">
        <v>134</v>
      </c>
      <c r="E416" s="39"/>
      <c r="F416" s="241" t="s">
        <v>607</v>
      </c>
      <c r="G416" s="39"/>
      <c r="H416" s="39"/>
      <c r="I416" s="137"/>
      <c r="J416" s="39"/>
      <c r="K416" s="39"/>
      <c r="L416" s="43"/>
      <c r="M416" s="242"/>
      <c r="N416" s="243"/>
      <c r="O416" s="90"/>
      <c r="P416" s="90"/>
      <c r="Q416" s="90"/>
      <c r="R416" s="90"/>
      <c r="S416" s="90"/>
      <c r="T416" s="91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16" t="s">
        <v>134</v>
      </c>
      <c r="AU416" s="16" t="s">
        <v>82</v>
      </c>
    </row>
    <row r="417" spans="1:65" s="2" customFormat="1" ht="19.8" customHeight="1">
      <c r="A417" s="37"/>
      <c r="B417" s="38"/>
      <c r="C417" s="227" t="s">
        <v>609</v>
      </c>
      <c r="D417" s="227" t="s">
        <v>127</v>
      </c>
      <c r="E417" s="228" t="s">
        <v>610</v>
      </c>
      <c r="F417" s="229" t="s">
        <v>611</v>
      </c>
      <c r="G417" s="230" t="s">
        <v>188</v>
      </c>
      <c r="H417" s="231">
        <v>1596</v>
      </c>
      <c r="I417" s="232"/>
      <c r="J417" s="233">
        <f>ROUND(I417*H417,2)</f>
        <v>0</v>
      </c>
      <c r="K417" s="229" t="s">
        <v>131</v>
      </c>
      <c r="L417" s="43"/>
      <c r="M417" s="234" t="s">
        <v>1</v>
      </c>
      <c r="N417" s="235" t="s">
        <v>40</v>
      </c>
      <c r="O417" s="90"/>
      <c r="P417" s="236">
        <f>O417*H417</f>
        <v>0</v>
      </c>
      <c r="Q417" s="236">
        <v>3.95E-05</v>
      </c>
      <c r="R417" s="236">
        <f>Q417*H417</f>
        <v>0.063042</v>
      </c>
      <c r="S417" s="236">
        <v>0</v>
      </c>
      <c r="T417" s="237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38" t="s">
        <v>132</v>
      </c>
      <c r="AT417" s="238" t="s">
        <v>127</v>
      </c>
      <c r="AU417" s="238" t="s">
        <v>82</v>
      </c>
      <c r="AY417" s="16" t="s">
        <v>125</v>
      </c>
      <c r="BE417" s="239">
        <f>IF(N417="základní",J417,0)</f>
        <v>0</v>
      </c>
      <c r="BF417" s="239">
        <f>IF(N417="snížená",J417,0)</f>
        <v>0</v>
      </c>
      <c r="BG417" s="239">
        <f>IF(N417="zákl. přenesená",J417,0)</f>
        <v>0</v>
      </c>
      <c r="BH417" s="239">
        <f>IF(N417="sníž. přenesená",J417,0)</f>
        <v>0</v>
      </c>
      <c r="BI417" s="239">
        <f>IF(N417="nulová",J417,0)</f>
        <v>0</v>
      </c>
      <c r="BJ417" s="16" t="s">
        <v>80</v>
      </c>
      <c r="BK417" s="239">
        <f>ROUND(I417*H417,2)</f>
        <v>0</v>
      </c>
      <c r="BL417" s="16" t="s">
        <v>132</v>
      </c>
      <c r="BM417" s="238" t="s">
        <v>612</v>
      </c>
    </row>
    <row r="418" spans="1:47" s="2" customFormat="1" ht="12">
      <c r="A418" s="37"/>
      <c r="B418" s="38"/>
      <c r="C418" s="39"/>
      <c r="D418" s="240" t="s">
        <v>134</v>
      </c>
      <c r="E418" s="39"/>
      <c r="F418" s="241" t="s">
        <v>611</v>
      </c>
      <c r="G418" s="39"/>
      <c r="H418" s="39"/>
      <c r="I418" s="137"/>
      <c r="J418" s="39"/>
      <c r="K418" s="39"/>
      <c r="L418" s="43"/>
      <c r="M418" s="242"/>
      <c r="N418" s="243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134</v>
      </c>
      <c r="AU418" s="16" t="s">
        <v>82</v>
      </c>
    </row>
    <row r="419" spans="1:51" s="13" customFormat="1" ht="12">
      <c r="A419" s="13"/>
      <c r="B419" s="244"/>
      <c r="C419" s="245"/>
      <c r="D419" s="240" t="s">
        <v>145</v>
      </c>
      <c r="E419" s="246" t="s">
        <v>1</v>
      </c>
      <c r="F419" s="247" t="s">
        <v>613</v>
      </c>
      <c r="G419" s="245"/>
      <c r="H419" s="248">
        <v>1596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4" t="s">
        <v>145</v>
      </c>
      <c r="AU419" s="254" t="s">
        <v>82</v>
      </c>
      <c r="AV419" s="13" t="s">
        <v>82</v>
      </c>
      <c r="AW419" s="13" t="s">
        <v>32</v>
      </c>
      <c r="AX419" s="13" t="s">
        <v>80</v>
      </c>
      <c r="AY419" s="254" t="s">
        <v>125</v>
      </c>
    </row>
    <row r="420" spans="1:65" s="2" customFormat="1" ht="19.8" customHeight="1">
      <c r="A420" s="37"/>
      <c r="B420" s="38"/>
      <c r="C420" s="227" t="s">
        <v>614</v>
      </c>
      <c r="D420" s="227" t="s">
        <v>127</v>
      </c>
      <c r="E420" s="228" t="s">
        <v>615</v>
      </c>
      <c r="F420" s="229" t="s">
        <v>616</v>
      </c>
      <c r="G420" s="230" t="s">
        <v>130</v>
      </c>
      <c r="H420" s="231">
        <v>18</v>
      </c>
      <c r="I420" s="232"/>
      <c r="J420" s="233">
        <f>ROUND(I420*H420,2)</f>
        <v>0</v>
      </c>
      <c r="K420" s="229" t="s">
        <v>131</v>
      </c>
      <c r="L420" s="43"/>
      <c r="M420" s="234" t="s">
        <v>1</v>
      </c>
      <c r="N420" s="235" t="s">
        <v>40</v>
      </c>
      <c r="O420" s="90"/>
      <c r="P420" s="236">
        <f>O420*H420</f>
        <v>0</v>
      </c>
      <c r="Q420" s="236">
        <v>0.00468</v>
      </c>
      <c r="R420" s="236">
        <f>Q420*H420</f>
        <v>0.08424000000000001</v>
      </c>
      <c r="S420" s="236">
        <v>0</v>
      </c>
      <c r="T420" s="237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38" t="s">
        <v>132</v>
      </c>
      <c r="AT420" s="238" t="s">
        <v>127</v>
      </c>
      <c r="AU420" s="238" t="s">
        <v>82</v>
      </c>
      <c r="AY420" s="16" t="s">
        <v>125</v>
      </c>
      <c r="BE420" s="239">
        <f>IF(N420="základní",J420,0)</f>
        <v>0</v>
      </c>
      <c r="BF420" s="239">
        <f>IF(N420="snížená",J420,0)</f>
        <v>0</v>
      </c>
      <c r="BG420" s="239">
        <f>IF(N420="zákl. přenesená",J420,0)</f>
        <v>0</v>
      </c>
      <c r="BH420" s="239">
        <f>IF(N420="sníž. přenesená",J420,0)</f>
        <v>0</v>
      </c>
      <c r="BI420" s="239">
        <f>IF(N420="nulová",J420,0)</f>
        <v>0</v>
      </c>
      <c r="BJ420" s="16" t="s">
        <v>80</v>
      </c>
      <c r="BK420" s="239">
        <f>ROUND(I420*H420,2)</f>
        <v>0</v>
      </c>
      <c r="BL420" s="16" t="s">
        <v>132</v>
      </c>
      <c r="BM420" s="238" t="s">
        <v>617</v>
      </c>
    </row>
    <row r="421" spans="1:47" s="2" customFormat="1" ht="12">
      <c r="A421" s="37"/>
      <c r="B421" s="38"/>
      <c r="C421" s="39"/>
      <c r="D421" s="240" t="s">
        <v>134</v>
      </c>
      <c r="E421" s="39"/>
      <c r="F421" s="241" t="s">
        <v>618</v>
      </c>
      <c r="G421" s="39"/>
      <c r="H421" s="39"/>
      <c r="I421" s="137"/>
      <c r="J421" s="39"/>
      <c r="K421" s="39"/>
      <c r="L421" s="43"/>
      <c r="M421" s="242"/>
      <c r="N421" s="243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134</v>
      </c>
      <c r="AU421" s="16" t="s">
        <v>82</v>
      </c>
    </row>
    <row r="422" spans="1:65" s="2" customFormat="1" ht="14.4" customHeight="1">
      <c r="A422" s="37"/>
      <c r="B422" s="38"/>
      <c r="C422" s="266" t="s">
        <v>619</v>
      </c>
      <c r="D422" s="266" t="s">
        <v>179</v>
      </c>
      <c r="E422" s="267" t="s">
        <v>620</v>
      </c>
      <c r="F422" s="268" t="s">
        <v>621</v>
      </c>
      <c r="G422" s="269" t="s">
        <v>130</v>
      </c>
      <c r="H422" s="270">
        <v>18</v>
      </c>
      <c r="I422" s="271"/>
      <c r="J422" s="272">
        <f>ROUND(I422*H422,2)</f>
        <v>0</v>
      </c>
      <c r="K422" s="268" t="s">
        <v>1</v>
      </c>
      <c r="L422" s="273"/>
      <c r="M422" s="274" t="s">
        <v>1</v>
      </c>
      <c r="N422" s="275" t="s">
        <v>40</v>
      </c>
      <c r="O422" s="90"/>
      <c r="P422" s="236">
        <f>O422*H422</f>
        <v>0</v>
      </c>
      <c r="Q422" s="236">
        <v>0.041</v>
      </c>
      <c r="R422" s="236">
        <f>Q422*H422</f>
        <v>0.738</v>
      </c>
      <c r="S422" s="236">
        <v>0</v>
      </c>
      <c r="T422" s="237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38" t="s">
        <v>167</v>
      </c>
      <c r="AT422" s="238" t="s">
        <v>179</v>
      </c>
      <c r="AU422" s="238" t="s">
        <v>82</v>
      </c>
      <c r="AY422" s="16" t="s">
        <v>125</v>
      </c>
      <c r="BE422" s="239">
        <f>IF(N422="základní",J422,0)</f>
        <v>0</v>
      </c>
      <c r="BF422" s="239">
        <f>IF(N422="snížená",J422,0)</f>
        <v>0</v>
      </c>
      <c r="BG422" s="239">
        <f>IF(N422="zákl. přenesená",J422,0)</f>
        <v>0</v>
      </c>
      <c r="BH422" s="239">
        <f>IF(N422="sníž. přenesená",J422,0)</f>
        <v>0</v>
      </c>
      <c r="BI422" s="239">
        <f>IF(N422="nulová",J422,0)</f>
        <v>0</v>
      </c>
      <c r="BJ422" s="16" t="s">
        <v>80</v>
      </c>
      <c r="BK422" s="239">
        <f>ROUND(I422*H422,2)</f>
        <v>0</v>
      </c>
      <c r="BL422" s="16" t="s">
        <v>132</v>
      </c>
      <c r="BM422" s="238" t="s">
        <v>622</v>
      </c>
    </row>
    <row r="423" spans="1:47" s="2" customFormat="1" ht="12">
      <c r="A423" s="37"/>
      <c r="B423" s="38"/>
      <c r="C423" s="39"/>
      <c r="D423" s="240" t="s">
        <v>134</v>
      </c>
      <c r="E423" s="39"/>
      <c r="F423" s="241" t="s">
        <v>623</v>
      </c>
      <c r="G423" s="39"/>
      <c r="H423" s="39"/>
      <c r="I423" s="137"/>
      <c r="J423" s="39"/>
      <c r="K423" s="39"/>
      <c r="L423" s="43"/>
      <c r="M423" s="242"/>
      <c r="N423" s="243"/>
      <c r="O423" s="90"/>
      <c r="P423" s="90"/>
      <c r="Q423" s="90"/>
      <c r="R423" s="90"/>
      <c r="S423" s="90"/>
      <c r="T423" s="91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16" t="s">
        <v>134</v>
      </c>
      <c r="AU423" s="16" t="s">
        <v>82</v>
      </c>
    </row>
    <row r="424" spans="1:47" s="2" customFormat="1" ht="12">
      <c r="A424" s="37"/>
      <c r="B424" s="38"/>
      <c r="C424" s="39"/>
      <c r="D424" s="240" t="s">
        <v>380</v>
      </c>
      <c r="E424" s="39"/>
      <c r="F424" s="276" t="s">
        <v>624</v>
      </c>
      <c r="G424" s="39"/>
      <c r="H424" s="39"/>
      <c r="I424" s="137"/>
      <c r="J424" s="39"/>
      <c r="K424" s="39"/>
      <c r="L424" s="43"/>
      <c r="M424" s="242"/>
      <c r="N424" s="243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380</v>
      </c>
      <c r="AU424" s="16" t="s">
        <v>82</v>
      </c>
    </row>
    <row r="425" spans="1:65" s="2" customFormat="1" ht="19.8" customHeight="1">
      <c r="A425" s="37"/>
      <c r="B425" s="38"/>
      <c r="C425" s="227" t="s">
        <v>625</v>
      </c>
      <c r="D425" s="227" t="s">
        <v>127</v>
      </c>
      <c r="E425" s="228" t="s">
        <v>626</v>
      </c>
      <c r="F425" s="229" t="s">
        <v>627</v>
      </c>
      <c r="G425" s="230" t="s">
        <v>130</v>
      </c>
      <c r="H425" s="231">
        <v>3</v>
      </c>
      <c r="I425" s="232"/>
      <c r="J425" s="233">
        <f>ROUND(I425*H425,2)</f>
        <v>0</v>
      </c>
      <c r="K425" s="229" t="s">
        <v>1</v>
      </c>
      <c r="L425" s="43"/>
      <c r="M425" s="234" t="s">
        <v>1</v>
      </c>
      <c r="N425" s="235" t="s">
        <v>40</v>
      </c>
      <c r="O425" s="90"/>
      <c r="P425" s="236">
        <f>O425*H425</f>
        <v>0</v>
      </c>
      <c r="Q425" s="236">
        <v>0.00468</v>
      </c>
      <c r="R425" s="236">
        <f>Q425*H425</f>
        <v>0.01404</v>
      </c>
      <c r="S425" s="236">
        <v>0</v>
      </c>
      <c r="T425" s="237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8" t="s">
        <v>132</v>
      </c>
      <c r="AT425" s="238" t="s">
        <v>127</v>
      </c>
      <c r="AU425" s="238" t="s">
        <v>82</v>
      </c>
      <c r="AY425" s="16" t="s">
        <v>125</v>
      </c>
      <c r="BE425" s="239">
        <f>IF(N425="základní",J425,0)</f>
        <v>0</v>
      </c>
      <c r="BF425" s="239">
        <f>IF(N425="snížená",J425,0)</f>
        <v>0</v>
      </c>
      <c r="BG425" s="239">
        <f>IF(N425="zákl. přenesená",J425,0)</f>
        <v>0</v>
      </c>
      <c r="BH425" s="239">
        <f>IF(N425="sníž. přenesená",J425,0)</f>
        <v>0</v>
      </c>
      <c r="BI425" s="239">
        <f>IF(N425="nulová",J425,0)</f>
        <v>0</v>
      </c>
      <c r="BJ425" s="16" t="s">
        <v>80</v>
      </c>
      <c r="BK425" s="239">
        <f>ROUND(I425*H425,2)</f>
        <v>0</v>
      </c>
      <c r="BL425" s="16" t="s">
        <v>132</v>
      </c>
      <c r="BM425" s="238" t="s">
        <v>628</v>
      </c>
    </row>
    <row r="426" spans="1:47" s="2" customFormat="1" ht="12">
      <c r="A426" s="37"/>
      <c r="B426" s="38"/>
      <c r="C426" s="39"/>
      <c r="D426" s="240" t="s">
        <v>134</v>
      </c>
      <c r="E426" s="39"/>
      <c r="F426" s="241" t="s">
        <v>618</v>
      </c>
      <c r="G426" s="39"/>
      <c r="H426" s="39"/>
      <c r="I426" s="137"/>
      <c r="J426" s="39"/>
      <c r="K426" s="39"/>
      <c r="L426" s="43"/>
      <c r="M426" s="242"/>
      <c r="N426" s="243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134</v>
      </c>
      <c r="AU426" s="16" t="s">
        <v>82</v>
      </c>
    </row>
    <row r="427" spans="1:51" s="13" customFormat="1" ht="12">
      <c r="A427" s="13"/>
      <c r="B427" s="244"/>
      <c r="C427" s="245"/>
      <c r="D427" s="240" t="s">
        <v>145</v>
      </c>
      <c r="E427" s="246" t="s">
        <v>1</v>
      </c>
      <c r="F427" s="247" t="s">
        <v>140</v>
      </c>
      <c r="G427" s="245"/>
      <c r="H427" s="248">
        <v>3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4" t="s">
        <v>145</v>
      </c>
      <c r="AU427" s="254" t="s">
        <v>82</v>
      </c>
      <c r="AV427" s="13" t="s">
        <v>82</v>
      </c>
      <c r="AW427" s="13" t="s">
        <v>32</v>
      </c>
      <c r="AX427" s="13" t="s">
        <v>80</v>
      </c>
      <c r="AY427" s="254" t="s">
        <v>125</v>
      </c>
    </row>
    <row r="428" spans="1:65" s="2" customFormat="1" ht="19.8" customHeight="1">
      <c r="A428" s="37"/>
      <c r="B428" s="38"/>
      <c r="C428" s="227" t="s">
        <v>629</v>
      </c>
      <c r="D428" s="227" t="s">
        <v>127</v>
      </c>
      <c r="E428" s="228" t="s">
        <v>630</v>
      </c>
      <c r="F428" s="229" t="s">
        <v>631</v>
      </c>
      <c r="G428" s="230" t="s">
        <v>130</v>
      </c>
      <c r="H428" s="231">
        <v>5</v>
      </c>
      <c r="I428" s="232"/>
      <c r="J428" s="233">
        <f>ROUND(I428*H428,2)</f>
        <v>0</v>
      </c>
      <c r="K428" s="229" t="s">
        <v>131</v>
      </c>
      <c r="L428" s="43"/>
      <c r="M428" s="234" t="s">
        <v>1</v>
      </c>
      <c r="N428" s="235" t="s">
        <v>40</v>
      </c>
      <c r="O428" s="90"/>
      <c r="P428" s="236">
        <f>O428*H428</f>
        <v>0</v>
      </c>
      <c r="Q428" s="236">
        <v>0.0117</v>
      </c>
      <c r="R428" s="236">
        <f>Q428*H428</f>
        <v>0.0585</v>
      </c>
      <c r="S428" s="236">
        <v>0</v>
      </c>
      <c r="T428" s="237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8" t="s">
        <v>132</v>
      </c>
      <c r="AT428" s="238" t="s">
        <v>127</v>
      </c>
      <c r="AU428" s="238" t="s">
        <v>82</v>
      </c>
      <c r="AY428" s="16" t="s">
        <v>125</v>
      </c>
      <c r="BE428" s="239">
        <f>IF(N428="základní",J428,0)</f>
        <v>0</v>
      </c>
      <c r="BF428" s="239">
        <f>IF(N428="snížená",J428,0)</f>
        <v>0</v>
      </c>
      <c r="BG428" s="239">
        <f>IF(N428="zákl. přenesená",J428,0)</f>
        <v>0</v>
      </c>
      <c r="BH428" s="239">
        <f>IF(N428="sníž. přenesená",J428,0)</f>
        <v>0</v>
      </c>
      <c r="BI428" s="239">
        <f>IF(N428="nulová",J428,0)</f>
        <v>0</v>
      </c>
      <c r="BJ428" s="16" t="s">
        <v>80</v>
      </c>
      <c r="BK428" s="239">
        <f>ROUND(I428*H428,2)</f>
        <v>0</v>
      </c>
      <c r="BL428" s="16" t="s">
        <v>132</v>
      </c>
      <c r="BM428" s="238" t="s">
        <v>632</v>
      </c>
    </row>
    <row r="429" spans="1:47" s="2" customFormat="1" ht="12">
      <c r="A429" s="37"/>
      <c r="B429" s="38"/>
      <c r="C429" s="39"/>
      <c r="D429" s="240" t="s">
        <v>134</v>
      </c>
      <c r="E429" s="39"/>
      <c r="F429" s="241" t="s">
        <v>633</v>
      </c>
      <c r="G429" s="39"/>
      <c r="H429" s="39"/>
      <c r="I429" s="137"/>
      <c r="J429" s="39"/>
      <c r="K429" s="39"/>
      <c r="L429" s="43"/>
      <c r="M429" s="242"/>
      <c r="N429" s="243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6" t="s">
        <v>134</v>
      </c>
      <c r="AU429" s="16" t="s">
        <v>82</v>
      </c>
    </row>
    <row r="430" spans="1:65" s="2" customFormat="1" ht="14.4" customHeight="1">
      <c r="A430" s="37"/>
      <c r="B430" s="38"/>
      <c r="C430" s="266" t="s">
        <v>634</v>
      </c>
      <c r="D430" s="266" t="s">
        <v>179</v>
      </c>
      <c r="E430" s="267" t="s">
        <v>635</v>
      </c>
      <c r="F430" s="268" t="s">
        <v>636</v>
      </c>
      <c r="G430" s="269" t="s">
        <v>130</v>
      </c>
      <c r="H430" s="270">
        <v>5</v>
      </c>
      <c r="I430" s="271"/>
      <c r="J430" s="272">
        <f>ROUND(I430*H430,2)</f>
        <v>0</v>
      </c>
      <c r="K430" s="268" t="s">
        <v>131</v>
      </c>
      <c r="L430" s="273"/>
      <c r="M430" s="274" t="s">
        <v>1</v>
      </c>
      <c r="N430" s="275" t="s">
        <v>40</v>
      </c>
      <c r="O430" s="90"/>
      <c r="P430" s="236">
        <f>O430*H430</f>
        <v>0</v>
      </c>
      <c r="Q430" s="236">
        <v>0.0013</v>
      </c>
      <c r="R430" s="236">
        <f>Q430*H430</f>
        <v>0.0065</v>
      </c>
      <c r="S430" s="236">
        <v>0</v>
      </c>
      <c r="T430" s="237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38" t="s">
        <v>167</v>
      </c>
      <c r="AT430" s="238" t="s">
        <v>179</v>
      </c>
      <c r="AU430" s="238" t="s">
        <v>82</v>
      </c>
      <c r="AY430" s="16" t="s">
        <v>125</v>
      </c>
      <c r="BE430" s="239">
        <f>IF(N430="základní",J430,0)</f>
        <v>0</v>
      </c>
      <c r="BF430" s="239">
        <f>IF(N430="snížená",J430,0)</f>
        <v>0</v>
      </c>
      <c r="BG430" s="239">
        <f>IF(N430="zákl. přenesená",J430,0)</f>
        <v>0</v>
      </c>
      <c r="BH430" s="239">
        <f>IF(N430="sníž. přenesená",J430,0)</f>
        <v>0</v>
      </c>
      <c r="BI430" s="239">
        <f>IF(N430="nulová",J430,0)</f>
        <v>0</v>
      </c>
      <c r="BJ430" s="16" t="s">
        <v>80</v>
      </c>
      <c r="BK430" s="239">
        <f>ROUND(I430*H430,2)</f>
        <v>0</v>
      </c>
      <c r="BL430" s="16" t="s">
        <v>132</v>
      </c>
      <c r="BM430" s="238" t="s">
        <v>637</v>
      </c>
    </row>
    <row r="431" spans="1:47" s="2" customFormat="1" ht="12">
      <c r="A431" s="37"/>
      <c r="B431" s="38"/>
      <c r="C431" s="39"/>
      <c r="D431" s="240" t="s">
        <v>134</v>
      </c>
      <c r="E431" s="39"/>
      <c r="F431" s="241" t="s">
        <v>638</v>
      </c>
      <c r="G431" s="39"/>
      <c r="H431" s="39"/>
      <c r="I431" s="137"/>
      <c r="J431" s="39"/>
      <c r="K431" s="39"/>
      <c r="L431" s="43"/>
      <c r="M431" s="242"/>
      <c r="N431" s="243"/>
      <c r="O431" s="90"/>
      <c r="P431" s="90"/>
      <c r="Q431" s="90"/>
      <c r="R431" s="90"/>
      <c r="S431" s="90"/>
      <c r="T431" s="91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134</v>
      </c>
      <c r="AU431" s="16" t="s">
        <v>82</v>
      </c>
    </row>
    <row r="432" spans="1:65" s="2" customFormat="1" ht="19.8" customHeight="1">
      <c r="A432" s="37"/>
      <c r="B432" s="38"/>
      <c r="C432" s="227" t="s">
        <v>639</v>
      </c>
      <c r="D432" s="227" t="s">
        <v>127</v>
      </c>
      <c r="E432" s="228" t="s">
        <v>640</v>
      </c>
      <c r="F432" s="229" t="s">
        <v>641</v>
      </c>
      <c r="G432" s="230" t="s">
        <v>143</v>
      </c>
      <c r="H432" s="231">
        <v>2.538</v>
      </c>
      <c r="I432" s="232"/>
      <c r="J432" s="233">
        <f>ROUND(I432*H432,2)</f>
        <v>0</v>
      </c>
      <c r="K432" s="229" t="s">
        <v>131</v>
      </c>
      <c r="L432" s="43"/>
      <c r="M432" s="234" t="s">
        <v>1</v>
      </c>
      <c r="N432" s="235" t="s">
        <v>40</v>
      </c>
      <c r="O432" s="90"/>
      <c r="P432" s="236">
        <f>O432*H432</f>
        <v>0</v>
      </c>
      <c r="Q432" s="236">
        <v>0</v>
      </c>
      <c r="R432" s="236">
        <f>Q432*H432</f>
        <v>0</v>
      </c>
      <c r="S432" s="236">
        <v>1.8</v>
      </c>
      <c r="T432" s="237">
        <f>S432*H432</f>
        <v>4.5684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38" t="s">
        <v>132</v>
      </c>
      <c r="AT432" s="238" t="s">
        <v>127</v>
      </c>
      <c r="AU432" s="238" t="s">
        <v>82</v>
      </c>
      <c r="AY432" s="16" t="s">
        <v>125</v>
      </c>
      <c r="BE432" s="239">
        <f>IF(N432="základní",J432,0)</f>
        <v>0</v>
      </c>
      <c r="BF432" s="239">
        <f>IF(N432="snížená",J432,0)</f>
        <v>0</v>
      </c>
      <c r="BG432" s="239">
        <f>IF(N432="zákl. přenesená",J432,0)</f>
        <v>0</v>
      </c>
      <c r="BH432" s="239">
        <f>IF(N432="sníž. přenesená",J432,0)</f>
        <v>0</v>
      </c>
      <c r="BI432" s="239">
        <f>IF(N432="nulová",J432,0)</f>
        <v>0</v>
      </c>
      <c r="BJ432" s="16" t="s">
        <v>80</v>
      </c>
      <c r="BK432" s="239">
        <f>ROUND(I432*H432,2)</f>
        <v>0</v>
      </c>
      <c r="BL432" s="16" t="s">
        <v>132</v>
      </c>
      <c r="BM432" s="238" t="s">
        <v>642</v>
      </c>
    </row>
    <row r="433" spans="1:47" s="2" customFormat="1" ht="12">
      <c r="A433" s="37"/>
      <c r="B433" s="38"/>
      <c r="C433" s="39"/>
      <c r="D433" s="240" t="s">
        <v>134</v>
      </c>
      <c r="E433" s="39"/>
      <c r="F433" s="241" t="s">
        <v>643</v>
      </c>
      <c r="G433" s="39"/>
      <c r="H433" s="39"/>
      <c r="I433" s="137"/>
      <c r="J433" s="39"/>
      <c r="K433" s="39"/>
      <c r="L433" s="43"/>
      <c r="M433" s="242"/>
      <c r="N433" s="243"/>
      <c r="O433" s="90"/>
      <c r="P433" s="90"/>
      <c r="Q433" s="90"/>
      <c r="R433" s="90"/>
      <c r="S433" s="90"/>
      <c r="T433" s="91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134</v>
      </c>
      <c r="AU433" s="16" t="s">
        <v>82</v>
      </c>
    </row>
    <row r="434" spans="1:51" s="13" customFormat="1" ht="12">
      <c r="A434" s="13"/>
      <c r="B434" s="244"/>
      <c r="C434" s="245"/>
      <c r="D434" s="240" t="s">
        <v>145</v>
      </c>
      <c r="E434" s="246" t="s">
        <v>1</v>
      </c>
      <c r="F434" s="247" t="s">
        <v>644</v>
      </c>
      <c r="G434" s="245"/>
      <c r="H434" s="248">
        <v>1.725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4" t="s">
        <v>145</v>
      </c>
      <c r="AU434" s="254" t="s">
        <v>82</v>
      </c>
      <c r="AV434" s="13" t="s">
        <v>82</v>
      </c>
      <c r="AW434" s="13" t="s">
        <v>32</v>
      </c>
      <c r="AX434" s="13" t="s">
        <v>75</v>
      </c>
      <c r="AY434" s="254" t="s">
        <v>125</v>
      </c>
    </row>
    <row r="435" spans="1:51" s="13" customFormat="1" ht="12">
      <c r="A435" s="13"/>
      <c r="B435" s="244"/>
      <c r="C435" s="245"/>
      <c r="D435" s="240" t="s">
        <v>145</v>
      </c>
      <c r="E435" s="246" t="s">
        <v>1</v>
      </c>
      <c r="F435" s="247" t="s">
        <v>645</v>
      </c>
      <c r="G435" s="245"/>
      <c r="H435" s="248">
        <v>0.813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4" t="s">
        <v>145</v>
      </c>
      <c r="AU435" s="254" t="s">
        <v>82</v>
      </c>
      <c r="AV435" s="13" t="s">
        <v>82</v>
      </c>
      <c r="AW435" s="13" t="s">
        <v>32</v>
      </c>
      <c r="AX435" s="13" t="s">
        <v>75</v>
      </c>
      <c r="AY435" s="254" t="s">
        <v>125</v>
      </c>
    </row>
    <row r="436" spans="1:51" s="14" customFormat="1" ht="12">
      <c r="A436" s="14"/>
      <c r="B436" s="255"/>
      <c r="C436" s="256"/>
      <c r="D436" s="240" t="s">
        <v>145</v>
      </c>
      <c r="E436" s="257" t="s">
        <v>1</v>
      </c>
      <c r="F436" s="258" t="s">
        <v>149</v>
      </c>
      <c r="G436" s="256"/>
      <c r="H436" s="259">
        <v>2.538</v>
      </c>
      <c r="I436" s="260"/>
      <c r="J436" s="256"/>
      <c r="K436" s="256"/>
      <c r="L436" s="261"/>
      <c r="M436" s="262"/>
      <c r="N436" s="263"/>
      <c r="O436" s="263"/>
      <c r="P436" s="263"/>
      <c r="Q436" s="263"/>
      <c r="R436" s="263"/>
      <c r="S436" s="263"/>
      <c r="T436" s="26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5" t="s">
        <v>145</v>
      </c>
      <c r="AU436" s="265" t="s">
        <v>82</v>
      </c>
      <c r="AV436" s="14" t="s">
        <v>132</v>
      </c>
      <c r="AW436" s="14" t="s">
        <v>32</v>
      </c>
      <c r="AX436" s="14" t="s">
        <v>80</v>
      </c>
      <c r="AY436" s="265" t="s">
        <v>125</v>
      </c>
    </row>
    <row r="437" spans="1:65" s="2" customFormat="1" ht="19.8" customHeight="1">
      <c r="A437" s="37"/>
      <c r="B437" s="38"/>
      <c r="C437" s="227" t="s">
        <v>646</v>
      </c>
      <c r="D437" s="227" t="s">
        <v>127</v>
      </c>
      <c r="E437" s="228" t="s">
        <v>647</v>
      </c>
      <c r="F437" s="229" t="s">
        <v>648</v>
      </c>
      <c r="G437" s="230" t="s">
        <v>143</v>
      </c>
      <c r="H437" s="231">
        <v>0.24</v>
      </c>
      <c r="I437" s="232"/>
      <c r="J437" s="233">
        <f>ROUND(I437*H437,2)</f>
        <v>0</v>
      </c>
      <c r="K437" s="229" t="s">
        <v>131</v>
      </c>
      <c r="L437" s="43"/>
      <c r="M437" s="234" t="s">
        <v>1</v>
      </c>
      <c r="N437" s="235" t="s">
        <v>40</v>
      </c>
      <c r="O437" s="90"/>
      <c r="P437" s="236">
        <f>O437*H437</f>
        <v>0</v>
      </c>
      <c r="Q437" s="236">
        <v>0</v>
      </c>
      <c r="R437" s="236">
        <f>Q437*H437</f>
        <v>0</v>
      </c>
      <c r="S437" s="236">
        <v>2.2</v>
      </c>
      <c r="T437" s="237">
        <f>S437*H437</f>
        <v>0.528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38" t="s">
        <v>132</v>
      </c>
      <c r="AT437" s="238" t="s">
        <v>127</v>
      </c>
      <c r="AU437" s="238" t="s">
        <v>82</v>
      </c>
      <c r="AY437" s="16" t="s">
        <v>125</v>
      </c>
      <c r="BE437" s="239">
        <f>IF(N437="základní",J437,0)</f>
        <v>0</v>
      </c>
      <c r="BF437" s="239">
        <f>IF(N437="snížená",J437,0)</f>
        <v>0</v>
      </c>
      <c r="BG437" s="239">
        <f>IF(N437="zákl. přenesená",J437,0)</f>
        <v>0</v>
      </c>
      <c r="BH437" s="239">
        <f>IF(N437="sníž. přenesená",J437,0)</f>
        <v>0</v>
      </c>
      <c r="BI437" s="239">
        <f>IF(N437="nulová",J437,0)</f>
        <v>0</v>
      </c>
      <c r="BJ437" s="16" t="s">
        <v>80</v>
      </c>
      <c r="BK437" s="239">
        <f>ROUND(I437*H437,2)</f>
        <v>0</v>
      </c>
      <c r="BL437" s="16" t="s">
        <v>132</v>
      </c>
      <c r="BM437" s="238" t="s">
        <v>649</v>
      </c>
    </row>
    <row r="438" spans="1:47" s="2" customFormat="1" ht="12">
      <c r="A438" s="37"/>
      <c r="B438" s="38"/>
      <c r="C438" s="39"/>
      <c r="D438" s="240" t="s">
        <v>134</v>
      </c>
      <c r="E438" s="39"/>
      <c r="F438" s="241" t="s">
        <v>650</v>
      </c>
      <c r="G438" s="39"/>
      <c r="H438" s="39"/>
      <c r="I438" s="137"/>
      <c r="J438" s="39"/>
      <c r="K438" s="39"/>
      <c r="L438" s="43"/>
      <c r="M438" s="242"/>
      <c r="N438" s="243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6" t="s">
        <v>134</v>
      </c>
      <c r="AU438" s="16" t="s">
        <v>82</v>
      </c>
    </row>
    <row r="439" spans="1:51" s="13" customFormat="1" ht="12">
      <c r="A439" s="13"/>
      <c r="B439" s="244"/>
      <c r="C439" s="245"/>
      <c r="D439" s="240" t="s">
        <v>145</v>
      </c>
      <c r="E439" s="246" t="s">
        <v>1</v>
      </c>
      <c r="F439" s="247" t="s">
        <v>651</v>
      </c>
      <c r="G439" s="245"/>
      <c r="H439" s="248">
        <v>0.24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4" t="s">
        <v>145</v>
      </c>
      <c r="AU439" s="254" t="s">
        <v>82</v>
      </c>
      <c r="AV439" s="13" t="s">
        <v>82</v>
      </c>
      <c r="AW439" s="13" t="s">
        <v>32</v>
      </c>
      <c r="AX439" s="13" t="s">
        <v>80</v>
      </c>
      <c r="AY439" s="254" t="s">
        <v>125</v>
      </c>
    </row>
    <row r="440" spans="1:65" s="2" customFormat="1" ht="19.8" customHeight="1">
      <c r="A440" s="37"/>
      <c r="B440" s="38"/>
      <c r="C440" s="227" t="s">
        <v>652</v>
      </c>
      <c r="D440" s="227" t="s">
        <v>127</v>
      </c>
      <c r="E440" s="228" t="s">
        <v>653</v>
      </c>
      <c r="F440" s="229" t="s">
        <v>654</v>
      </c>
      <c r="G440" s="230" t="s">
        <v>188</v>
      </c>
      <c r="H440" s="231">
        <v>12.62</v>
      </c>
      <c r="I440" s="232"/>
      <c r="J440" s="233">
        <f>ROUND(I440*H440,2)</f>
        <v>0</v>
      </c>
      <c r="K440" s="229" t="s">
        <v>131</v>
      </c>
      <c r="L440" s="43"/>
      <c r="M440" s="234" t="s">
        <v>1</v>
      </c>
      <c r="N440" s="235" t="s">
        <v>40</v>
      </c>
      <c r="O440" s="90"/>
      <c r="P440" s="236">
        <f>O440*H440</f>
        <v>0</v>
      </c>
      <c r="Q440" s="236">
        <v>0</v>
      </c>
      <c r="R440" s="236">
        <f>Q440*H440</f>
        <v>0</v>
      </c>
      <c r="S440" s="236">
        <v>0.055</v>
      </c>
      <c r="T440" s="237">
        <f>S440*H440</f>
        <v>0.6940999999999999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38" t="s">
        <v>132</v>
      </c>
      <c r="AT440" s="238" t="s">
        <v>127</v>
      </c>
      <c r="AU440" s="238" t="s">
        <v>82</v>
      </c>
      <c r="AY440" s="16" t="s">
        <v>125</v>
      </c>
      <c r="BE440" s="239">
        <f>IF(N440="základní",J440,0)</f>
        <v>0</v>
      </c>
      <c r="BF440" s="239">
        <f>IF(N440="snížená",J440,0)</f>
        <v>0</v>
      </c>
      <c r="BG440" s="239">
        <f>IF(N440="zákl. přenesená",J440,0)</f>
        <v>0</v>
      </c>
      <c r="BH440" s="239">
        <f>IF(N440="sníž. přenesená",J440,0)</f>
        <v>0</v>
      </c>
      <c r="BI440" s="239">
        <f>IF(N440="nulová",J440,0)</f>
        <v>0</v>
      </c>
      <c r="BJ440" s="16" t="s">
        <v>80</v>
      </c>
      <c r="BK440" s="239">
        <f>ROUND(I440*H440,2)</f>
        <v>0</v>
      </c>
      <c r="BL440" s="16" t="s">
        <v>132</v>
      </c>
      <c r="BM440" s="238" t="s">
        <v>655</v>
      </c>
    </row>
    <row r="441" spans="1:47" s="2" customFormat="1" ht="12">
      <c r="A441" s="37"/>
      <c r="B441" s="38"/>
      <c r="C441" s="39"/>
      <c r="D441" s="240" t="s">
        <v>134</v>
      </c>
      <c r="E441" s="39"/>
      <c r="F441" s="241" t="s">
        <v>656</v>
      </c>
      <c r="G441" s="39"/>
      <c r="H441" s="39"/>
      <c r="I441" s="137"/>
      <c r="J441" s="39"/>
      <c r="K441" s="39"/>
      <c r="L441" s="43"/>
      <c r="M441" s="242"/>
      <c r="N441" s="243"/>
      <c r="O441" s="90"/>
      <c r="P441" s="90"/>
      <c r="Q441" s="90"/>
      <c r="R441" s="90"/>
      <c r="S441" s="90"/>
      <c r="T441" s="91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16" t="s">
        <v>134</v>
      </c>
      <c r="AU441" s="16" t="s">
        <v>82</v>
      </c>
    </row>
    <row r="442" spans="1:51" s="13" customFormat="1" ht="12">
      <c r="A442" s="13"/>
      <c r="B442" s="244"/>
      <c r="C442" s="245"/>
      <c r="D442" s="240" t="s">
        <v>145</v>
      </c>
      <c r="E442" s="246" t="s">
        <v>1</v>
      </c>
      <c r="F442" s="247" t="s">
        <v>657</v>
      </c>
      <c r="G442" s="245"/>
      <c r="H442" s="248">
        <v>12.62</v>
      </c>
      <c r="I442" s="249"/>
      <c r="J442" s="245"/>
      <c r="K442" s="245"/>
      <c r="L442" s="250"/>
      <c r="M442" s="251"/>
      <c r="N442" s="252"/>
      <c r="O442" s="252"/>
      <c r="P442" s="252"/>
      <c r="Q442" s="252"/>
      <c r="R442" s="252"/>
      <c r="S442" s="252"/>
      <c r="T442" s="25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4" t="s">
        <v>145</v>
      </c>
      <c r="AU442" s="254" t="s">
        <v>82</v>
      </c>
      <c r="AV442" s="13" t="s">
        <v>82</v>
      </c>
      <c r="AW442" s="13" t="s">
        <v>32</v>
      </c>
      <c r="AX442" s="13" t="s">
        <v>75</v>
      </c>
      <c r="AY442" s="254" t="s">
        <v>125</v>
      </c>
    </row>
    <row r="443" spans="1:51" s="14" customFormat="1" ht="12">
      <c r="A443" s="14"/>
      <c r="B443" s="255"/>
      <c r="C443" s="256"/>
      <c r="D443" s="240" t="s">
        <v>145</v>
      </c>
      <c r="E443" s="257" t="s">
        <v>1</v>
      </c>
      <c r="F443" s="258" t="s">
        <v>149</v>
      </c>
      <c r="G443" s="256"/>
      <c r="H443" s="259">
        <v>12.62</v>
      </c>
      <c r="I443" s="260"/>
      <c r="J443" s="256"/>
      <c r="K443" s="256"/>
      <c r="L443" s="261"/>
      <c r="M443" s="262"/>
      <c r="N443" s="263"/>
      <c r="O443" s="263"/>
      <c r="P443" s="263"/>
      <c r="Q443" s="263"/>
      <c r="R443" s="263"/>
      <c r="S443" s="263"/>
      <c r="T443" s="26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5" t="s">
        <v>145</v>
      </c>
      <c r="AU443" s="265" t="s">
        <v>82</v>
      </c>
      <c r="AV443" s="14" t="s">
        <v>132</v>
      </c>
      <c r="AW443" s="14" t="s">
        <v>32</v>
      </c>
      <c r="AX443" s="14" t="s">
        <v>80</v>
      </c>
      <c r="AY443" s="265" t="s">
        <v>125</v>
      </c>
    </row>
    <row r="444" spans="1:65" s="2" customFormat="1" ht="30" customHeight="1">
      <c r="A444" s="37"/>
      <c r="B444" s="38"/>
      <c r="C444" s="227" t="s">
        <v>658</v>
      </c>
      <c r="D444" s="227" t="s">
        <v>127</v>
      </c>
      <c r="E444" s="228" t="s">
        <v>659</v>
      </c>
      <c r="F444" s="229" t="s">
        <v>660</v>
      </c>
      <c r="G444" s="230" t="s">
        <v>143</v>
      </c>
      <c r="H444" s="231">
        <v>9.639</v>
      </c>
      <c r="I444" s="232"/>
      <c r="J444" s="233">
        <f>ROUND(I444*H444,2)</f>
        <v>0</v>
      </c>
      <c r="K444" s="229" t="s">
        <v>131</v>
      </c>
      <c r="L444" s="43"/>
      <c r="M444" s="234" t="s">
        <v>1</v>
      </c>
      <c r="N444" s="235" t="s">
        <v>40</v>
      </c>
      <c r="O444" s="90"/>
      <c r="P444" s="236">
        <f>O444*H444</f>
        <v>0</v>
      </c>
      <c r="Q444" s="236">
        <v>0</v>
      </c>
      <c r="R444" s="236">
        <f>Q444*H444</f>
        <v>0</v>
      </c>
      <c r="S444" s="236">
        <v>2.2</v>
      </c>
      <c r="T444" s="237">
        <f>S444*H444</f>
        <v>21.2058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38" t="s">
        <v>132</v>
      </c>
      <c r="AT444" s="238" t="s">
        <v>127</v>
      </c>
      <c r="AU444" s="238" t="s">
        <v>82</v>
      </c>
      <c r="AY444" s="16" t="s">
        <v>125</v>
      </c>
      <c r="BE444" s="239">
        <f>IF(N444="základní",J444,0)</f>
        <v>0</v>
      </c>
      <c r="BF444" s="239">
        <f>IF(N444="snížená",J444,0)</f>
        <v>0</v>
      </c>
      <c r="BG444" s="239">
        <f>IF(N444="zákl. přenesená",J444,0)</f>
        <v>0</v>
      </c>
      <c r="BH444" s="239">
        <f>IF(N444="sníž. přenesená",J444,0)</f>
        <v>0</v>
      </c>
      <c r="BI444" s="239">
        <f>IF(N444="nulová",J444,0)</f>
        <v>0</v>
      </c>
      <c r="BJ444" s="16" t="s">
        <v>80</v>
      </c>
      <c r="BK444" s="239">
        <f>ROUND(I444*H444,2)</f>
        <v>0</v>
      </c>
      <c r="BL444" s="16" t="s">
        <v>132</v>
      </c>
      <c r="BM444" s="238" t="s">
        <v>661</v>
      </c>
    </row>
    <row r="445" spans="1:47" s="2" customFormat="1" ht="12">
      <c r="A445" s="37"/>
      <c r="B445" s="38"/>
      <c r="C445" s="39"/>
      <c r="D445" s="240" t="s">
        <v>134</v>
      </c>
      <c r="E445" s="39"/>
      <c r="F445" s="241" t="s">
        <v>662</v>
      </c>
      <c r="G445" s="39"/>
      <c r="H445" s="39"/>
      <c r="I445" s="137"/>
      <c r="J445" s="39"/>
      <c r="K445" s="39"/>
      <c r="L445" s="43"/>
      <c r="M445" s="242"/>
      <c r="N445" s="243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134</v>
      </c>
      <c r="AU445" s="16" t="s">
        <v>82</v>
      </c>
    </row>
    <row r="446" spans="1:51" s="13" customFormat="1" ht="12">
      <c r="A446" s="13"/>
      <c r="B446" s="244"/>
      <c r="C446" s="245"/>
      <c r="D446" s="240" t="s">
        <v>145</v>
      </c>
      <c r="E446" s="246" t="s">
        <v>1</v>
      </c>
      <c r="F446" s="247" t="s">
        <v>663</v>
      </c>
      <c r="G446" s="245"/>
      <c r="H446" s="248">
        <v>9.639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4" t="s">
        <v>145</v>
      </c>
      <c r="AU446" s="254" t="s">
        <v>82</v>
      </c>
      <c r="AV446" s="13" t="s">
        <v>82</v>
      </c>
      <c r="AW446" s="13" t="s">
        <v>32</v>
      </c>
      <c r="AX446" s="13" t="s">
        <v>80</v>
      </c>
      <c r="AY446" s="254" t="s">
        <v>125</v>
      </c>
    </row>
    <row r="447" spans="1:65" s="2" customFormat="1" ht="19.8" customHeight="1">
      <c r="A447" s="37"/>
      <c r="B447" s="38"/>
      <c r="C447" s="227" t="s">
        <v>664</v>
      </c>
      <c r="D447" s="227" t="s">
        <v>127</v>
      </c>
      <c r="E447" s="228" t="s">
        <v>665</v>
      </c>
      <c r="F447" s="229" t="s">
        <v>666</v>
      </c>
      <c r="G447" s="230" t="s">
        <v>188</v>
      </c>
      <c r="H447" s="231">
        <v>7.54</v>
      </c>
      <c r="I447" s="232"/>
      <c r="J447" s="233">
        <f>ROUND(I447*H447,2)</f>
        <v>0</v>
      </c>
      <c r="K447" s="229" t="s">
        <v>131</v>
      </c>
      <c r="L447" s="43"/>
      <c r="M447" s="234" t="s">
        <v>1</v>
      </c>
      <c r="N447" s="235" t="s">
        <v>40</v>
      </c>
      <c r="O447" s="90"/>
      <c r="P447" s="236">
        <f>O447*H447</f>
        <v>0</v>
      </c>
      <c r="Q447" s="236">
        <v>0</v>
      </c>
      <c r="R447" s="236">
        <f>Q447*H447</f>
        <v>0</v>
      </c>
      <c r="S447" s="236">
        <v>0.057</v>
      </c>
      <c r="T447" s="237">
        <f>S447*H447</f>
        <v>0.42978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38" t="s">
        <v>132</v>
      </c>
      <c r="AT447" s="238" t="s">
        <v>127</v>
      </c>
      <c r="AU447" s="238" t="s">
        <v>82</v>
      </c>
      <c r="AY447" s="16" t="s">
        <v>125</v>
      </c>
      <c r="BE447" s="239">
        <f>IF(N447="základní",J447,0)</f>
        <v>0</v>
      </c>
      <c r="BF447" s="239">
        <f>IF(N447="snížená",J447,0)</f>
        <v>0</v>
      </c>
      <c r="BG447" s="239">
        <f>IF(N447="zákl. přenesená",J447,0)</f>
        <v>0</v>
      </c>
      <c r="BH447" s="239">
        <f>IF(N447="sníž. přenesená",J447,0)</f>
        <v>0</v>
      </c>
      <c r="BI447" s="239">
        <f>IF(N447="nulová",J447,0)</f>
        <v>0</v>
      </c>
      <c r="BJ447" s="16" t="s">
        <v>80</v>
      </c>
      <c r="BK447" s="239">
        <f>ROUND(I447*H447,2)</f>
        <v>0</v>
      </c>
      <c r="BL447" s="16" t="s">
        <v>132</v>
      </c>
      <c r="BM447" s="238" t="s">
        <v>667</v>
      </c>
    </row>
    <row r="448" spans="1:47" s="2" customFormat="1" ht="12">
      <c r="A448" s="37"/>
      <c r="B448" s="38"/>
      <c r="C448" s="39"/>
      <c r="D448" s="240" t="s">
        <v>134</v>
      </c>
      <c r="E448" s="39"/>
      <c r="F448" s="241" t="s">
        <v>668</v>
      </c>
      <c r="G448" s="39"/>
      <c r="H448" s="39"/>
      <c r="I448" s="137"/>
      <c r="J448" s="39"/>
      <c r="K448" s="39"/>
      <c r="L448" s="43"/>
      <c r="M448" s="242"/>
      <c r="N448" s="243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134</v>
      </c>
      <c r="AU448" s="16" t="s">
        <v>82</v>
      </c>
    </row>
    <row r="449" spans="1:65" s="2" customFormat="1" ht="19.8" customHeight="1">
      <c r="A449" s="37"/>
      <c r="B449" s="38"/>
      <c r="C449" s="227" t="s">
        <v>669</v>
      </c>
      <c r="D449" s="227" t="s">
        <v>127</v>
      </c>
      <c r="E449" s="228" t="s">
        <v>670</v>
      </c>
      <c r="F449" s="229" t="s">
        <v>671</v>
      </c>
      <c r="G449" s="230" t="s">
        <v>188</v>
      </c>
      <c r="H449" s="231">
        <v>15</v>
      </c>
      <c r="I449" s="232"/>
      <c r="J449" s="233">
        <f>ROUND(I449*H449,2)</f>
        <v>0</v>
      </c>
      <c r="K449" s="229" t="s">
        <v>131</v>
      </c>
      <c r="L449" s="43"/>
      <c r="M449" s="234" t="s">
        <v>1</v>
      </c>
      <c r="N449" s="235" t="s">
        <v>40</v>
      </c>
      <c r="O449" s="90"/>
      <c r="P449" s="236">
        <f>O449*H449</f>
        <v>0</v>
      </c>
      <c r="Q449" s="236">
        <v>0</v>
      </c>
      <c r="R449" s="236">
        <f>Q449*H449</f>
        <v>0</v>
      </c>
      <c r="S449" s="236">
        <v>0.055</v>
      </c>
      <c r="T449" s="237">
        <f>S449*H449</f>
        <v>0.825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38" t="s">
        <v>132</v>
      </c>
      <c r="AT449" s="238" t="s">
        <v>127</v>
      </c>
      <c r="AU449" s="238" t="s">
        <v>82</v>
      </c>
      <c r="AY449" s="16" t="s">
        <v>125</v>
      </c>
      <c r="BE449" s="239">
        <f>IF(N449="základní",J449,0)</f>
        <v>0</v>
      </c>
      <c r="BF449" s="239">
        <f>IF(N449="snížená",J449,0)</f>
        <v>0</v>
      </c>
      <c r="BG449" s="239">
        <f>IF(N449="zákl. přenesená",J449,0)</f>
        <v>0</v>
      </c>
      <c r="BH449" s="239">
        <f>IF(N449="sníž. přenesená",J449,0)</f>
        <v>0</v>
      </c>
      <c r="BI449" s="239">
        <f>IF(N449="nulová",J449,0)</f>
        <v>0</v>
      </c>
      <c r="BJ449" s="16" t="s">
        <v>80</v>
      </c>
      <c r="BK449" s="239">
        <f>ROUND(I449*H449,2)</f>
        <v>0</v>
      </c>
      <c r="BL449" s="16" t="s">
        <v>132</v>
      </c>
      <c r="BM449" s="238" t="s">
        <v>672</v>
      </c>
    </row>
    <row r="450" spans="1:47" s="2" customFormat="1" ht="12">
      <c r="A450" s="37"/>
      <c r="B450" s="38"/>
      <c r="C450" s="39"/>
      <c r="D450" s="240" t="s">
        <v>134</v>
      </c>
      <c r="E450" s="39"/>
      <c r="F450" s="241" t="s">
        <v>673</v>
      </c>
      <c r="G450" s="39"/>
      <c r="H450" s="39"/>
      <c r="I450" s="137"/>
      <c r="J450" s="39"/>
      <c r="K450" s="39"/>
      <c r="L450" s="43"/>
      <c r="M450" s="242"/>
      <c r="N450" s="243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134</v>
      </c>
      <c r="AU450" s="16" t="s">
        <v>82</v>
      </c>
    </row>
    <row r="451" spans="1:65" s="2" customFormat="1" ht="19.8" customHeight="1">
      <c r="A451" s="37"/>
      <c r="B451" s="38"/>
      <c r="C451" s="227" t="s">
        <v>674</v>
      </c>
      <c r="D451" s="227" t="s">
        <v>127</v>
      </c>
      <c r="E451" s="228" t="s">
        <v>675</v>
      </c>
      <c r="F451" s="229" t="s">
        <v>676</v>
      </c>
      <c r="G451" s="230" t="s">
        <v>188</v>
      </c>
      <c r="H451" s="231">
        <v>15.15</v>
      </c>
      <c r="I451" s="232"/>
      <c r="J451" s="233">
        <f>ROUND(I451*H451,2)</f>
        <v>0</v>
      </c>
      <c r="K451" s="229" t="s">
        <v>131</v>
      </c>
      <c r="L451" s="43"/>
      <c r="M451" s="234" t="s">
        <v>1</v>
      </c>
      <c r="N451" s="235" t="s">
        <v>40</v>
      </c>
      <c r="O451" s="90"/>
      <c r="P451" s="236">
        <f>O451*H451</f>
        <v>0</v>
      </c>
      <c r="Q451" s="236">
        <v>0</v>
      </c>
      <c r="R451" s="236">
        <f>Q451*H451</f>
        <v>0</v>
      </c>
      <c r="S451" s="236">
        <v>0.063</v>
      </c>
      <c r="T451" s="237">
        <f>S451*H451</f>
        <v>0.95445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38" t="s">
        <v>132</v>
      </c>
      <c r="AT451" s="238" t="s">
        <v>127</v>
      </c>
      <c r="AU451" s="238" t="s">
        <v>82</v>
      </c>
      <c r="AY451" s="16" t="s">
        <v>125</v>
      </c>
      <c r="BE451" s="239">
        <f>IF(N451="základní",J451,0)</f>
        <v>0</v>
      </c>
      <c r="BF451" s="239">
        <f>IF(N451="snížená",J451,0)</f>
        <v>0</v>
      </c>
      <c r="BG451" s="239">
        <f>IF(N451="zákl. přenesená",J451,0)</f>
        <v>0</v>
      </c>
      <c r="BH451" s="239">
        <f>IF(N451="sníž. přenesená",J451,0)</f>
        <v>0</v>
      </c>
      <c r="BI451" s="239">
        <f>IF(N451="nulová",J451,0)</f>
        <v>0</v>
      </c>
      <c r="BJ451" s="16" t="s">
        <v>80</v>
      </c>
      <c r="BK451" s="239">
        <f>ROUND(I451*H451,2)</f>
        <v>0</v>
      </c>
      <c r="BL451" s="16" t="s">
        <v>132</v>
      </c>
      <c r="BM451" s="238" t="s">
        <v>677</v>
      </c>
    </row>
    <row r="452" spans="1:47" s="2" customFormat="1" ht="12">
      <c r="A452" s="37"/>
      <c r="B452" s="38"/>
      <c r="C452" s="39"/>
      <c r="D452" s="240" t="s">
        <v>134</v>
      </c>
      <c r="E452" s="39"/>
      <c r="F452" s="241" t="s">
        <v>678</v>
      </c>
      <c r="G452" s="39"/>
      <c r="H452" s="39"/>
      <c r="I452" s="137"/>
      <c r="J452" s="39"/>
      <c r="K452" s="39"/>
      <c r="L452" s="43"/>
      <c r="M452" s="242"/>
      <c r="N452" s="243"/>
      <c r="O452" s="90"/>
      <c r="P452" s="90"/>
      <c r="Q452" s="90"/>
      <c r="R452" s="90"/>
      <c r="S452" s="90"/>
      <c r="T452" s="91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6" t="s">
        <v>134</v>
      </c>
      <c r="AU452" s="16" t="s">
        <v>82</v>
      </c>
    </row>
    <row r="453" spans="1:51" s="13" customFormat="1" ht="12">
      <c r="A453" s="13"/>
      <c r="B453" s="244"/>
      <c r="C453" s="245"/>
      <c r="D453" s="240" t="s">
        <v>145</v>
      </c>
      <c r="E453" s="246" t="s">
        <v>1</v>
      </c>
      <c r="F453" s="247" t="s">
        <v>679</v>
      </c>
      <c r="G453" s="245"/>
      <c r="H453" s="248">
        <v>9.45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4" t="s">
        <v>145</v>
      </c>
      <c r="AU453" s="254" t="s">
        <v>82</v>
      </c>
      <c r="AV453" s="13" t="s">
        <v>82</v>
      </c>
      <c r="AW453" s="13" t="s">
        <v>32</v>
      </c>
      <c r="AX453" s="13" t="s">
        <v>75</v>
      </c>
      <c r="AY453" s="254" t="s">
        <v>125</v>
      </c>
    </row>
    <row r="454" spans="1:51" s="13" customFormat="1" ht="12">
      <c r="A454" s="13"/>
      <c r="B454" s="244"/>
      <c r="C454" s="245"/>
      <c r="D454" s="240" t="s">
        <v>145</v>
      </c>
      <c r="E454" s="246" t="s">
        <v>1</v>
      </c>
      <c r="F454" s="247" t="s">
        <v>680</v>
      </c>
      <c r="G454" s="245"/>
      <c r="H454" s="248">
        <v>5.7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4" t="s">
        <v>145</v>
      </c>
      <c r="AU454" s="254" t="s">
        <v>82</v>
      </c>
      <c r="AV454" s="13" t="s">
        <v>82</v>
      </c>
      <c r="AW454" s="13" t="s">
        <v>32</v>
      </c>
      <c r="AX454" s="13" t="s">
        <v>75</v>
      </c>
      <c r="AY454" s="254" t="s">
        <v>125</v>
      </c>
    </row>
    <row r="455" spans="1:51" s="14" customFormat="1" ht="12">
      <c r="A455" s="14"/>
      <c r="B455" s="255"/>
      <c r="C455" s="256"/>
      <c r="D455" s="240" t="s">
        <v>145</v>
      </c>
      <c r="E455" s="257" t="s">
        <v>1</v>
      </c>
      <c r="F455" s="258" t="s">
        <v>149</v>
      </c>
      <c r="G455" s="256"/>
      <c r="H455" s="259">
        <v>15.15</v>
      </c>
      <c r="I455" s="260"/>
      <c r="J455" s="256"/>
      <c r="K455" s="256"/>
      <c r="L455" s="261"/>
      <c r="M455" s="262"/>
      <c r="N455" s="263"/>
      <c r="O455" s="263"/>
      <c r="P455" s="263"/>
      <c r="Q455" s="263"/>
      <c r="R455" s="263"/>
      <c r="S455" s="263"/>
      <c r="T455" s="26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5" t="s">
        <v>145</v>
      </c>
      <c r="AU455" s="265" t="s">
        <v>82</v>
      </c>
      <c r="AV455" s="14" t="s">
        <v>132</v>
      </c>
      <c r="AW455" s="14" t="s">
        <v>32</v>
      </c>
      <c r="AX455" s="14" t="s">
        <v>80</v>
      </c>
      <c r="AY455" s="265" t="s">
        <v>125</v>
      </c>
    </row>
    <row r="456" spans="1:65" s="2" customFormat="1" ht="19.8" customHeight="1">
      <c r="A456" s="37"/>
      <c r="B456" s="38"/>
      <c r="C456" s="227" t="s">
        <v>681</v>
      </c>
      <c r="D456" s="227" t="s">
        <v>127</v>
      </c>
      <c r="E456" s="228" t="s">
        <v>682</v>
      </c>
      <c r="F456" s="229" t="s">
        <v>683</v>
      </c>
      <c r="G456" s="230" t="s">
        <v>188</v>
      </c>
      <c r="H456" s="231">
        <v>5.4</v>
      </c>
      <c r="I456" s="232"/>
      <c r="J456" s="233">
        <f>ROUND(I456*H456,2)</f>
        <v>0</v>
      </c>
      <c r="K456" s="229" t="s">
        <v>131</v>
      </c>
      <c r="L456" s="43"/>
      <c r="M456" s="234" t="s">
        <v>1</v>
      </c>
      <c r="N456" s="235" t="s">
        <v>40</v>
      </c>
      <c r="O456" s="90"/>
      <c r="P456" s="236">
        <f>O456*H456</f>
        <v>0</v>
      </c>
      <c r="Q456" s="236">
        <v>0</v>
      </c>
      <c r="R456" s="236">
        <f>Q456*H456</f>
        <v>0</v>
      </c>
      <c r="S456" s="236">
        <v>0.031</v>
      </c>
      <c r="T456" s="237">
        <f>S456*H456</f>
        <v>0.16740000000000002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38" t="s">
        <v>132</v>
      </c>
      <c r="AT456" s="238" t="s">
        <v>127</v>
      </c>
      <c r="AU456" s="238" t="s">
        <v>82</v>
      </c>
      <c r="AY456" s="16" t="s">
        <v>125</v>
      </c>
      <c r="BE456" s="239">
        <f>IF(N456="základní",J456,0)</f>
        <v>0</v>
      </c>
      <c r="BF456" s="239">
        <f>IF(N456="snížená",J456,0)</f>
        <v>0</v>
      </c>
      <c r="BG456" s="239">
        <f>IF(N456="zákl. přenesená",J456,0)</f>
        <v>0</v>
      </c>
      <c r="BH456" s="239">
        <f>IF(N456="sníž. přenesená",J456,0)</f>
        <v>0</v>
      </c>
      <c r="BI456" s="239">
        <f>IF(N456="nulová",J456,0)</f>
        <v>0</v>
      </c>
      <c r="BJ456" s="16" t="s">
        <v>80</v>
      </c>
      <c r="BK456" s="239">
        <f>ROUND(I456*H456,2)</f>
        <v>0</v>
      </c>
      <c r="BL456" s="16" t="s">
        <v>132</v>
      </c>
      <c r="BM456" s="238" t="s">
        <v>684</v>
      </c>
    </row>
    <row r="457" spans="1:47" s="2" customFormat="1" ht="12">
      <c r="A457" s="37"/>
      <c r="B457" s="38"/>
      <c r="C457" s="39"/>
      <c r="D457" s="240" t="s">
        <v>134</v>
      </c>
      <c r="E457" s="39"/>
      <c r="F457" s="241" t="s">
        <v>685</v>
      </c>
      <c r="G457" s="39"/>
      <c r="H457" s="39"/>
      <c r="I457" s="137"/>
      <c r="J457" s="39"/>
      <c r="K457" s="39"/>
      <c r="L457" s="43"/>
      <c r="M457" s="242"/>
      <c r="N457" s="243"/>
      <c r="O457" s="90"/>
      <c r="P457" s="90"/>
      <c r="Q457" s="90"/>
      <c r="R457" s="90"/>
      <c r="S457" s="90"/>
      <c r="T457" s="91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6" t="s">
        <v>134</v>
      </c>
      <c r="AU457" s="16" t="s">
        <v>82</v>
      </c>
    </row>
    <row r="458" spans="1:51" s="13" customFormat="1" ht="12">
      <c r="A458" s="13"/>
      <c r="B458" s="244"/>
      <c r="C458" s="245"/>
      <c r="D458" s="240" t="s">
        <v>145</v>
      </c>
      <c r="E458" s="246" t="s">
        <v>1</v>
      </c>
      <c r="F458" s="247" t="s">
        <v>686</v>
      </c>
      <c r="G458" s="245"/>
      <c r="H458" s="248">
        <v>5.4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4" t="s">
        <v>145</v>
      </c>
      <c r="AU458" s="254" t="s">
        <v>82</v>
      </c>
      <c r="AV458" s="13" t="s">
        <v>82</v>
      </c>
      <c r="AW458" s="13" t="s">
        <v>32</v>
      </c>
      <c r="AX458" s="13" t="s">
        <v>80</v>
      </c>
      <c r="AY458" s="254" t="s">
        <v>125</v>
      </c>
    </row>
    <row r="459" spans="1:65" s="2" customFormat="1" ht="14.4" customHeight="1">
      <c r="A459" s="37"/>
      <c r="B459" s="38"/>
      <c r="C459" s="227" t="s">
        <v>687</v>
      </c>
      <c r="D459" s="227" t="s">
        <v>127</v>
      </c>
      <c r="E459" s="228" t="s">
        <v>688</v>
      </c>
      <c r="F459" s="229" t="s">
        <v>689</v>
      </c>
      <c r="G459" s="230" t="s">
        <v>188</v>
      </c>
      <c r="H459" s="231">
        <v>28.8</v>
      </c>
      <c r="I459" s="232"/>
      <c r="J459" s="233">
        <f>ROUND(I459*H459,2)</f>
        <v>0</v>
      </c>
      <c r="K459" s="229" t="s">
        <v>1</v>
      </c>
      <c r="L459" s="43"/>
      <c r="M459" s="234" t="s">
        <v>1</v>
      </c>
      <c r="N459" s="235" t="s">
        <v>40</v>
      </c>
      <c r="O459" s="90"/>
      <c r="P459" s="236">
        <f>O459*H459</f>
        <v>0</v>
      </c>
      <c r="Q459" s="236">
        <v>0</v>
      </c>
      <c r="R459" s="236">
        <f>Q459*H459</f>
        <v>0</v>
      </c>
      <c r="S459" s="236">
        <v>0.006</v>
      </c>
      <c r="T459" s="237">
        <f>S459*H459</f>
        <v>0.1728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38" t="s">
        <v>132</v>
      </c>
      <c r="AT459" s="238" t="s">
        <v>127</v>
      </c>
      <c r="AU459" s="238" t="s">
        <v>82</v>
      </c>
      <c r="AY459" s="16" t="s">
        <v>125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6" t="s">
        <v>80</v>
      </c>
      <c r="BK459" s="239">
        <f>ROUND(I459*H459,2)</f>
        <v>0</v>
      </c>
      <c r="BL459" s="16" t="s">
        <v>132</v>
      </c>
      <c r="BM459" s="238" t="s">
        <v>690</v>
      </c>
    </row>
    <row r="460" spans="1:47" s="2" customFormat="1" ht="12">
      <c r="A460" s="37"/>
      <c r="B460" s="38"/>
      <c r="C460" s="39"/>
      <c r="D460" s="240" t="s">
        <v>134</v>
      </c>
      <c r="E460" s="39"/>
      <c r="F460" s="241" t="s">
        <v>691</v>
      </c>
      <c r="G460" s="39"/>
      <c r="H460" s="39"/>
      <c r="I460" s="137"/>
      <c r="J460" s="39"/>
      <c r="K460" s="39"/>
      <c r="L460" s="43"/>
      <c r="M460" s="242"/>
      <c r="N460" s="243"/>
      <c r="O460" s="90"/>
      <c r="P460" s="90"/>
      <c r="Q460" s="90"/>
      <c r="R460" s="90"/>
      <c r="S460" s="90"/>
      <c r="T460" s="91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6" t="s">
        <v>134</v>
      </c>
      <c r="AU460" s="16" t="s">
        <v>82</v>
      </c>
    </row>
    <row r="461" spans="1:51" s="13" customFormat="1" ht="12">
      <c r="A461" s="13"/>
      <c r="B461" s="244"/>
      <c r="C461" s="245"/>
      <c r="D461" s="240" t="s">
        <v>145</v>
      </c>
      <c r="E461" s="246" t="s">
        <v>1</v>
      </c>
      <c r="F461" s="247" t="s">
        <v>692</v>
      </c>
      <c r="G461" s="245"/>
      <c r="H461" s="248">
        <v>28.8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4" t="s">
        <v>145</v>
      </c>
      <c r="AU461" s="254" t="s">
        <v>82</v>
      </c>
      <c r="AV461" s="13" t="s">
        <v>82</v>
      </c>
      <c r="AW461" s="13" t="s">
        <v>32</v>
      </c>
      <c r="AX461" s="13" t="s">
        <v>80</v>
      </c>
      <c r="AY461" s="254" t="s">
        <v>125</v>
      </c>
    </row>
    <row r="462" spans="1:65" s="2" customFormat="1" ht="19.8" customHeight="1">
      <c r="A462" s="37"/>
      <c r="B462" s="38"/>
      <c r="C462" s="227" t="s">
        <v>693</v>
      </c>
      <c r="D462" s="227" t="s">
        <v>127</v>
      </c>
      <c r="E462" s="228" t="s">
        <v>694</v>
      </c>
      <c r="F462" s="229" t="s">
        <v>695</v>
      </c>
      <c r="G462" s="230" t="s">
        <v>188</v>
      </c>
      <c r="H462" s="231">
        <v>2</v>
      </c>
      <c r="I462" s="232"/>
      <c r="J462" s="233">
        <f>ROUND(I462*H462,2)</f>
        <v>0</v>
      </c>
      <c r="K462" s="229" t="s">
        <v>131</v>
      </c>
      <c r="L462" s="43"/>
      <c r="M462" s="234" t="s">
        <v>1</v>
      </c>
      <c r="N462" s="235" t="s">
        <v>40</v>
      </c>
      <c r="O462" s="90"/>
      <c r="P462" s="236">
        <f>O462*H462</f>
        <v>0</v>
      </c>
      <c r="Q462" s="236">
        <v>0</v>
      </c>
      <c r="R462" s="236">
        <f>Q462*H462</f>
        <v>0</v>
      </c>
      <c r="S462" s="236">
        <v>0.083</v>
      </c>
      <c r="T462" s="237">
        <f>S462*H462</f>
        <v>0.166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38" t="s">
        <v>132</v>
      </c>
      <c r="AT462" s="238" t="s">
        <v>127</v>
      </c>
      <c r="AU462" s="238" t="s">
        <v>82</v>
      </c>
      <c r="AY462" s="16" t="s">
        <v>125</v>
      </c>
      <c r="BE462" s="239">
        <f>IF(N462="základní",J462,0)</f>
        <v>0</v>
      </c>
      <c r="BF462" s="239">
        <f>IF(N462="snížená",J462,0)</f>
        <v>0</v>
      </c>
      <c r="BG462" s="239">
        <f>IF(N462="zákl. přenesená",J462,0)</f>
        <v>0</v>
      </c>
      <c r="BH462" s="239">
        <f>IF(N462="sníž. přenesená",J462,0)</f>
        <v>0</v>
      </c>
      <c r="BI462" s="239">
        <f>IF(N462="nulová",J462,0)</f>
        <v>0</v>
      </c>
      <c r="BJ462" s="16" t="s">
        <v>80</v>
      </c>
      <c r="BK462" s="239">
        <f>ROUND(I462*H462,2)</f>
        <v>0</v>
      </c>
      <c r="BL462" s="16" t="s">
        <v>132</v>
      </c>
      <c r="BM462" s="238" t="s">
        <v>696</v>
      </c>
    </row>
    <row r="463" spans="1:47" s="2" customFormat="1" ht="12">
      <c r="A463" s="37"/>
      <c r="B463" s="38"/>
      <c r="C463" s="39"/>
      <c r="D463" s="240" t="s">
        <v>134</v>
      </c>
      <c r="E463" s="39"/>
      <c r="F463" s="241" t="s">
        <v>697</v>
      </c>
      <c r="G463" s="39"/>
      <c r="H463" s="39"/>
      <c r="I463" s="137"/>
      <c r="J463" s="39"/>
      <c r="K463" s="39"/>
      <c r="L463" s="43"/>
      <c r="M463" s="242"/>
      <c r="N463" s="243"/>
      <c r="O463" s="90"/>
      <c r="P463" s="90"/>
      <c r="Q463" s="90"/>
      <c r="R463" s="90"/>
      <c r="S463" s="90"/>
      <c r="T463" s="91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16" t="s">
        <v>134</v>
      </c>
      <c r="AU463" s="16" t="s">
        <v>82</v>
      </c>
    </row>
    <row r="464" spans="1:65" s="2" customFormat="1" ht="19.8" customHeight="1">
      <c r="A464" s="37"/>
      <c r="B464" s="38"/>
      <c r="C464" s="227" t="s">
        <v>698</v>
      </c>
      <c r="D464" s="227" t="s">
        <v>127</v>
      </c>
      <c r="E464" s="228" t="s">
        <v>699</v>
      </c>
      <c r="F464" s="229" t="s">
        <v>700</v>
      </c>
      <c r="G464" s="230" t="s">
        <v>130</v>
      </c>
      <c r="H464" s="231">
        <v>2</v>
      </c>
      <c r="I464" s="232"/>
      <c r="J464" s="233">
        <f>ROUND(I464*H464,2)</f>
        <v>0</v>
      </c>
      <c r="K464" s="229" t="s">
        <v>131</v>
      </c>
      <c r="L464" s="43"/>
      <c r="M464" s="234" t="s">
        <v>1</v>
      </c>
      <c r="N464" s="235" t="s">
        <v>40</v>
      </c>
      <c r="O464" s="90"/>
      <c r="P464" s="236">
        <f>O464*H464</f>
        <v>0</v>
      </c>
      <c r="Q464" s="236">
        <v>0</v>
      </c>
      <c r="R464" s="236">
        <f>Q464*H464</f>
        <v>0</v>
      </c>
      <c r="S464" s="236">
        <v>0.054</v>
      </c>
      <c r="T464" s="237">
        <f>S464*H464</f>
        <v>0.108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38" t="s">
        <v>132</v>
      </c>
      <c r="AT464" s="238" t="s">
        <v>127</v>
      </c>
      <c r="AU464" s="238" t="s">
        <v>82</v>
      </c>
      <c r="AY464" s="16" t="s">
        <v>125</v>
      </c>
      <c r="BE464" s="239">
        <f>IF(N464="základní",J464,0)</f>
        <v>0</v>
      </c>
      <c r="BF464" s="239">
        <f>IF(N464="snížená",J464,0)</f>
        <v>0</v>
      </c>
      <c r="BG464" s="239">
        <f>IF(N464="zákl. přenesená",J464,0)</f>
        <v>0</v>
      </c>
      <c r="BH464" s="239">
        <f>IF(N464="sníž. přenesená",J464,0)</f>
        <v>0</v>
      </c>
      <c r="BI464" s="239">
        <f>IF(N464="nulová",J464,0)</f>
        <v>0</v>
      </c>
      <c r="BJ464" s="16" t="s">
        <v>80</v>
      </c>
      <c r="BK464" s="239">
        <f>ROUND(I464*H464,2)</f>
        <v>0</v>
      </c>
      <c r="BL464" s="16" t="s">
        <v>132</v>
      </c>
      <c r="BM464" s="238" t="s">
        <v>701</v>
      </c>
    </row>
    <row r="465" spans="1:47" s="2" customFormat="1" ht="12">
      <c r="A465" s="37"/>
      <c r="B465" s="38"/>
      <c r="C465" s="39"/>
      <c r="D465" s="240" t="s">
        <v>134</v>
      </c>
      <c r="E465" s="39"/>
      <c r="F465" s="241" t="s">
        <v>702</v>
      </c>
      <c r="G465" s="39"/>
      <c r="H465" s="39"/>
      <c r="I465" s="137"/>
      <c r="J465" s="39"/>
      <c r="K465" s="39"/>
      <c r="L465" s="43"/>
      <c r="M465" s="242"/>
      <c r="N465" s="243"/>
      <c r="O465" s="90"/>
      <c r="P465" s="90"/>
      <c r="Q465" s="90"/>
      <c r="R465" s="90"/>
      <c r="S465" s="90"/>
      <c r="T465" s="91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6" t="s">
        <v>134</v>
      </c>
      <c r="AU465" s="16" t="s">
        <v>82</v>
      </c>
    </row>
    <row r="466" spans="1:65" s="2" customFormat="1" ht="19.8" customHeight="1">
      <c r="A466" s="37"/>
      <c r="B466" s="38"/>
      <c r="C466" s="227" t="s">
        <v>703</v>
      </c>
      <c r="D466" s="227" t="s">
        <v>127</v>
      </c>
      <c r="E466" s="228" t="s">
        <v>704</v>
      </c>
      <c r="F466" s="229" t="s">
        <v>705</v>
      </c>
      <c r="G466" s="230" t="s">
        <v>398</v>
      </c>
      <c r="H466" s="231">
        <v>750</v>
      </c>
      <c r="I466" s="232"/>
      <c r="J466" s="233">
        <f>ROUND(I466*H466,2)</f>
        <v>0</v>
      </c>
      <c r="K466" s="229" t="s">
        <v>131</v>
      </c>
      <c r="L466" s="43"/>
      <c r="M466" s="234" t="s">
        <v>1</v>
      </c>
      <c r="N466" s="235" t="s">
        <v>40</v>
      </c>
      <c r="O466" s="90"/>
      <c r="P466" s="236">
        <f>O466*H466</f>
        <v>0</v>
      </c>
      <c r="Q466" s="236">
        <v>0</v>
      </c>
      <c r="R466" s="236">
        <f>Q466*H466</f>
        <v>0</v>
      </c>
      <c r="S466" s="236">
        <v>0.002</v>
      </c>
      <c r="T466" s="237">
        <f>S466*H466</f>
        <v>1.5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38" t="s">
        <v>132</v>
      </c>
      <c r="AT466" s="238" t="s">
        <v>127</v>
      </c>
      <c r="AU466" s="238" t="s">
        <v>82</v>
      </c>
      <c r="AY466" s="16" t="s">
        <v>125</v>
      </c>
      <c r="BE466" s="239">
        <f>IF(N466="základní",J466,0)</f>
        <v>0</v>
      </c>
      <c r="BF466" s="239">
        <f>IF(N466="snížená",J466,0)</f>
        <v>0</v>
      </c>
      <c r="BG466" s="239">
        <f>IF(N466="zákl. přenesená",J466,0)</f>
        <v>0</v>
      </c>
      <c r="BH466" s="239">
        <f>IF(N466="sníž. přenesená",J466,0)</f>
        <v>0</v>
      </c>
      <c r="BI466" s="239">
        <f>IF(N466="nulová",J466,0)</f>
        <v>0</v>
      </c>
      <c r="BJ466" s="16" t="s">
        <v>80</v>
      </c>
      <c r="BK466" s="239">
        <f>ROUND(I466*H466,2)</f>
        <v>0</v>
      </c>
      <c r="BL466" s="16" t="s">
        <v>132</v>
      </c>
      <c r="BM466" s="238" t="s">
        <v>706</v>
      </c>
    </row>
    <row r="467" spans="1:47" s="2" customFormat="1" ht="12">
      <c r="A467" s="37"/>
      <c r="B467" s="38"/>
      <c r="C467" s="39"/>
      <c r="D467" s="240" t="s">
        <v>134</v>
      </c>
      <c r="E467" s="39"/>
      <c r="F467" s="241" t="s">
        <v>707</v>
      </c>
      <c r="G467" s="39"/>
      <c r="H467" s="39"/>
      <c r="I467" s="137"/>
      <c r="J467" s="39"/>
      <c r="K467" s="39"/>
      <c r="L467" s="43"/>
      <c r="M467" s="242"/>
      <c r="N467" s="243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6" t="s">
        <v>134</v>
      </c>
      <c r="AU467" s="16" t="s">
        <v>82</v>
      </c>
    </row>
    <row r="468" spans="1:65" s="2" customFormat="1" ht="30" customHeight="1">
      <c r="A468" s="37"/>
      <c r="B468" s="38"/>
      <c r="C468" s="227" t="s">
        <v>708</v>
      </c>
      <c r="D468" s="227" t="s">
        <v>127</v>
      </c>
      <c r="E468" s="228" t="s">
        <v>709</v>
      </c>
      <c r="F468" s="229" t="s">
        <v>710</v>
      </c>
      <c r="G468" s="230" t="s">
        <v>188</v>
      </c>
      <c r="H468" s="231">
        <v>793.839</v>
      </c>
      <c r="I468" s="232"/>
      <c r="J468" s="233">
        <f>ROUND(I468*H468,2)</f>
        <v>0</v>
      </c>
      <c r="K468" s="229" t="s">
        <v>131</v>
      </c>
      <c r="L468" s="43"/>
      <c r="M468" s="234" t="s">
        <v>1</v>
      </c>
      <c r="N468" s="235" t="s">
        <v>40</v>
      </c>
      <c r="O468" s="90"/>
      <c r="P468" s="236">
        <f>O468*H468</f>
        <v>0</v>
      </c>
      <c r="Q468" s="236">
        <v>0</v>
      </c>
      <c r="R468" s="236">
        <f>Q468*H468</f>
        <v>0</v>
      </c>
      <c r="S468" s="236">
        <v>0.005</v>
      </c>
      <c r="T468" s="237">
        <f>S468*H468</f>
        <v>3.9691950000000005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38" t="s">
        <v>132</v>
      </c>
      <c r="AT468" s="238" t="s">
        <v>127</v>
      </c>
      <c r="AU468" s="238" t="s">
        <v>82</v>
      </c>
      <c r="AY468" s="16" t="s">
        <v>125</v>
      </c>
      <c r="BE468" s="239">
        <f>IF(N468="základní",J468,0)</f>
        <v>0</v>
      </c>
      <c r="BF468" s="239">
        <f>IF(N468="snížená",J468,0)</f>
        <v>0</v>
      </c>
      <c r="BG468" s="239">
        <f>IF(N468="zákl. přenesená",J468,0)</f>
        <v>0</v>
      </c>
      <c r="BH468" s="239">
        <f>IF(N468="sníž. přenesená",J468,0)</f>
        <v>0</v>
      </c>
      <c r="BI468" s="239">
        <f>IF(N468="nulová",J468,0)</f>
        <v>0</v>
      </c>
      <c r="BJ468" s="16" t="s">
        <v>80</v>
      </c>
      <c r="BK468" s="239">
        <f>ROUND(I468*H468,2)</f>
        <v>0</v>
      </c>
      <c r="BL468" s="16" t="s">
        <v>132</v>
      </c>
      <c r="BM468" s="238" t="s">
        <v>711</v>
      </c>
    </row>
    <row r="469" spans="1:47" s="2" customFormat="1" ht="12">
      <c r="A469" s="37"/>
      <c r="B469" s="38"/>
      <c r="C469" s="39"/>
      <c r="D469" s="240" t="s">
        <v>134</v>
      </c>
      <c r="E469" s="39"/>
      <c r="F469" s="241" t="s">
        <v>712</v>
      </c>
      <c r="G469" s="39"/>
      <c r="H469" s="39"/>
      <c r="I469" s="137"/>
      <c r="J469" s="39"/>
      <c r="K469" s="39"/>
      <c r="L469" s="43"/>
      <c r="M469" s="242"/>
      <c r="N469" s="243"/>
      <c r="O469" s="90"/>
      <c r="P469" s="90"/>
      <c r="Q469" s="90"/>
      <c r="R469" s="90"/>
      <c r="S469" s="90"/>
      <c r="T469" s="91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6" t="s">
        <v>134</v>
      </c>
      <c r="AU469" s="16" t="s">
        <v>82</v>
      </c>
    </row>
    <row r="470" spans="1:51" s="13" customFormat="1" ht="12">
      <c r="A470" s="13"/>
      <c r="B470" s="244"/>
      <c r="C470" s="245"/>
      <c r="D470" s="240" t="s">
        <v>145</v>
      </c>
      <c r="E470" s="246" t="s">
        <v>1</v>
      </c>
      <c r="F470" s="247" t="s">
        <v>713</v>
      </c>
      <c r="G470" s="245"/>
      <c r="H470" s="248">
        <v>793.839</v>
      </c>
      <c r="I470" s="249"/>
      <c r="J470" s="245"/>
      <c r="K470" s="245"/>
      <c r="L470" s="250"/>
      <c r="M470" s="251"/>
      <c r="N470" s="252"/>
      <c r="O470" s="252"/>
      <c r="P470" s="252"/>
      <c r="Q470" s="252"/>
      <c r="R470" s="252"/>
      <c r="S470" s="252"/>
      <c r="T470" s="25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4" t="s">
        <v>145</v>
      </c>
      <c r="AU470" s="254" t="s">
        <v>82</v>
      </c>
      <c r="AV470" s="13" t="s">
        <v>82</v>
      </c>
      <c r="AW470" s="13" t="s">
        <v>32</v>
      </c>
      <c r="AX470" s="13" t="s">
        <v>80</v>
      </c>
      <c r="AY470" s="254" t="s">
        <v>125</v>
      </c>
    </row>
    <row r="471" spans="1:65" s="2" customFormat="1" ht="19.8" customHeight="1">
      <c r="A471" s="37"/>
      <c r="B471" s="38"/>
      <c r="C471" s="227" t="s">
        <v>714</v>
      </c>
      <c r="D471" s="227" t="s">
        <v>127</v>
      </c>
      <c r="E471" s="228" t="s">
        <v>715</v>
      </c>
      <c r="F471" s="229" t="s">
        <v>716</v>
      </c>
      <c r="G471" s="230" t="s">
        <v>188</v>
      </c>
      <c r="H471" s="231">
        <v>99.25</v>
      </c>
      <c r="I471" s="232"/>
      <c r="J471" s="233">
        <f>ROUND(I471*H471,2)</f>
        <v>0</v>
      </c>
      <c r="K471" s="229" t="s">
        <v>131</v>
      </c>
      <c r="L471" s="43"/>
      <c r="M471" s="234" t="s">
        <v>1</v>
      </c>
      <c r="N471" s="235" t="s">
        <v>40</v>
      </c>
      <c r="O471" s="90"/>
      <c r="P471" s="236">
        <f>O471*H471</f>
        <v>0</v>
      </c>
      <c r="Q471" s="236">
        <v>0</v>
      </c>
      <c r="R471" s="236">
        <f>Q471*H471</f>
        <v>0</v>
      </c>
      <c r="S471" s="236">
        <v>0.089</v>
      </c>
      <c r="T471" s="237">
        <f>S471*H471</f>
        <v>8.83325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38" t="s">
        <v>132</v>
      </c>
      <c r="AT471" s="238" t="s">
        <v>127</v>
      </c>
      <c r="AU471" s="238" t="s">
        <v>82</v>
      </c>
      <c r="AY471" s="16" t="s">
        <v>125</v>
      </c>
      <c r="BE471" s="239">
        <f>IF(N471="základní",J471,0)</f>
        <v>0</v>
      </c>
      <c r="BF471" s="239">
        <f>IF(N471="snížená",J471,0)</f>
        <v>0</v>
      </c>
      <c r="BG471" s="239">
        <f>IF(N471="zákl. přenesená",J471,0)</f>
        <v>0</v>
      </c>
      <c r="BH471" s="239">
        <f>IF(N471="sníž. přenesená",J471,0)</f>
        <v>0</v>
      </c>
      <c r="BI471" s="239">
        <f>IF(N471="nulová",J471,0)</f>
        <v>0</v>
      </c>
      <c r="BJ471" s="16" t="s">
        <v>80</v>
      </c>
      <c r="BK471" s="239">
        <f>ROUND(I471*H471,2)</f>
        <v>0</v>
      </c>
      <c r="BL471" s="16" t="s">
        <v>132</v>
      </c>
      <c r="BM471" s="238" t="s">
        <v>717</v>
      </c>
    </row>
    <row r="472" spans="1:47" s="2" customFormat="1" ht="12">
      <c r="A472" s="37"/>
      <c r="B472" s="38"/>
      <c r="C472" s="39"/>
      <c r="D472" s="240" t="s">
        <v>134</v>
      </c>
      <c r="E472" s="39"/>
      <c r="F472" s="241" t="s">
        <v>718</v>
      </c>
      <c r="G472" s="39"/>
      <c r="H472" s="39"/>
      <c r="I472" s="137"/>
      <c r="J472" s="39"/>
      <c r="K472" s="39"/>
      <c r="L472" s="43"/>
      <c r="M472" s="242"/>
      <c r="N472" s="243"/>
      <c r="O472" s="90"/>
      <c r="P472" s="90"/>
      <c r="Q472" s="90"/>
      <c r="R472" s="90"/>
      <c r="S472" s="90"/>
      <c r="T472" s="91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6" t="s">
        <v>134</v>
      </c>
      <c r="AU472" s="16" t="s">
        <v>82</v>
      </c>
    </row>
    <row r="473" spans="1:51" s="13" customFormat="1" ht="12">
      <c r="A473" s="13"/>
      <c r="B473" s="244"/>
      <c r="C473" s="245"/>
      <c r="D473" s="240" t="s">
        <v>145</v>
      </c>
      <c r="E473" s="246" t="s">
        <v>1</v>
      </c>
      <c r="F473" s="247" t="s">
        <v>719</v>
      </c>
      <c r="G473" s="245"/>
      <c r="H473" s="248">
        <v>99.25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4" t="s">
        <v>145</v>
      </c>
      <c r="AU473" s="254" t="s">
        <v>82</v>
      </c>
      <c r="AV473" s="13" t="s">
        <v>82</v>
      </c>
      <c r="AW473" s="13" t="s">
        <v>32</v>
      </c>
      <c r="AX473" s="13" t="s">
        <v>80</v>
      </c>
      <c r="AY473" s="254" t="s">
        <v>125</v>
      </c>
    </row>
    <row r="474" spans="1:65" s="2" customFormat="1" ht="19.8" customHeight="1">
      <c r="A474" s="37"/>
      <c r="B474" s="38"/>
      <c r="C474" s="227" t="s">
        <v>720</v>
      </c>
      <c r="D474" s="227" t="s">
        <v>127</v>
      </c>
      <c r="E474" s="228" t="s">
        <v>721</v>
      </c>
      <c r="F474" s="229" t="s">
        <v>722</v>
      </c>
      <c r="G474" s="230" t="s">
        <v>188</v>
      </c>
      <c r="H474" s="231">
        <v>103.26</v>
      </c>
      <c r="I474" s="232"/>
      <c r="J474" s="233">
        <f>ROUND(I474*H474,2)</f>
        <v>0</v>
      </c>
      <c r="K474" s="229" t="s">
        <v>131</v>
      </c>
      <c r="L474" s="43"/>
      <c r="M474" s="234" t="s">
        <v>1</v>
      </c>
      <c r="N474" s="235" t="s">
        <v>40</v>
      </c>
      <c r="O474" s="90"/>
      <c r="P474" s="236">
        <f>O474*H474</f>
        <v>0</v>
      </c>
      <c r="Q474" s="236">
        <v>0</v>
      </c>
      <c r="R474" s="236">
        <f>Q474*H474</f>
        <v>0</v>
      </c>
      <c r="S474" s="236">
        <v>0</v>
      </c>
      <c r="T474" s="237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38" t="s">
        <v>132</v>
      </c>
      <c r="AT474" s="238" t="s">
        <v>127</v>
      </c>
      <c r="AU474" s="238" t="s">
        <v>82</v>
      </c>
      <c r="AY474" s="16" t="s">
        <v>125</v>
      </c>
      <c r="BE474" s="239">
        <f>IF(N474="základní",J474,0)</f>
        <v>0</v>
      </c>
      <c r="BF474" s="239">
        <f>IF(N474="snížená",J474,0)</f>
        <v>0</v>
      </c>
      <c r="BG474" s="239">
        <f>IF(N474="zákl. přenesená",J474,0)</f>
        <v>0</v>
      </c>
      <c r="BH474" s="239">
        <f>IF(N474="sníž. přenesená",J474,0)</f>
        <v>0</v>
      </c>
      <c r="BI474" s="239">
        <f>IF(N474="nulová",J474,0)</f>
        <v>0</v>
      </c>
      <c r="BJ474" s="16" t="s">
        <v>80</v>
      </c>
      <c r="BK474" s="239">
        <f>ROUND(I474*H474,2)</f>
        <v>0</v>
      </c>
      <c r="BL474" s="16" t="s">
        <v>132</v>
      </c>
      <c r="BM474" s="238" t="s">
        <v>723</v>
      </c>
    </row>
    <row r="475" spans="1:47" s="2" customFormat="1" ht="12">
      <c r="A475" s="37"/>
      <c r="B475" s="38"/>
      <c r="C475" s="39"/>
      <c r="D475" s="240" t="s">
        <v>134</v>
      </c>
      <c r="E475" s="39"/>
      <c r="F475" s="241" t="s">
        <v>722</v>
      </c>
      <c r="G475" s="39"/>
      <c r="H475" s="39"/>
      <c r="I475" s="137"/>
      <c r="J475" s="39"/>
      <c r="K475" s="39"/>
      <c r="L475" s="43"/>
      <c r="M475" s="242"/>
      <c r="N475" s="243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6" t="s">
        <v>134</v>
      </c>
      <c r="AU475" s="16" t="s">
        <v>82</v>
      </c>
    </row>
    <row r="476" spans="1:51" s="13" customFormat="1" ht="12">
      <c r="A476" s="13"/>
      <c r="B476" s="244"/>
      <c r="C476" s="245"/>
      <c r="D476" s="240" t="s">
        <v>145</v>
      </c>
      <c r="E476" s="246" t="s">
        <v>1</v>
      </c>
      <c r="F476" s="247" t="s">
        <v>724</v>
      </c>
      <c r="G476" s="245"/>
      <c r="H476" s="248">
        <v>17.1</v>
      </c>
      <c r="I476" s="249"/>
      <c r="J476" s="245"/>
      <c r="K476" s="245"/>
      <c r="L476" s="250"/>
      <c r="M476" s="251"/>
      <c r="N476" s="252"/>
      <c r="O476" s="252"/>
      <c r="P476" s="252"/>
      <c r="Q476" s="252"/>
      <c r="R476" s="252"/>
      <c r="S476" s="252"/>
      <c r="T476" s="25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4" t="s">
        <v>145</v>
      </c>
      <c r="AU476" s="254" t="s">
        <v>82</v>
      </c>
      <c r="AV476" s="13" t="s">
        <v>82</v>
      </c>
      <c r="AW476" s="13" t="s">
        <v>32</v>
      </c>
      <c r="AX476" s="13" t="s">
        <v>75</v>
      </c>
      <c r="AY476" s="254" t="s">
        <v>125</v>
      </c>
    </row>
    <row r="477" spans="1:51" s="13" customFormat="1" ht="12">
      <c r="A477" s="13"/>
      <c r="B477" s="244"/>
      <c r="C477" s="245"/>
      <c r="D477" s="240" t="s">
        <v>145</v>
      </c>
      <c r="E477" s="246" t="s">
        <v>1</v>
      </c>
      <c r="F477" s="247" t="s">
        <v>725</v>
      </c>
      <c r="G477" s="245"/>
      <c r="H477" s="248">
        <v>33.6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4" t="s">
        <v>145</v>
      </c>
      <c r="AU477" s="254" t="s">
        <v>82</v>
      </c>
      <c r="AV477" s="13" t="s">
        <v>82</v>
      </c>
      <c r="AW477" s="13" t="s">
        <v>32</v>
      </c>
      <c r="AX477" s="13" t="s">
        <v>75</v>
      </c>
      <c r="AY477" s="254" t="s">
        <v>125</v>
      </c>
    </row>
    <row r="478" spans="1:51" s="13" customFormat="1" ht="12">
      <c r="A478" s="13"/>
      <c r="B478" s="244"/>
      <c r="C478" s="245"/>
      <c r="D478" s="240" t="s">
        <v>145</v>
      </c>
      <c r="E478" s="246" t="s">
        <v>1</v>
      </c>
      <c r="F478" s="247" t="s">
        <v>726</v>
      </c>
      <c r="G478" s="245"/>
      <c r="H478" s="248">
        <v>52.56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4" t="s">
        <v>145</v>
      </c>
      <c r="AU478" s="254" t="s">
        <v>82</v>
      </c>
      <c r="AV478" s="13" t="s">
        <v>82</v>
      </c>
      <c r="AW478" s="13" t="s">
        <v>32</v>
      </c>
      <c r="AX478" s="13" t="s">
        <v>75</v>
      </c>
      <c r="AY478" s="254" t="s">
        <v>125</v>
      </c>
    </row>
    <row r="479" spans="1:51" s="14" customFormat="1" ht="12">
      <c r="A479" s="14"/>
      <c r="B479" s="255"/>
      <c r="C479" s="256"/>
      <c r="D479" s="240" t="s">
        <v>145</v>
      </c>
      <c r="E479" s="257" t="s">
        <v>1</v>
      </c>
      <c r="F479" s="258" t="s">
        <v>149</v>
      </c>
      <c r="G479" s="256"/>
      <c r="H479" s="259">
        <v>103.26</v>
      </c>
      <c r="I479" s="260"/>
      <c r="J479" s="256"/>
      <c r="K479" s="256"/>
      <c r="L479" s="261"/>
      <c r="M479" s="262"/>
      <c r="N479" s="263"/>
      <c r="O479" s="263"/>
      <c r="P479" s="263"/>
      <c r="Q479" s="263"/>
      <c r="R479" s="263"/>
      <c r="S479" s="263"/>
      <c r="T479" s="26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5" t="s">
        <v>145</v>
      </c>
      <c r="AU479" s="265" t="s">
        <v>82</v>
      </c>
      <c r="AV479" s="14" t="s">
        <v>132</v>
      </c>
      <c r="AW479" s="14" t="s">
        <v>32</v>
      </c>
      <c r="AX479" s="14" t="s">
        <v>80</v>
      </c>
      <c r="AY479" s="265" t="s">
        <v>125</v>
      </c>
    </row>
    <row r="480" spans="1:63" s="12" customFormat="1" ht="22.8" customHeight="1">
      <c r="A480" s="12"/>
      <c r="B480" s="211"/>
      <c r="C480" s="212"/>
      <c r="D480" s="213" t="s">
        <v>74</v>
      </c>
      <c r="E480" s="225" t="s">
        <v>625</v>
      </c>
      <c r="F480" s="225" t="s">
        <v>727</v>
      </c>
      <c r="G480" s="212"/>
      <c r="H480" s="212"/>
      <c r="I480" s="215"/>
      <c r="J480" s="226">
        <f>BK480</f>
        <v>0</v>
      </c>
      <c r="K480" s="212"/>
      <c r="L480" s="217"/>
      <c r="M480" s="218"/>
      <c r="N480" s="219"/>
      <c r="O480" s="219"/>
      <c r="P480" s="220">
        <f>SUM(P481:P499)</f>
        <v>0</v>
      </c>
      <c r="Q480" s="219"/>
      <c r="R480" s="220">
        <f>SUM(R481:R499)</f>
        <v>0</v>
      </c>
      <c r="S480" s="219"/>
      <c r="T480" s="221">
        <f>SUM(T481:T499)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22" t="s">
        <v>80</v>
      </c>
      <c r="AT480" s="223" t="s">
        <v>74</v>
      </c>
      <c r="AU480" s="223" t="s">
        <v>80</v>
      </c>
      <c r="AY480" s="222" t="s">
        <v>125</v>
      </c>
      <c r="BK480" s="224">
        <f>SUM(BK481:BK499)</f>
        <v>0</v>
      </c>
    </row>
    <row r="481" spans="1:65" s="2" customFormat="1" ht="19.8" customHeight="1">
      <c r="A481" s="37"/>
      <c r="B481" s="38"/>
      <c r="C481" s="227" t="s">
        <v>728</v>
      </c>
      <c r="D481" s="227" t="s">
        <v>127</v>
      </c>
      <c r="E481" s="228" t="s">
        <v>729</v>
      </c>
      <c r="F481" s="229" t="s">
        <v>730</v>
      </c>
      <c r="G481" s="230" t="s">
        <v>170</v>
      </c>
      <c r="H481" s="231">
        <v>45.18</v>
      </c>
      <c r="I481" s="232"/>
      <c r="J481" s="233">
        <f>ROUND(I481*H481,2)</f>
        <v>0</v>
      </c>
      <c r="K481" s="229" t="s">
        <v>131</v>
      </c>
      <c r="L481" s="43"/>
      <c r="M481" s="234" t="s">
        <v>1</v>
      </c>
      <c r="N481" s="235" t="s">
        <v>40</v>
      </c>
      <c r="O481" s="90"/>
      <c r="P481" s="236">
        <f>O481*H481</f>
        <v>0</v>
      </c>
      <c r="Q481" s="236">
        <v>0</v>
      </c>
      <c r="R481" s="236">
        <f>Q481*H481</f>
        <v>0</v>
      </c>
      <c r="S481" s="236">
        <v>0</v>
      </c>
      <c r="T481" s="237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38" t="s">
        <v>132</v>
      </c>
      <c r="AT481" s="238" t="s">
        <v>127</v>
      </c>
      <c r="AU481" s="238" t="s">
        <v>82</v>
      </c>
      <c r="AY481" s="16" t="s">
        <v>125</v>
      </c>
      <c r="BE481" s="239">
        <f>IF(N481="základní",J481,0)</f>
        <v>0</v>
      </c>
      <c r="BF481" s="239">
        <f>IF(N481="snížená",J481,0)</f>
        <v>0</v>
      </c>
      <c r="BG481" s="239">
        <f>IF(N481="zákl. přenesená",J481,0)</f>
        <v>0</v>
      </c>
      <c r="BH481" s="239">
        <f>IF(N481="sníž. přenesená",J481,0)</f>
        <v>0</v>
      </c>
      <c r="BI481" s="239">
        <f>IF(N481="nulová",J481,0)</f>
        <v>0</v>
      </c>
      <c r="BJ481" s="16" t="s">
        <v>80</v>
      </c>
      <c r="BK481" s="239">
        <f>ROUND(I481*H481,2)</f>
        <v>0</v>
      </c>
      <c r="BL481" s="16" t="s">
        <v>132</v>
      </c>
      <c r="BM481" s="238" t="s">
        <v>731</v>
      </c>
    </row>
    <row r="482" spans="1:47" s="2" customFormat="1" ht="12">
      <c r="A482" s="37"/>
      <c r="B482" s="38"/>
      <c r="C482" s="39"/>
      <c r="D482" s="240" t="s">
        <v>134</v>
      </c>
      <c r="E482" s="39"/>
      <c r="F482" s="241" t="s">
        <v>730</v>
      </c>
      <c r="G482" s="39"/>
      <c r="H482" s="39"/>
      <c r="I482" s="137"/>
      <c r="J482" s="39"/>
      <c r="K482" s="39"/>
      <c r="L482" s="43"/>
      <c r="M482" s="242"/>
      <c r="N482" s="243"/>
      <c r="O482" s="90"/>
      <c r="P482" s="90"/>
      <c r="Q482" s="90"/>
      <c r="R482" s="90"/>
      <c r="S482" s="90"/>
      <c r="T482" s="91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T482" s="16" t="s">
        <v>134</v>
      </c>
      <c r="AU482" s="16" t="s">
        <v>82</v>
      </c>
    </row>
    <row r="483" spans="1:65" s="2" customFormat="1" ht="30" customHeight="1">
      <c r="A483" s="37"/>
      <c r="B483" s="38"/>
      <c r="C483" s="227" t="s">
        <v>732</v>
      </c>
      <c r="D483" s="227" t="s">
        <v>127</v>
      </c>
      <c r="E483" s="228" t="s">
        <v>733</v>
      </c>
      <c r="F483" s="229" t="s">
        <v>734</v>
      </c>
      <c r="G483" s="230" t="s">
        <v>170</v>
      </c>
      <c r="H483" s="231">
        <v>205.53</v>
      </c>
      <c r="I483" s="232"/>
      <c r="J483" s="233">
        <f>ROUND(I483*H483,2)</f>
        <v>0</v>
      </c>
      <c r="K483" s="229" t="s">
        <v>131</v>
      </c>
      <c r="L483" s="43"/>
      <c r="M483" s="234" t="s">
        <v>1</v>
      </c>
      <c r="N483" s="235" t="s">
        <v>40</v>
      </c>
      <c r="O483" s="90"/>
      <c r="P483" s="236">
        <f>O483*H483</f>
        <v>0</v>
      </c>
      <c r="Q483" s="236">
        <v>0</v>
      </c>
      <c r="R483" s="236">
        <f>Q483*H483</f>
        <v>0</v>
      </c>
      <c r="S483" s="236">
        <v>0</v>
      </c>
      <c r="T483" s="237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38" t="s">
        <v>132</v>
      </c>
      <c r="AT483" s="238" t="s">
        <v>127</v>
      </c>
      <c r="AU483" s="238" t="s">
        <v>82</v>
      </c>
      <c r="AY483" s="16" t="s">
        <v>125</v>
      </c>
      <c r="BE483" s="239">
        <f>IF(N483="základní",J483,0)</f>
        <v>0</v>
      </c>
      <c r="BF483" s="239">
        <f>IF(N483="snížená",J483,0)</f>
        <v>0</v>
      </c>
      <c r="BG483" s="239">
        <f>IF(N483="zákl. přenesená",J483,0)</f>
        <v>0</v>
      </c>
      <c r="BH483" s="239">
        <f>IF(N483="sníž. přenesená",J483,0)</f>
        <v>0</v>
      </c>
      <c r="BI483" s="239">
        <f>IF(N483="nulová",J483,0)</f>
        <v>0</v>
      </c>
      <c r="BJ483" s="16" t="s">
        <v>80</v>
      </c>
      <c r="BK483" s="239">
        <f>ROUND(I483*H483,2)</f>
        <v>0</v>
      </c>
      <c r="BL483" s="16" t="s">
        <v>132</v>
      </c>
      <c r="BM483" s="238" t="s">
        <v>735</v>
      </c>
    </row>
    <row r="484" spans="1:47" s="2" customFormat="1" ht="12">
      <c r="A484" s="37"/>
      <c r="B484" s="38"/>
      <c r="C484" s="39"/>
      <c r="D484" s="240" t="s">
        <v>134</v>
      </c>
      <c r="E484" s="39"/>
      <c r="F484" s="241" t="s">
        <v>734</v>
      </c>
      <c r="G484" s="39"/>
      <c r="H484" s="39"/>
      <c r="I484" s="137"/>
      <c r="J484" s="39"/>
      <c r="K484" s="39"/>
      <c r="L484" s="43"/>
      <c r="M484" s="242"/>
      <c r="N484" s="243"/>
      <c r="O484" s="90"/>
      <c r="P484" s="90"/>
      <c r="Q484" s="90"/>
      <c r="R484" s="90"/>
      <c r="S484" s="90"/>
      <c r="T484" s="91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16" t="s">
        <v>134</v>
      </c>
      <c r="AU484" s="16" t="s">
        <v>82</v>
      </c>
    </row>
    <row r="485" spans="1:51" s="13" customFormat="1" ht="12">
      <c r="A485" s="13"/>
      <c r="B485" s="244"/>
      <c r="C485" s="245"/>
      <c r="D485" s="240" t="s">
        <v>145</v>
      </c>
      <c r="E485" s="245"/>
      <c r="F485" s="247" t="s">
        <v>736</v>
      </c>
      <c r="G485" s="245"/>
      <c r="H485" s="248">
        <v>205.53</v>
      </c>
      <c r="I485" s="249"/>
      <c r="J485" s="245"/>
      <c r="K485" s="245"/>
      <c r="L485" s="250"/>
      <c r="M485" s="251"/>
      <c r="N485" s="252"/>
      <c r="O485" s="252"/>
      <c r="P485" s="252"/>
      <c r="Q485" s="252"/>
      <c r="R485" s="252"/>
      <c r="S485" s="252"/>
      <c r="T485" s="25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4" t="s">
        <v>145</v>
      </c>
      <c r="AU485" s="254" t="s">
        <v>82</v>
      </c>
      <c r="AV485" s="13" t="s">
        <v>82</v>
      </c>
      <c r="AW485" s="13" t="s">
        <v>4</v>
      </c>
      <c r="AX485" s="13" t="s">
        <v>80</v>
      </c>
      <c r="AY485" s="254" t="s">
        <v>125</v>
      </c>
    </row>
    <row r="486" spans="1:65" s="2" customFormat="1" ht="19.8" customHeight="1">
      <c r="A486" s="37"/>
      <c r="B486" s="38"/>
      <c r="C486" s="227" t="s">
        <v>737</v>
      </c>
      <c r="D486" s="227" t="s">
        <v>127</v>
      </c>
      <c r="E486" s="228" t="s">
        <v>738</v>
      </c>
      <c r="F486" s="229" t="s">
        <v>739</v>
      </c>
      <c r="G486" s="230" t="s">
        <v>170</v>
      </c>
      <c r="H486" s="231">
        <v>40.106</v>
      </c>
      <c r="I486" s="232"/>
      <c r="J486" s="233">
        <f>ROUND(I486*H486,2)</f>
        <v>0</v>
      </c>
      <c r="K486" s="229" t="s">
        <v>131</v>
      </c>
      <c r="L486" s="43"/>
      <c r="M486" s="234" t="s">
        <v>1</v>
      </c>
      <c r="N486" s="235" t="s">
        <v>40</v>
      </c>
      <c r="O486" s="90"/>
      <c r="P486" s="236">
        <f>O486*H486</f>
        <v>0</v>
      </c>
      <c r="Q486" s="236">
        <v>0</v>
      </c>
      <c r="R486" s="236">
        <f>Q486*H486</f>
        <v>0</v>
      </c>
      <c r="S486" s="236">
        <v>0</v>
      </c>
      <c r="T486" s="237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38" t="s">
        <v>132</v>
      </c>
      <c r="AT486" s="238" t="s">
        <v>127</v>
      </c>
      <c r="AU486" s="238" t="s">
        <v>82</v>
      </c>
      <c r="AY486" s="16" t="s">
        <v>125</v>
      </c>
      <c r="BE486" s="239">
        <f>IF(N486="základní",J486,0)</f>
        <v>0</v>
      </c>
      <c r="BF486" s="239">
        <f>IF(N486="snížená",J486,0)</f>
        <v>0</v>
      </c>
      <c r="BG486" s="239">
        <f>IF(N486="zákl. přenesená",J486,0)</f>
        <v>0</v>
      </c>
      <c r="BH486" s="239">
        <f>IF(N486="sníž. přenesená",J486,0)</f>
        <v>0</v>
      </c>
      <c r="BI486" s="239">
        <f>IF(N486="nulová",J486,0)</f>
        <v>0</v>
      </c>
      <c r="BJ486" s="16" t="s">
        <v>80</v>
      </c>
      <c r="BK486" s="239">
        <f>ROUND(I486*H486,2)</f>
        <v>0</v>
      </c>
      <c r="BL486" s="16" t="s">
        <v>132</v>
      </c>
      <c r="BM486" s="238" t="s">
        <v>740</v>
      </c>
    </row>
    <row r="487" spans="1:47" s="2" customFormat="1" ht="12">
      <c r="A487" s="37"/>
      <c r="B487" s="38"/>
      <c r="C487" s="39"/>
      <c r="D487" s="240" t="s">
        <v>134</v>
      </c>
      <c r="E487" s="39"/>
      <c r="F487" s="241" t="s">
        <v>741</v>
      </c>
      <c r="G487" s="39"/>
      <c r="H487" s="39"/>
      <c r="I487" s="137"/>
      <c r="J487" s="39"/>
      <c r="K487" s="39"/>
      <c r="L487" s="43"/>
      <c r="M487" s="242"/>
      <c r="N487" s="243"/>
      <c r="O487" s="90"/>
      <c r="P487" s="90"/>
      <c r="Q487" s="90"/>
      <c r="R487" s="90"/>
      <c r="S487" s="90"/>
      <c r="T487" s="91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6" t="s">
        <v>134</v>
      </c>
      <c r="AU487" s="16" t="s">
        <v>82</v>
      </c>
    </row>
    <row r="488" spans="1:65" s="2" customFormat="1" ht="19.8" customHeight="1">
      <c r="A488" s="37"/>
      <c r="B488" s="38"/>
      <c r="C488" s="227" t="s">
        <v>742</v>
      </c>
      <c r="D488" s="227" t="s">
        <v>127</v>
      </c>
      <c r="E488" s="228" t="s">
        <v>743</v>
      </c>
      <c r="F488" s="229" t="s">
        <v>744</v>
      </c>
      <c r="G488" s="230" t="s">
        <v>170</v>
      </c>
      <c r="H488" s="231">
        <v>762.014</v>
      </c>
      <c r="I488" s="232"/>
      <c r="J488" s="233">
        <f>ROUND(I488*H488,2)</f>
        <v>0</v>
      </c>
      <c r="K488" s="229" t="s">
        <v>131</v>
      </c>
      <c r="L488" s="43"/>
      <c r="M488" s="234" t="s">
        <v>1</v>
      </c>
      <c r="N488" s="235" t="s">
        <v>40</v>
      </c>
      <c r="O488" s="90"/>
      <c r="P488" s="236">
        <f>O488*H488</f>
        <v>0</v>
      </c>
      <c r="Q488" s="236">
        <v>0</v>
      </c>
      <c r="R488" s="236">
        <f>Q488*H488</f>
        <v>0</v>
      </c>
      <c r="S488" s="236">
        <v>0</v>
      </c>
      <c r="T488" s="237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38" t="s">
        <v>132</v>
      </c>
      <c r="AT488" s="238" t="s">
        <v>127</v>
      </c>
      <c r="AU488" s="238" t="s">
        <v>82</v>
      </c>
      <c r="AY488" s="16" t="s">
        <v>125</v>
      </c>
      <c r="BE488" s="239">
        <f>IF(N488="základní",J488,0)</f>
        <v>0</v>
      </c>
      <c r="BF488" s="239">
        <f>IF(N488="snížená",J488,0)</f>
        <v>0</v>
      </c>
      <c r="BG488" s="239">
        <f>IF(N488="zákl. přenesená",J488,0)</f>
        <v>0</v>
      </c>
      <c r="BH488" s="239">
        <f>IF(N488="sníž. přenesená",J488,0)</f>
        <v>0</v>
      </c>
      <c r="BI488" s="239">
        <f>IF(N488="nulová",J488,0)</f>
        <v>0</v>
      </c>
      <c r="BJ488" s="16" t="s">
        <v>80</v>
      </c>
      <c r="BK488" s="239">
        <f>ROUND(I488*H488,2)</f>
        <v>0</v>
      </c>
      <c r="BL488" s="16" t="s">
        <v>132</v>
      </c>
      <c r="BM488" s="238" t="s">
        <v>745</v>
      </c>
    </row>
    <row r="489" spans="1:47" s="2" customFormat="1" ht="12">
      <c r="A489" s="37"/>
      <c r="B489" s="38"/>
      <c r="C489" s="39"/>
      <c r="D489" s="240" t="s">
        <v>134</v>
      </c>
      <c r="E489" s="39"/>
      <c r="F489" s="241" t="s">
        <v>744</v>
      </c>
      <c r="G489" s="39"/>
      <c r="H489" s="39"/>
      <c r="I489" s="137"/>
      <c r="J489" s="39"/>
      <c r="K489" s="39"/>
      <c r="L489" s="43"/>
      <c r="M489" s="242"/>
      <c r="N489" s="243"/>
      <c r="O489" s="90"/>
      <c r="P489" s="90"/>
      <c r="Q489" s="90"/>
      <c r="R489" s="90"/>
      <c r="S489" s="90"/>
      <c r="T489" s="91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T489" s="16" t="s">
        <v>134</v>
      </c>
      <c r="AU489" s="16" t="s">
        <v>82</v>
      </c>
    </row>
    <row r="490" spans="1:51" s="13" customFormat="1" ht="12">
      <c r="A490" s="13"/>
      <c r="B490" s="244"/>
      <c r="C490" s="245"/>
      <c r="D490" s="240" t="s">
        <v>145</v>
      </c>
      <c r="E490" s="245"/>
      <c r="F490" s="247" t="s">
        <v>746</v>
      </c>
      <c r="G490" s="245"/>
      <c r="H490" s="248">
        <v>762.014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4" t="s">
        <v>145</v>
      </c>
      <c r="AU490" s="254" t="s">
        <v>82</v>
      </c>
      <c r="AV490" s="13" t="s">
        <v>82</v>
      </c>
      <c r="AW490" s="13" t="s">
        <v>4</v>
      </c>
      <c r="AX490" s="13" t="s">
        <v>80</v>
      </c>
      <c r="AY490" s="254" t="s">
        <v>125</v>
      </c>
    </row>
    <row r="491" spans="1:65" s="2" customFormat="1" ht="19.8" customHeight="1">
      <c r="A491" s="37"/>
      <c r="B491" s="38"/>
      <c r="C491" s="227" t="s">
        <v>747</v>
      </c>
      <c r="D491" s="227" t="s">
        <v>127</v>
      </c>
      <c r="E491" s="228" t="s">
        <v>748</v>
      </c>
      <c r="F491" s="229" t="s">
        <v>749</v>
      </c>
      <c r="G491" s="230" t="s">
        <v>170</v>
      </c>
      <c r="H491" s="231">
        <v>16.949</v>
      </c>
      <c r="I491" s="232"/>
      <c r="J491" s="233">
        <f>ROUND(I491*H491,2)</f>
        <v>0</v>
      </c>
      <c r="K491" s="229" t="s">
        <v>131</v>
      </c>
      <c r="L491" s="43"/>
      <c r="M491" s="234" t="s">
        <v>1</v>
      </c>
      <c r="N491" s="235" t="s">
        <v>40</v>
      </c>
      <c r="O491" s="90"/>
      <c r="P491" s="236">
        <f>O491*H491</f>
        <v>0</v>
      </c>
      <c r="Q491" s="236">
        <v>0</v>
      </c>
      <c r="R491" s="236">
        <f>Q491*H491</f>
        <v>0</v>
      </c>
      <c r="S491" s="236">
        <v>0</v>
      </c>
      <c r="T491" s="237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38" t="s">
        <v>132</v>
      </c>
      <c r="AT491" s="238" t="s">
        <v>127</v>
      </c>
      <c r="AU491" s="238" t="s">
        <v>82</v>
      </c>
      <c r="AY491" s="16" t="s">
        <v>125</v>
      </c>
      <c r="BE491" s="239">
        <f>IF(N491="základní",J491,0)</f>
        <v>0</v>
      </c>
      <c r="BF491" s="239">
        <f>IF(N491="snížená",J491,0)</f>
        <v>0</v>
      </c>
      <c r="BG491" s="239">
        <f>IF(N491="zákl. přenesená",J491,0)</f>
        <v>0</v>
      </c>
      <c r="BH491" s="239">
        <f>IF(N491="sníž. přenesená",J491,0)</f>
        <v>0</v>
      </c>
      <c r="BI491" s="239">
        <f>IF(N491="nulová",J491,0)</f>
        <v>0</v>
      </c>
      <c r="BJ491" s="16" t="s">
        <v>80</v>
      </c>
      <c r="BK491" s="239">
        <f>ROUND(I491*H491,2)</f>
        <v>0</v>
      </c>
      <c r="BL491" s="16" t="s">
        <v>132</v>
      </c>
      <c r="BM491" s="238" t="s">
        <v>750</v>
      </c>
    </row>
    <row r="492" spans="1:47" s="2" customFormat="1" ht="12">
      <c r="A492" s="37"/>
      <c r="B492" s="38"/>
      <c r="C492" s="39"/>
      <c r="D492" s="240" t="s">
        <v>134</v>
      </c>
      <c r="E492" s="39"/>
      <c r="F492" s="241" t="s">
        <v>749</v>
      </c>
      <c r="G492" s="39"/>
      <c r="H492" s="39"/>
      <c r="I492" s="137"/>
      <c r="J492" s="39"/>
      <c r="K492" s="39"/>
      <c r="L492" s="43"/>
      <c r="M492" s="242"/>
      <c r="N492" s="243"/>
      <c r="O492" s="90"/>
      <c r="P492" s="90"/>
      <c r="Q492" s="90"/>
      <c r="R492" s="90"/>
      <c r="S492" s="90"/>
      <c r="T492" s="91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16" t="s">
        <v>134</v>
      </c>
      <c r="AU492" s="16" t="s">
        <v>82</v>
      </c>
    </row>
    <row r="493" spans="1:51" s="13" customFormat="1" ht="12">
      <c r="A493" s="13"/>
      <c r="B493" s="244"/>
      <c r="C493" s="245"/>
      <c r="D493" s="240" t="s">
        <v>145</v>
      </c>
      <c r="E493" s="246" t="s">
        <v>1</v>
      </c>
      <c r="F493" s="247" t="s">
        <v>751</v>
      </c>
      <c r="G493" s="245"/>
      <c r="H493" s="248">
        <v>21.186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4" t="s">
        <v>145</v>
      </c>
      <c r="AU493" s="254" t="s">
        <v>82</v>
      </c>
      <c r="AV493" s="13" t="s">
        <v>82</v>
      </c>
      <c r="AW493" s="13" t="s">
        <v>32</v>
      </c>
      <c r="AX493" s="13" t="s">
        <v>80</v>
      </c>
      <c r="AY493" s="254" t="s">
        <v>125</v>
      </c>
    </row>
    <row r="494" spans="1:51" s="13" customFormat="1" ht="12">
      <c r="A494" s="13"/>
      <c r="B494" s="244"/>
      <c r="C494" s="245"/>
      <c r="D494" s="240" t="s">
        <v>145</v>
      </c>
      <c r="E494" s="245"/>
      <c r="F494" s="247" t="s">
        <v>752</v>
      </c>
      <c r="G494" s="245"/>
      <c r="H494" s="248">
        <v>16.949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4" t="s">
        <v>145</v>
      </c>
      <c r="AU494" s="254" t="s">
        <v>82</v>
      </c>
      <c r="AV494" s="13" t="s">
        <v>82</v>
      </c>
      <c r="AW494" s="13" t="s">
        <v>4</v>
      </c>
      <c r="AX494" s="13" t="s">
        <v>80</v>
      </c>
      <c r="AY494" s="254" t="s">
        <v>125</v>
      </c>
    </row>
    <row r="495" spans="1:65" s="2" customFormat="1" ht="19.8" customHeight="1">
      <c r="A495" s="37"/>
      <c r="B495" s="38"/>
      <c r="C495" s="227" t="s">
        <v>753</v>
      </c>
      <c r="D495" s="227" t="s">
        <v>127</v>
      </c>
      <c r="E495" s="228" t="s">
        <v>754</v>
      </c>
      <c r="F495" s="229" t="s">
        <v>755</v>
      </c>
      <c r="G495" s="230" t="s">
        <v>170</v>
      </c>
      <c r="H495" s="231">
        <v>6</v>
      </c>
      <c r="I495" s="232"/>
      <c r="J495" s="233">
        <f>ROUND(I495*H495,2)</f>
        <v>0</v>
      </c>
      <c r="K495" s="229" t="s">
        <v>131</v>
      </c>
      <c r="L495" s="43"/>
      <c r="M495" s="234" t="s">
        <v>1</v>
      </c>
      <c r="N495" s="235" t="s">
        <v>40</v>
      </c>
      <c r="O495" s="90"/>
      <c r="P495" s="236">
        <f>O495*H495</f>
        <v>0</v>
      </c>
      <c r="Q495" s="236">
        <v>0</v>
      </c>
      <c r="R495" s="236">
        <f>Q495*H495</f>
        <v>0</v>
      </c>
      <c r="S495" s="236">
        <v>0</v>
      </c>
      <c r="T495" s="237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38" t="s">
        <v>132</v>
      </c>
      <c r="AT495" s="238" t="s">
        <v>127</v>
      </c>
      <c r="AU495" s="238" t="s">
        <v>82</v>
      </c>
      <c r="AY495" s="16" t="s">
        <v>125</v>
      </c>
      <c r="BE495" s="239">
        <f>IF(N495="základní",J495,0)</f>
        <v>0</v>
      </c>
      <c r="BF495" s="239">
        <f>IF(N495="snížená",J495,0)</f>
        <v>0</v>
      </c>
      <c r="BG495" s="239">
        <f>IF(N495="zákl. přenesená",J495,0)</f>
        <v>0</v>
      </c>
      <c r="BH495" s="239">
        <f>IF(N495="sníž. přenesená",J495,0)</f>
        <v>0</v>
      </c>
      <c r="BI495" s="239">
        <f>IF(N495="nulová",J495,0)</f>
        <v>0</v>
      </c>
      <c r="BJ495" s="16" t="s">
        <v>80</v>
      </c>
      <c r="BK495" s="239">
        <f>ROUND(I495*H495,2)</f>
        <v>0</v>
      </c>
      <c r="BL495" s="16" t="s">
        <v>132</v>
      </c>
      <c r="BM495" s="238" t="s">
        <v>756</v>
      </c>
    </row>
    <row r="496" spans="1:47" s="2" customFormat="1" ht="12">
      <c r="A496" s="37"/>
      <c r="B496" s="38"/>
      <c r="C496" s="39"/>
      <c r="D496" s="240" t="s">
        <v>134</v>
      </c>
      <c r="E496" s="39"/>
      <c r="F496" s="241" t="s">
        <v>755</v>
      </c>
      <c r="G496" s="39"/>
      <c r="H496" s="39"/>
      <c r="I496" s="137"/>
      <c r="J496" s="39"/>
      <c r="K496" s="39"/>
      <c r="L496" s="43"/>
      <c r="M496" s="242"/>
      <c r="N496" s="243"/>
      <c r="O496" s="90"/>
      <c r="P496" s="90"/>
      <c r="Q496" s="90"/>
      <c r="R496" s="90"/>
      <c r="S496" s="90"/>
      <c r="T496" s="91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16" t="s">
        <v>134</v>
      </c>
      <c r="AU496" s="16" t="s">
        <v>82</v>
      </c>
    </row>
    <row r="497" spans="1:51" s="13" customFormat="1" ht="12">
      <c r="A497" s="13"/>
      <c r="B497" s="244"/>
      <c r="C497" s="245"/>
      <c r="D497" s="240" t="s">
        <v>145</v>
      </c>
      <c r="E497" s="245"/>
      <c r="F497" s="247" t="s">
        <v>757</v>
      </c>
      <c r="G497" s="245"/>
      <c r="H497" s="248">
        <v>6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4" t="s">
        <v>145</v>
      </c>
      <c r="AU497" s="254" t="s">
        <v>82</v>
      </c>
      <c r="AV497" s="13" t="s">
        <v>82</v>
      </c>
      <c r="AW497" s="13" t="s">
        <v>4</v>
      </c>
      <c r="AX497" s="13" t="s">
        <v>80</v>
      </c>
      <c r="AY497" s="254" t="s">
        <v>125</v>
      </c>
    </row>
    <row r="498" spans="1:65" s="2" customFormat="1" ht="14.4" customHeight="1">
      <c r="A498" s="37"/>
      <c r="B498" s="38"/>
      <c r="C498" s="227" t="s">
        <v>758</v>
      </c>
      <c r="D498" s="227" t="s">
        <v>127</v>
      </c>
      <c r="E498" s="228" t="s">
        <v>759</v>
      </c>
      <c r="F498" s="229" t="s">
        <v>760</v>
      </c>
      <c r="G498" s="230" t="s">
        <v>170</v>
      </c>
      <c r="H498" s="231">
        <v>169.334</v>
      </c>
      <c r="I498" s="232"/>
      <c r="J498" s="233">
        <f>ROUND(I498*H498,2)</f>
        <v>0</v>
      </c>
      <c r="K498" s="229" t="s">
        <v>131</v>
      </c>
      <c r="L498" s="43"/>
      <c r="M498" s="234" t="s">
        <v>1</v>
      </c>
      <c r="N498" s="235" t="s">
        <v>40</v>
      </c>
      <c r="O498" s="90"/>
      <c r="P498" s="236">
        <f>O498*H498</f>
        <v>0</v>
      </c>
      <c r="Q498" s="236">
        <v>0</v>
      </c>
      <c r="R498" s="236">
        <f>Q498*H498</f>
        <v>0</v>
      </c>
      <c r="S498" s="236">
        <v>0</v>
      </c>
      <c r="T498" s="237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38" t="s">
        <v>132</v>
      </c>
      <c r="AT498" s="238" t="s">
        <v>127</v>
      </c>
      <c r="AU498" s="238" t="s">
        <v>82</v>
      </c>
      <c r="AY498" s="16" t="s">
        <v>125</v>
      </c>
      <c r="BE498" s="239">
        <f>IF(N498="základní",J498,0)</f>
        <v>0</v>
      </c>
      <c r="BF498" s="239">
        <f>IF(N498="snížená",J498,0)</f>
        <v>0</v>
      </c>
      <c r="BG498" s="239">
        <f>IF(N498="zákl. přenesená",J498,0)</f>
        <v>0</v>
      </c>
      <c r="BH498" s="239">
        <f>IF(N498="sníž. přenesená",J498,0)</f>
        <v>0</v>
      </c>
      <c r="BI498" s="239">
        <f>IF(N498="nulová",J498,0)</f>
        <v>0</v>
      </c>
      <c r="BJ498" s="16" t="s">
        <v>80</v>
      </c>
      <c r="BK498" s="239">
        <f>ROUND(I498*H498,2)</f>
        <v>0</v>
      </c>
      <c r="BL498" s="16" t="s">
        <v>132</v>
      </c>
      <c r="BM498" s="238" t="s">
        <v>761</v>
      </c>
    </row>
    <row r="499" spans="1:47" s="2" customFormat="1" ht="12">
      <c r="A499" s="37"/>
      <c r="B499" s="38"/>
      <c r="C499" s="39"/>
      <c r="D499" s="240" t="s">
        <v>134</v>
      </c>
      <c r="E499" s="39"/>
      <c r="F499" s="241" t="s">
        <v>760</v>
      </c>
      <c r="G499" s="39"/>
      <c r="H499" s="39"/>
      <c r="I499" s="137"/>
      <c r="J499" s="39"/>
      <c r="K499" s="39"/>
      <c r="L499" s="43"/>
      <c r="M499" s="242"/>
      <c r="N499" s="243"/>
      <c r="O499" s="90"/>
      <c r="P499" s="90"/>
      <c r="Q499" s="90"/>
      <c r="R499" s="90"/>
      <c r="S499" s="90"/>
      <c r="T499" s="91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T499" s="16" t="s">
        <v>134</v>
      </c>
      <c r="AU499" s="16" t="s">
        <v>82</v>
      </c>
    </row>
    <row r="500" spans="1:63" s="12" customFormat="1" ht="25.9" customHeight="1">
      <c r="A500" s="12"/>
      <c r="B500" s="211"/>
      <c r="C500" s="212"/>
      <c r="D500" s="213" t="s">
        <v>74</v>
      </c>
      <c r="E500" s="214" t="s">
        <v>762</v>
      </c>
      <c r="F500" s="214" t="s">
        <v>763</v>
      </c>
      <c r="G500" s="212"/>
      <c r="H500" s="212"/>
      <c r="I500" s="215"/>
      <c r="J500" s="216">
        <f>BK500</f>
        <v>0</v>
      </c>
      <c r="K500" s="212"/>
      <c r="L500" s="217"/>
      <c r="M500" s="218"/>
      <c r="N500" s="219"/>
      <c r="O500" s="219"/>
      <c r="P500" s="220">
        <f>P501+P512+P552+P588+P610+P613+P625+P661+P664+P683+P688</f>
        <v>0</v>
      </c>
      <c r="Q500" s="219"/>
      <c r="R500" s="220">
        <f>R501+R512+R552+R588+R610+R613+R625+R661+R664+R683+R688</f>
        <v>7.865056500000002</v>
      </c>
      <c r="S500" s="219"/>
      <c r="T500" s="221">
        <f>T501+T512+T552+T588+T610+T613+T625+T661+T664+T683+T688</f>
        <v>1.05743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22" t="s">
        <v>82</v>
      </c>
      <c r="AT500" s="223" t="s">
        <v>74</v>
      </c>
      <c r="AU500" s="223" t="s">
        <v>75</v>
      </c>
      <c r="AY500" s="222" t="s">
        <v>125</v>
      </c>
      <c r="BK500" s="224">
        <f>BK501+BK512+BK552+BK588+BK610+BK613+BK625+BK661+BK664+BK683+BK688</f>
        <v>0</v>
      </c>
    </row>
    <row r="501" spans="1:63" s="12" customFormat="1" ht="22.8" customHeight="1">
      <c r="A501" s="12"/>
      <c r="B501" s="211"/>
      <c r="C501" s="212"/>
      <c r="D501" s="213" t="s">
        <v>74</v>
      </c>
      <c r="E501" s="225" t="s">
        <v>764</v>
      </c>
      <c r="F501" s="225" t="s">
        <v>765</v>
      </c>
      <c r="G501" s="212"/>
      <c r="H501" s="212"/>
      <c r="I501" s="215"/>
      <c r="J501" s="226">
        <f>BK501</f>
        <v>0</v>
      </c>
      <c r="K501" s="212"/>
      <c r="L501" s="217"/>
      <c r="M501" s="218"/>
      <c r="N501" s="219"/>
      <c r="O501" s="219"/>
      <c r="P501" s="220">
        <f>SUM(P502:P511)</f>
        <v>0</v>
      </c>
      <c r="Q501" s="219"/>
      <c r="R501" s="220">
        <f>SUM(R502:R511)</f>
        <v>0.1933013</v>
      </c>
      <c r="S501" s="219"/>
      <c r="T501" s="221">
        <f>SUM(T502:T511)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22" t="s">
        <v>82</v>
      </c>
      <c r="AT501" s="223" t="s">
        <v>74</v>
      </c>
      <c r="AU501" s="223" t="s">
        <v>80</v>
      </c>
      <c r="AY501" s="222" t="s">
        <v>125</v>
      </c>
      <c r="BK501" s="224">
        <f>SUM(BK502:BK511)</f>
        <v>0</v>
      </c>
    </row>
    <row r="502" spans="1:65" s="2" customFormat="1" ht="19.8" customHeight="1">
      <c r="A502" s="37"/>
      <c r="B502" s="38"/>
      <c r="C502" s="227" t="s">
        <v>766</v>
      </c>
      <c r="D502" s="227" t="s">
        <v>127</v>
      </c>
      <c r="E502" s="228" t="s">
        <v>767</v>
      </c>
      <c r="F502" s="229" t="s">
        <v>768</v>
      </c>
      <c r="G502" s="230" t="s">
        <v>188</v>
      </c>
      <c r="H502" s="231">
        <v>122.8</v>
      </c>
      <c r="I502" s="232"/>
      <c r="J502" s="233">
        <f>ROUND(I502*H502,2)</f>
        <v>0</v>
      </c>
      <c r="K502" s="229" t="s">
        <v>131</v>
      </c>
      <c r="L502" s="43"/>
      <c r="M502" s="234" t="s">
        <v>1</v>
      </c>
      <c r="N502" s="235" t="s">
        <v>40</v>
      </c>
      <c r="O502" s="90"/>
      <c r="P502" s="236">
        <f>O502*H502</f>
        <v>0</v>
      </c>
      <c r="Q502" s="236">
        <v>0.001</v>
      </c>
      <c r="R502" s="236">
        <f>Q502*H502</f>
        <v>0.1228</v>
      </c>
      <c r="S502" s="236">
        <v>0</v>
      </c>
      <c r="T502" s="237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238" t="s">
        <v>212</v>
      </c>
      <c r="AT502" s="238" t="s">
        <v>127</v>
      </c>
      <c r="AU502" s="238" t="s">
        <v>82</v>
      </c>
      <c r="AY502" s="16" t="s">
        <v>125</v>
      </c>
      <c r="BE502" s="239">
        <f>IF(N502="základní",J502,0)</f>
        <v>0</v>
      </c>
      <c r="BF502" s="239">
        <f>IF(N502="snížená",J502,0)</f>
        <v>0</v>
      </c>
      <c r="BG502" s="239">
        <f>IF(N502="zákl. přenesená",J502,0)</f>
        <v>0</v>
      </c>
      <c r="BH502" s="239">
        <f>IF(N502="sníž. přenesená",J502,0)</f>
        <v>0</v>
      </c>
      <c r="BI502" s="239">
        <f>IF(N502="nulová",J502,0)</f>
        <v>0</v>
      </c>
      <c r="BJ502" s="16" t="s">
        <v>80</v>
      </c>
      <c r="BK502" s="239">
        <f>ROUND(I502*H502,2)</f>
        <v>0</v>
      </c>
      <c r="BL502" s="16" t="s">
        <v>212</v>
      </c>
      <c r="BM502" s="238" t="s">
        <v>769</v>
      </c>
    </row>
    <row r="503" spans="1:47" s="2" customFormat="1" ht="12">
      <c r="A503" s="37"/>
      <c r="B503" s="38"/>
      <c r="C503" s="39"/>
      <c r="D503" s="240" t="s">
        <v>134</v>
      </c>
      <c r="E503" s="39"/>
      <c r="F503" s="241" t="s">
        <v>770</v>
      </c>
      <c r="G503" s="39"/>
      <c r="H503" s="39"/>
      <c r="I503" s="137"/>
      <c r="J503" s="39"/>
      <c r="K503" s="39"/>
      <c r="L503" s="43"/>
      <c r="M503" s="242"/>
      <c r="N503" s="243"/>
      <c r="O503" s="90"/>
      <c r="P503" s="90"/>
      <c r="Q503" s="90"/>
      <c r="R503" s="90"/>
      <c r="S503" s="90"/>
      <c r="T503" s="91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T503" s="16" t="s">
        <v>134</v>
      </c>
      <c r="AU503" s="16" t="s">
        <v>82</v>
      </c>
    </row>
    <row r="504" spans="1:65" s="2" customFormat="1" ht="19.8" customHeight="1">
      <c r="A504" s="37"/>
      <c r="B504" s="38"/>
      <c r="C504" s="227" t="s">
        <v>771</v>
      </c>
      <c r="D504" s="227" t="s">
        <v>127</v>
      </c>
      <c r="E504" s="228" t="s">
        <v>772</v>
      </c>
      <c r="F504" s="229" t="s">
        <v>773</v>
      </c>
      <c r="G504" s="230" t="s">
        <v>188</v>
      </c>
      <c r="H504" s="231">
        <v>50.67</v>
      </c>
      <c r="I504" s="232"/>
      <c r="J504" s="233">
        <f>ROUND(I504*H504,2)</f>
        <v>0</v>
      </c>
      <c r="K504" s="229" t="s">
        <v>131</v>
      </c>
      <c r="L504" s="43"/>
      <c r="M504" s="234" t="s">
        <v>1</v>
      </c>
      <c r="N504" s="235" t="s">
        <v>40</v>
      </c>
      <c r="O504" s="90"/>
      <c r="P504" s="236">
        <f>O504*H504</f>
        <v>0</v>
      </c>
      <c r="Q504" s="236">
        <v>0.00079</v>
      </c>
      <c r="R504" s="236">
        <f>Q504*H504</f>
        <v>0.040029300000000004</v>
      </c>
      <c r="S504" s="236">
        <v>0</v>
      </c>
      <c r="T504" s="237">
        <f>S504*H504</f>
        <v>0</v>
      </c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R504" s="238" t="s">
        <v>212</v>
      </c>
      <c r="AT504" s="238" t="s">
        <v>127</v>
      </c>
      <c r="AU504" s="238" t="s">
        <v>82</v>
      </c>
      <c r="AY504" s="16" t="s">
        <v>125</v>
      </c>
      <c r="BE504" s="239">
        <f>IF(N504="základní",J504,0)</f>
        <v>0</v>
      </c>
      <c r="BF504" s="239">
        <f>IF(N504="snížená",J504,0)</f>
        <v>0</v>
      </c>
      <c r="BG504" s="239">
        <f>IF(N504="zákl. přenesená",J504,0)</f>
        <v>0</v>
      </c>
      <c r="BH504" s="239">
        <f>IF(N504="sníž. přenesená",J504,0)</f>
        <v>0</v>
      </c>
      <c r="BI504" s="239">
        <f>IF(N504="nulová",J504,0)</f>
        <v>0</v>
      </c>
      <c r="BJ504" s="16" t="s">
        <v>80</v>
      </c>
      <c r="BK504" s="239">
        <f>ROUND(I504*H504,2)</f>
        <v>0</v>
      </c>
      <c r="BL504" s="16" t="s">
        <v>212</v>
      </c>
      <c r="BM504" s="238" t="s">
        <v>774</v>
      </c>
    </row>
    <row r="505" spans="1:47" s="2" customFormat="1" ht="12">
      <c r="A505" s="37"/>
      <c r="B505" s="38"/>
      <c r="C505" s="39"/>
      <c r="D505" s="240" t="s">
        <v>134</v>
      </c>
      <c r="E505" s="39"/>
      <c r="F505" s="241" t="s">
        <v>775</v>
      </c>
      <c r="G505" s="39"/>
      <c r="H505" s="39"/>
      <c r="I505" s="137"/>
      <c r="J505" s="39"/>
      <c r="K505" s="39"/>
      <c r="L505" s="43"/>
      <c r="M505" s="242"/>
      <c r="N505" s="243"/>
      <c r="O505" s="90"/>
      <c r="P505" s="90"/>
      <c r="Q505" s="90"/>
      <c r="R505" s="90"/>
      <c r="S505" s="90"/>
      <c r="T505" s="91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T505" s="16" t="s">
        <v>134</v>
      </c>
      <c r="AU505" s="16" t="s">
        <v>82</v>
      </c>
    </row>
    <row r="506" spans="1:51" s="13" customFormat="1" ht="12">
      <c r="A506" s="13"/>
      <c r="B506" s="244"/>
      <c r="C506" s="245"/>
      <c r="D506" s="240" t="s">
        <v>145</v>
      </c>
      <c r="E506" s="246" t="s">
        <v>1</v>
      </c>
      <c r="F506" s="247" t="s">
        <v>776</v>
      </c>
      <c r="G506" s="245"/>
      <c r="H506" s="248">
        <v>50.67</v>
      </c>
      <c r="I506" s="249"/>
      <c r="J506" s="245"/>
      <c r="K506" s="245"/>
      <c r="L506" s="250"/>
      <c r="M506" s="251"/>
      <c r="N506" s="252"/>
      <c r="O506" s="252"/>
      <c r="P506" s="252"/>
      <c r="Q506" s="252"/>
      <c r="R506" s="252"/>
      <c r="S506" s="252"/>
      <c r="T506" s="25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4" t="s">
        <v>145</v>
      </c>
      <c r="AU506" s="254" t="s">
        <v>82</v>
      </c>
      <c r="AV506" s="13" t="s">
        <v>82</v>
      </c>
      <c r="AW506" s="13" t="s">
        <v>32</v>
      </c>
      <c r="AX506" s="13" t="s">
        <v>80</v>
      </c>
      <c r="AY506" s="254" t="s">
        <v>125</v>
      </c>
    </row>
    <row r="507" spans="1:65" s="2" customFormat="1" ht="19.8" customHeight="1">
      <c r="A507" s="37"/>
      <c r="B507" s="38"/>
      <c r="C507" s="227" t="s">
        <v>777</v>
      </c>
      <c r="D507" s="227" t="s">
        <v>127</v>
      </c>
      <c r="E507" s="228" t="s">
        <v>778</v>
      </c>
      <c r="F507" s="229" t="s">
        <v>779</v>
      </c>
      <c r="G507" s="230" t="s">
        <v>398</v>
      </c>
      <c r="H507" s="231">
        <v>117.2</v>
      </c>
      <c r="I507" s="232"/>
      <c r="J507" s="233">
        <f>ROUND(I507*H507,2)</f>
        <v>0</v>
      </c>
      <c r="K507" s="229" t="s">
        <v>131</v>
      </c>
      <c r="L507" s="43"/>
      <c r="M507" s="234" t="s">
        <v>1</v>
      </c>
      <c r="N507" s="235" t="s">
        <v>40</v>
      </c>
      <c r="O507" s="90"/>
      <c r="P507" s="236">
        <f>O507*H507</f>
        <v>0</v>
      </c>
      <c r="Q507" s="236">
        <v>0.00026</v>
      </c>
      <c r="R507" s="236">
        <f>Q507*H507</f>
        <v>0.030472</v>
      </c>
      <c r="S507" s="236">
        <v>0</v>
      </c>
      <c r="T507" s="237">
        <f>S507*H507</f>
        <v>0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R507" s="238" t="s">
        <v>212</v>
      </c>
      <c r="AT507" s="238" t="s">
        <v>127</v>
      </c>
      <c r="AU507" s="238" t="s">
        <v>82</v>
      </c>
      <c r="AY507" s="16" t="s">
        <v>125</v>
      </c>
      <c r="BE507" s="239">
        <f>IF(N507="základní",J507,0)</f>
        <v>0</v>
      </c>
      <c r="BF507" s="239">
        <f>IF(N507="snížená",J507,0)</f>
        <v>0</v>
      </c>
      <c r="BG507" s="239">
        <f>IF(N507="zákl. přenesená",J507,0)</f>
        <v>0</v>
      </c>
      <c r="BH507" s="239">
        <f>IF(N507="sníž. přenesená",J507,0)</f>
        <v>0</v>
      </c>
      <c r="BI507" s="239">
        <f>IF(N507="nulová",J507,0)</f>
        <v>0</v>
      </c>
      <c r="BJ507" s="16" t="s">
        <v>80</v>
      </c>
      <c r="BK507" s="239">
        <f>ROUND(I507*H507,2)</f>
        <v>0</v>
      </c>
      <c r="BL507" s="16" t="s">
        <v>212</v>
      </c>
      <c r="BM507" s="238" t="s">
        <v>780</v>
      </c>
    </row>
    <row r="508" spans="1:47" s="2" customFormat="1" ht="12">
      <c r="A508" s="37"/>
      <c r="B508" s="38"/>
      <c r="C508" s="39"/>
      <c r="D508" s="240" t="s">
        <v>134</v>
      </c>
      <c r="E508" s="39"/>
      <c r="F508" s="241" t="s">
        <v>781</v>
      </c>
      <c r="G508" s="39"/>
      <c r="H508" s="39"/>
      <c r="I508" s="137"/>
      <c r="J508" s="39"/>
      <c r="K508" s="39"/>
      <c r="L508" s="43"/>
      <c r="M508" s="242"/>
      <c r="N508" s="243"/>
      <c r="O508" s="90"/>
      <c r="P508" s="90"/>
      <c r="Q508" s="90"/>
      <c r="R508" s="90"/>
      <c r="S508" s="90"/>
      <c r="T508" s="91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T508" s="16" t="s">
        <v>134</v>
      </c>
      <c r="AU508" s="16" t="s">
        <v>82</v>
      </c>
    </row>
    <row r="509" spans="1:51" s="13" customFormat="1" ht="12">
      <c r="A509" s="13"/>
      <c r="B509" s="244"/>
      <c r="C509" s="245"/>
      <c r="D509" s="240" t="s">
        <v>145</v>
      </c>
      <c r="E509" s="246" t="s">
        <v>1</v>
      </c>
      <c r="F509" s="247" t="s">
        <v>782</v>
      </c>
      <c r="G509" s="245"/>
      <c r="H509" s="248">
        <v>117.2</v>
      </c>
      <c r="I509" s="249"/>
      <c r="J509" s="245"/>
      <c r="K509" s="245"/>
      <c r="L509" s="250"/>
      <c r="M509" s="251"/>
      <c r="N509" s="252"/>
      <c r="O509" s="252"/>
      <c r="P509" s="252"/>
      <c r="Q509" s="252"/>
      <c r="R509" s="252"/>
      <c r="S509" s="252"/>
      <c r="T509" s="25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4" t="s">
        <v>145</v>
      </c>
      <c r="AU509" s="254" t="s">
        <v>82</v>
      </c>
      <c r="AV509" s="13" t="s">
        <v>82</v>
      </c>
      <c r="AW509" s="13" t="s">
        <v>32</v>
      </c>
      <c r="AX509" s="13" t="s">
        <v>80</v>
      </c>
      <c r="AY509" s="254" t="s">
        <v>125</v>
      </c>
    </row>
    <row r="510" spans="1:65" s="2" customFormat="1" ht="19.8" customHeight="1">
      <c r="A510" s="37"/>
      <c r="B510" s="38"/>
      <c r="C510" s="227" t="s">
        <v>783</v>
      </c>
      <c r="D510" s="227" t="s">
        <v>127</v>
      </c>
      <c r="E510" s="228" t="s">
        <v>784</v>
      </c>
      <c r="F510" s="229" t="s">
        <v>785</v>
      </c>
      <c r="G510" s="230" t="s">
        <v>170</v>
      </c>
      <c r="H510" s="231">
        <v>0.193</v>
      </c>
      <c r="I510" s="232"/>
      <c r="J510" s="233">
        <f>ROUND(I510*H510,2)</f>
        <v>0</v>
      </c>
      <c r="K510" s="229" t="s">
        <v>131</v>
      </c>
      <c r="L510" s="43"/>
      <c r="M510" s="234" t="s">
        <v>1</v>
      </c>
      <c r="N510" s="235" t="s">
        <v>40</v>
      </c>
      <c r="O510" s="90"/>
      <c r="P510" s="236">
        <f>O510*H510</f>
        <v>0</v>
      </c>
      <c r="Q510" s="236">
        <v>0</v>
      </c>
      <c r="R510" s="236">
        <f>Q510*H510</f>
        <v>0</v>
      </c>
      <c r="S510" s="236">
        <v>0</v>
      </c>
      <c r="T510" s="237">
        <f>S510*H510</f>
        <v>0</v>
      </c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R510" s="238" t="s">
        <v>212</v>
      </c>
      <c r="AT510" s="238" t="s">
        <v>127</v>
      </c>
      <c r="AU510" s="238" t="s">
        <v>82</v>
      </c>
      <c r="AY510" s="16" t="s">
        <v>125</v>
      </c>
      <c r="BE510" s="239">
        <f>IF(N510="základní",J510,0)</f>
        <v>0</v>
      </c>
      <c r="BF510" s="239">
        <f>IF(N510="snížená",J510,0)</f>
        <v>0</v>
      </c>
      <c r="BG510" s="239">
        <f>IF(N510="zákl. přenesená",J510,0)</f>
        <v>0</v>
      </c>
      <c r="BH510" s="239">
        <f>IF(N510="sníž. přenesená",J510,0)</f>
        <v>0</v>
      </c>
      <c r="BI510" s="239">
        <f>IF(N510="nulová",J510,0)</f>
        <v>0</v>
      </c>
      <c r="BJ510" s="16" t="s">
        <v>80</v>
      </c>
      <c r="BK510" s="239">
        <f>ROUND(I510*H510,2)</f>
        <v>0</v>
      </c>
      <c r="BL510" s="16" t="s">
        <v>212</v>
      </c>
      <c r="BM510" s="238" t="s">
        <v>786</v>
      </c>
    </row>
    <row r="511" spans="1:47" s="2" customFormat="1" ht="12">
      <c r="A511" s="37"/>
      <c r="B511" s="38"/>
      <c r="C511" s="39"/>
      <c r="D511" s="240" t="s">
        <v>134</v>
      </c>
      <c r="E511" s="39"/>
      <c r="F511" s="241" t="s">
        <v>785</v>
      </c>
      <c r="G511" s="39"/>
      <c r="H511" s="39"/>
      <c r="I511" s="137"/>
      <c r="J511" s="39"/>
      <c r="K511" s="39"/>
      <c r="L511" s="43"/>
      <c r="M511" s="242"/>
      <c r="N511" s="243"/>
      <c r="O511" s="90"/>
      <c r="P511" s="90"/>
      <c r="Q511" s="90"/>
      <c r="R511" s="90"/>
      <c r="S511" s="90"/>
      <c r="T511" s="91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T511" s="16" t="s">
        <v>134</v>
      </c>
      <c r="AU511" s="16" t="s">
        <v>82</v>
      </c>
    </row>
    <row r="512" spans="1:63" s="12" customFormat="1" ht="22.8" customHeight="1">
      <c r="A512" s="12"/>
      <c r="B512" s="211"/>
      <c r="C512" s="212"/>
      <c r="D512" s="213" t="s">
        <v>74</v>
      </c>
      <c r="E512" s="225" t="s">
        <v>787</v>
      </c>
      <c r="F512" s="225" t="s">
        <v>788</v>
      </c>
      <c r="G512" s="212"/>
      <c r="H512" s="212"/>
      <c r="I512" s="215"/>
      <c r="J512" s="226">
        <f>BK512</f>
        <v>0</v>
      </c>
      <c r="K512" s="212"/>
      <c r="L512" s="217"/>
      <c r="M512" s="218"/>
      <c r="N512" s="219"/>
      <c r="O512" s="219"/>
      <c r="P512" s="220">
        <f>SUM(P513:P551)</f>
        <v>0</v>
      </c>
      <c r="Q512" s="219"/>
      <c r="R512" s="220">
        <f>SUM(R513:R551)</f>
        <v>0.20187</v>
      </c>
      <c r="S512" s="219"/>
      <c r="T512" s="221">
        <f>SUM(T513:T551)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22" t="s">
        <v>82</v>
      </c>
      <c r="AT512" s="223" t="s">
        <v>74</v>
      </c>
      <c r="AU512" s="223" t="s">
        <v>80</v>
      </c>
      <c r="AY512" s="222" t="s">
        <v>125</v>
      </c>
      <c r="BK512" s="224">
        <f>SUM(BK513:BK551)</f>
        <v>0</v>
      </c>
    </row>
    <row r="513" spans="1:65" s="2" customFormat="1" ht="30" customHeight="1">
      <c r="A513" s="37"/>
      <c r="B513" s="38"/>
      <c r="C513" s="227" t="s">
        <v>789</v>
      </c>
      <c r="D513" s="227" t="s">
        <v>127</v>
      </c>
      <c r="E513" s="228" t="s">
        <v>790</v>
      </c>
      <c r="F513" s="229" t="s">
        <v>791</v>
      </c>
      <c r="G513" s="230" t="s">
        <v>188</v>
      </c>
      <c r="H513" s="231">
        <v>863.02</v>
      </c>
      <c r="I513" s="232"/>
      <c r="J513" s="233">
        <f>ROUND(I513*H513,2)</f>
        <v>0</v>
      </c>
      <c r="K513" s="229" t="s">
        <v>131</v>
      </c>
      <c r="L513" s="43"/>
      <c r="M513" s="234" t="s">
        <v>1</v>
      </c>
      <c r="N513" s="235" t="s">
        <v>40</v>
      </c>
      <c r="O513" s="90"/>
      <c r="P513" s="236">
        <f>O513*H513</f>
        <v>0</v>
      </c>
      <c r="Q513" s="236">
        <v>0</v>
      </c>
      <c r="R513" s="236">
        <f>Q513*H513</f>
        <v>0</v>
      </c>
      <c r="S513" s="236">
        <v>0</v>
      </c>
      <c r="T513" s="237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38" t="s">
        <v>212</v>
      </c>
      <c r="AT513" s="238" t="s">
        <v>127</v>
      </c>
      <c r="AU513" s="238" t="s">
        <v>82</v>
      </c>
      <c r="AY513" s="16" t="s">
        <v>125</v>
      </c>
      <c r="BE513" s="239">
        <f>IF(N513="základní",J513,0)</f>
        <v>0</v>
      </c>
      <c r="BF513" s="239">
        <f>IF(N513="snížená",J513,0)</f>
        <v>0</v>
      </c>
      <c r="BG513" s="239">
        <f>IF(N513="zákl. přenesená",J513,0)</f>
        <v>0</v>
      </c>
      <c r="BH513" s="239">
        <f>IF(N513="sníž. přenesená",J513,0)</f>
        <v>0</v>
      </c>
      <c r="BI513" s="239">
        <f>IF(N513="nulová",J513,0)</f>
        <v>0</v>
      </c>
      <c r="BJ513" s="16" t="s">
        <v>80</v>
      </c>
      <c r="BK513" s="239">
        <f>ROUND(I513*H513,2)</f>
        <v>0</v>
      </c>
      <c r="BL513" s="16" t="s">
        <v>212</v>
      </c>
      <c r="BM513" s="238" t="s">
        <v>792</v>
      </c>
    </row>
    <row r="514" spans="1:47" s="2" customFormat="1" ht="12">
      <c r="A514" s="37"/>
      <c r="B514" s="38"/>
      <c r="C514" s="39"/>
      <c r="D514" s="240" t="s">
        <v>134</v>
      </c>
      <c r="E514" s="39"/>
      <c r="F514" s="241" t="s">
        <v>793</v>
      </c>
      <c r="G514" s="39"/>
      <c r="H514" s="39"/>
      <c r="I514" s="137"/>
      <c r="J514" s="39"/>
      <c r="K514" s="39"/>
      <c r="L514" s="43"/>
      <c r="M514" s="242"/>
      <c r="N514" s="243"/>
      <c r="O514" s="90"/>
      <c r="P514" s="90"/>
      <c r="Q514" s="90"/>
      <c r="R514" s="90"/>
      <c r="S514" s="90"/>
      <c r="T514" s="91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16" t="s">
        <v>134</v>
      </c>
      <c r="AU514" s="16" t="s">
        <v>82</v>
      </c>
    </row>
    <row r="515" spans="1:51" s="13" customFormat="1" ht="12">
      <c r="A515" s="13"/>
      <c r="B515" s="244"/>
      <c r="C515" s="245"/>
      <c r="D515" s="240" t="s">
        <v>145</v>
      </c>
      <c r="E515" s="246" t="s">
        <v>1</v>
      </c>
      <c r="F515" s="247" t="s">
        <v>794</v>
      </c>
      <c r="G515" s="245"/>
      <c r="H515" s="248">
        <v>863.02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4" t="s">
        <v>145</v>
      </c>
      <c r="AU515" s="254" t="s">
        <v>82</v>
      </c>
      <c r="AV515" s="13" t="s">
        <v>82</v>
      </c>
      <c r="AW515" s="13" t="s">
        <v>32</v>
      </c>
      <c r="AX515" s="13" t="s">
        <v>80</v>
      </c>
      <c r="AY515" s="254" t="s">
        <v>125</v>
      </c>
    </row>
    <row r="516" spans="1:65" s="2" customFormat="1" ht="19.8" customHeight="1">
      <c r="A516" s="37"/>
      <c r="B516" s="38"/>
      <c r="C516" s="266" t="s">
        <v>795</v>
      </c>
      <c r="D516" s="266" t="s">
        <v>179</v>
      </c>
      <c r="E516" s="267" t="s">
        <v>796</v>
      </c>
      <c r="F516" s="268" t="s">
        <v>797</v>
      </c>
      <c r="G516" s="269" t="s">
        <v>188</v>
      </c>
      <c r="H516" s="270">
        <v>863.02</v>
      </c>
      <c r="I516" s="271"/>
      <c r="J516" s="272">
        <f>ROUND(I516*H516,2)</f>
        <v>0</v>
      </c>
      <c r="K516" s="268" t="s">
        <v>1</v>
      </c>
      <c r="L516" s="273"/>
      <c r="M516" s="274" t="s">
        <v>1</v>
      </c>
      <c r="N516" s="275" t="s">
        <v>40</v>
      </c>
      <c r="O516" s="90"/>
      <c r="P516" s="236">
        <f>O516*H516</f>
        <v>0</v>
      </c>
      <c r="Q516" s="236">
        <v>0</v>
      </c>
      <c r="R516" s="236">
        <f>Q516*H516</f>
        <v>0</v>
      </c>
      <c r="S516" s="236">
        <v>0</v>
      </c>
      <c r="T516" s="237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238" t="s">
        <v>267</v>
      </c>
      <c r="AT516" s="238" t="s">
        <v>179</v>
      </c>
      <c r="AU516" s="238" t="s">
        <v>82</v>
      </c>
      <c r="AY516" s="16" t="s">
        <v>125</v>
      </c>
      <c r="BE516" s="239">
        <f>IF(N516="základní",J516,0)</f>
        <v>0</v>
      </c>
      <c r="BF516" s="239">
        <f>IF(N516="snížená",J516,0)</f>
        <v>0</v>
      </c>
      <c r="BG516" s="239">
        <f>IF(N516="zákl. přenesená",J516,0)</f>
        <v>0</v>
      </c>
      <c r="BH516" s="239">
        <f>IF(N516="sníž. přenesená",J516,0)</f>
        <v>0</v>
      </c>
      <c r="BI516" s="239">
        <f>IF(N516="nulová",J516,0)</f>
        <v>0</v>
      </c>
      <c r="BJ516" s="16" t="s">
        <v>80</v>
      </c>
      <c r="BK516" s="239">
        <f>ROUND(I516*H516,2)</f>
        <v>0</v>
      </c>
      <c r="BL516" s="16" t="s">
        <v>212</v>
      </c>
      <c r="BM516" s="238" t="s">
        <v>798</v>
      </c>
    </row>
    <row r="517" spans="1:47" s="2" customFormat="1" ht="12">
      <c r="A517" s="37"/>
      <c r="B517" s="38"/>
      <c r="C517" s="39"/>
      <c r="D517" s="240" t="s">
        <v>134</v>
      </c>
      <c r="E517" s="39"/>
      <c r="F517" s="241" t="s">
        <v>799</v>
      </c>
      <c r="G517" s="39"/>
      <c r="H517" s="39"/>
      <c r="I517" s="137"/>
      <c r="J517" s="39"/>
      <c r="K517" s="39"/>
      <c r="L517" s="43"/>
      <c r="M517" s="242"/>
      <c r="N517" s="243"/>
      <c r="O517" s="90"/>
      <c r="P517" s="90"/>
      <c r="Q517" s="90"/>
      <c r="R517" s="90"/>
      <c r="S517" s="90"/>
      <c r="T517" s="91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T517" s="16" t="s">
        <v>134</v>
      </c>
      <c r="AU517" s="16" t="s">
        <v>82</v>
      </c>
    </row>
    <row r="518" spans="1:51" s="13" customFormat="1" ht="12">
      <c r="A518" s="13"/>
      <c r="B518" s="244"/>
      <c r="C518" s="245"/>
      <c r="D518" s="240" t="s">
        <v>145</v>
      </c>
      <c r="E518" s="246" t="s">
        <v>1</v>
      </c>
      <c r="F518" s="247" t="s">
        <v>800</v>
      </c>
      <c r="G518" s="245"/>
      <c r="H518" s="248">
        <v>863.02</v>
      </c>
      <c r="I518" s="249"/>
      <c r="J518" s="245"/>
      <c r="K518" s="245"/>
      <c r="L518" s="250"/>
      <c r="M518" s="251"/>
      <c r="N518" s="252"/>
      <c r="O518" s="252"/>
      <c r="P518" s="252"/>
      <c r="Q518" s="252"/>
      <c r="R518" s="252"/>
      <c r="S518" s="252"/>
      <c r="T518" s="25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4" t="s">
        <v>145</v>
      </c>
      <c r="AU518" s="254" t="s">
        <v>82</v>
      </c>
      <c r="AV518" s="13" t="s">
        <v>82</v>
      </c>
      <c r="AW518" s="13" t="s">
        <v>32</v>
      </c>
      <c r="AX518" s="13" t="s">
        <v>80</v>
      </c>
      <c r="AY518" s="254" t="s">
        <v>125</v>
      </c>
    </row>
    <row r="519" spans="1:65" s="2" customFormat="1" ht="30" customHeight="1">
      <c r="A519" s="37"/>
      <c r="B519" s="38"/>
      <c r="C519" s="227" t="s">
        <v>801</v>
      </c>
      <c r="D519" s="227" t="s">
        <v>127</v>
      </c>
      <c r="E519" s="228" t="s">
        <v>802</v>
      </c>
      <c r="F519" s="229" t="s">
        <v>803</v>
      </c>
      <c r="G519" s="230" t="s">
        <v>398</v>
      </c>
      <c r="H519" s="231">
        <v>475.3</v>
      </c>
      <c r="I519" s="232"/>
      <c r="J519" s="233">
        <f>ROUND(I519*H519,2)</f>
        <v>0</v>
      </c>
      <c r="K519" s="229" t="s">
        <v>131</v>
      </c>
      <c r="L519" s="43"/>
      <c r="M519" s="234" t="s">
        <v>1</v>
      </c>
      <c r="N519" s="235" t="s">
        <v>40</v>
      </c>
      <c r="O519" s="90"/>
      <c r="P519" s="236">
        <f>O519*H519</f>
        <v>0</v>
      </c>
      <c r="Q519" s="236">
        <v>0</v>
      </c>
      <c r="R519" s="236">
        <f>Q519*H519</f>
        <v>0</v>
      </c>
      <c r="S519" s="236">
        <v>0</v>
      </c>
      <c r="T519" s="237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38" t="s">
        <v>212</v>
      </c>
      <c r="AT519" s="238" t="s">
        <v>127</v>
      </c>
      <c r="AU519" s="238" t="s">
        <v>82</v>
      </c>
      <c r="AY519" s="16" t="s">
        <v>125</v>
      </c>
      <c r="BE519" s="239">
        <f>IF(N519="základní",J519,0)</f>
        <v>0</v>
      </c>
      <c r="BF519" s="239">
        <f>IF(N519="snížená",J519,0)</f>
        <v>0</v>
      </c>
      <c r="BG519" s="239">
        <f>IF(N519="zákl. přenesená",J519,0)</f>
        <v>0</v>
      </c>
      <c r="BH519" s="239">
        <f>IF(N519="sníž. přenesená",J519,0)</f>
        <v>0</v>
      </c>
      <c r="BI519" s="239">
        <f>IF(N519="nulová",J519,0)</f>
        <v>0</v>
      </c>
      <c r="BJ519" s="16" t="s">
        <v>80</v>
      </c>
      <c r="BK519" s="239">
        <f>ROUND(I519*H519,2)</f>
        <v>0</v>
      </c>
      <c r="BL519" s="16" t="s">
        <v>212</v>
      </c>
      <c r="BM519" s="238" t="s">
        <v>804</v>
      </c>
    </row>
    <row r="520" spans="1:47" s="2" customFormat="1" ht="12">
      <c r="A520" s="37"/>
      <c r="B520" s="38"/>
      <c r="C520" s="39"/>
      <c r="D520" s="240" t="s">
        <v>134</v>
      </c>
      <c r="E520" s="39"/>
      <c r="F520" s="241" t="s">
        <v>805</v>
      </c>
      <c r="G520" s="39"/>
      <c r="H520" s="39"/>
      <c r="I520" s="137"/>
      <c r="J520" s="39"/>
      <c r="K520" s="39"/>
      <c r="L520" s="43"/>
      <c r="M520" s="242"/>
      <c r="N520" s="243"/>
      <c r="O520" s="90"/>
      <c r="P520" s="90"/>
      <c r="Q520" s="90"/>
      <c r="R520" s="90"/>
      <c r="S520" s="90"/>
      <c r="T520" s="91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T520" s="16" t="s">
        <v>134</v>
      </c>
      <c r="AU520" s="16" t="s">
        <v>82</v>
      </c>
    </row>
    <row r="521" spans="1:51" s="13" customFormat="1" ht="12">
      <c r="A521" s="13"/>
      <c r="B521" s="244"/>
      <c r="C521" s="245"/>
      <c r="D521" s="240" t="s">
        <v>145</v>
      </c>
      <c r="E521" s="246" t="s">
        <v>1</v>
      </c>
      <c r="F521" s="247" t="s">
        <v>806</v>
      </c>
      <c r="G521" s="245"/>
      <c r="H521" s="248">
        <v>13.3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4" t="s">
        <v>145</v>
      </c>
      <c r="AU521" s="254" t="s">
        <v>82</v>
      </c>
      <c r="AV521" s="13" t="s">
        <v>82</v>
      </c>
      <c r="AW521" s="13" t="s">
        <v>32</v>
      </c>
      <c r="AX521" s="13" t="s">
        <v>75</v>
      </c>
      <c r="AY521" s="254" t="s">
        <v>125</v>
      </c>
    </row>
    <row r="522" spans="1:51" s="13" customFormat="1" ht="12">
      <c r="A522" s="13"/>
      <c r="B522" s="244"/>
      <c r="C522" s="245"/>
      <c r="D522" s="240" t="s">
        <v>145</v>
      </c>
      <c r="E522" s="246" t="s">
        <v>1</v>
      </c>
      <c r="F522" s="247" t="s">
        <v>807</v>
      </c>
      <c r="G522" s="245"/>
      <c r="H522" s="248">
        <v>462</v>
      </c>
      <c r="I522" s="249"/>
      <c r="J522" s="245"/>
      <c r="K522" s="245"/>
      <c r="L522" s="250"/>
      <c r="M522" s="251"/>
      <c r="N522" s="252"/>
      <c r="O522" s="252"/>
      <c r="P522" s="252"/>
      <c r="Q522" s="252"/>
      <c r="R522" s="252"/>
      <c r="S522" s="252"/>
      <c r="T522" s="25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4" t="s">
        <v>145</v>
      </c>
      <c r="AU522" s="254" t="s">
        <v>82</v>
      </c>
      <c r="AV522" s="13" t="s">
        <v>82</v>
      </c>
      <c r="AW522" s="13" t="s">
        <v>32</v>
      </c>
      <c r="AX522" s="13" t="s">
        <v>75</v>
      </c>
      <c r="AY522" s="254" t="s">
        <v>125</v>
      </c>
    </row>
    <row r="523" spans="1:51" s="14" customFormat="1" ht="12">
      <c r="A523" s="14"/>
      <c r="B523" s="255"/>
      <c r="C523" s="256"/>
      <c r="D523" s="240" t="s">
        <v>145</v>
      </c>
      <c r="E523" s="257" t="s">
        <v>1</v>
      </c>
      <c r="F523" s="258" t="s">
        <v>149</v>
      </c>
      <c r="G523" s="256"/>
      <c r="H523" s="259">
        <v>475.3</v>
      </c>
      <c r="I523" s="260"/>
      <c r="J523" s="256"/>
      <c r="K523" s="256"/>
      <c r="L523" s="261"/>
      <c r="M523" s="262"/>
      <c r="N523" s="263"/>
      <c r="O523" s="263"/>
      <c r="P523" s="263"/>
      <c r="Q523" s="263"/>
      <c r="R523" s="263"/>
      <c r="S523" s="263"/>
      <c r="T523" s="26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5" t="s">
        <v>145</v>
      </c>
      <c r="AU523" s="265" t="s">
        <v>82</v>
      </c>
      <c r="AV523" s="14" t="s">
        <v>132</v>
      </c>
      <c r="AW523" s="14" t="s">
        <v>32</v>
      </c>
      <c r="AX523" s="14" t="s">
        <v>80</v>
      </c>
      <c r="AY523" s="265" t="s">
        <v>125</v>
      </c>
    </row>
    <row r="524" spans="1:65" s="2" customFormat="1" ht="30" customHeight="1">
      <c r="A524" s="37"/>
      <c r="B524" s="38"/>
      <c r="C524" s="227" t="s">
        <v>808</v>
      </c>
      <c r="D524" s="227" t="s">
        <v>127</v>
      </c>
      <c r="E524" s="228" t="s">
        <v>809</v>
      </c>
      <c r="F524" s="229" t="s">
        <v>810</v>
      </c>
      <c r="G524" s="230" t="s">
        <v>188</v>
      </c>
      <c r="H524" s="231">
        <v>39</v>
      </c>
      <c r="I524" s="232"/>
      <c r="J524" s="233">
        <f>ROUND(I524*H524,2)</f>
        <v>0</v>
      </c>
      <c r="K524" s="229" t="s">
        <v>131</v>
      </c>
      <c r="L524" s="43"/>
      <c r="M524" s="234" t="s">
        <v>1</v>
      </c>
      <c r="N524" s="235" t="s">
        <v>40</v>
      </c>
      <c r="O524" s="90"/>
      <c r="P524" s="236">
        <f>O524*H524</f>
        <v>0</v>
      </c>
      <c r="Q524" s="236">
        <v>0</v>
      </c>
      <c r="R524" s="236">
        <f>Q524*H524</f>
        <v>0</v>
      </c>
      <c r="S524" s="236">
        <v>0</v>
      </c>
      <c r="T524" s="237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38" t="s">
        <v>212</v>
      </c>
      <c r="AT524" s="238" t="s">
        <v>127</v>
      </c>
      <c r="AU524" s="238" t="s">
        <v>82</v>
      </c>
      <c r="AY524" s="16" t="s">
        <v>125</v>
      </c>
      <c r="BE524" s="239">
        <f>IF(N524="základní",J524,0)</f>
        <v>0</v>
      </c>
      <c r="BF524" s="239">
        <f>IF(N524="snížená",J524,0)</f>
        <v>0</v>
      </c>
      <c r="BG524" s="239">
        <f>IF(N524="zákl. přenesená",J524,0)</f>
        <v>0</v>
      </c>
      <c r="BH524" s="239">
        <f>IF(N524="sníž. přenesená",J524,0)</f>
        <v>0</v>
      </c>
      <c r="BI524" s="239">
        <f>IF(N524="nulová",J524,0)</f>
        <v>0</v>
      </c>
      <c r="BJ524" s="16" t="s">
        <v>80</v>
      </c>
      <c r="BK524" s="239">
        <f>ROUND(I524*H524,2)</f>
        <v>0</v>
      </c>
      <c r="BL524" s="16" t="s">
        <v>212</v>
      </c>
      <c r="BM524" s="238" t="s">
        <v>811</v>
      </c>
    </row>
    <row r="525" spans="1:47" s="2" customFormat="1" ht="12">
      <c r="A525" s="37"/>
      <c r="B525" s="38"/>
      <c r="C525" s="39"/>
      <c r="D525" s="240" t="s">
        <v>134</v>
      </c>
      <c r="E525" s="39"/>
      <c r="F525" s="241" t="s">
        <v>812</v>
      </c>
      <c r="G525" s="39"/>
      <c r="H525" s="39"/>
      <c r="I525" s="137"/>
      <c r="J525" s="39"/>
      <c r="K525" s="39"/>
      <c r="L525" s="43"/>
      <c r="M525" s="242"/>
      <c r="N525" s="243"/>
      <c r="O525" s="90"/>
      <c r="P525" s="90"/>
      <c r="Q525" s="90"/>
      <c r="R525" s="90"/>
      <c r="S525" s="90"/>
      <c r="T525" s="91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T525" s="16" t="s">
        <v>134</v>
      </c>
      <c r="AU525" s="16" t="s">
        <v>82</v>
      </c>
    </row>
    <row r="526" spans="1:51" s="13" customFormat="1" ht="12">
      <c r="A526" s="13"/>
      <c r="B526" s="244"/>
      <c r="C526" s="245"/>
      <c r="D526" s="240" t="s">
        <v>145</v>
      </c>
      <c r="E526" s="246" t="s">
        <v>1</v>
      </c>
      <c r="F526" s="247" t="s">
        <v>813</v>
      </c>
      <c r="G526" s="245"/>
      <c r="H526" s="248">
        <v>39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4" t="s">
        <v>145</v>
      </c>
      <c r="AU526" s="254" t="s">
        <v>82</v>
      </c>
      <c r="AV526" s="13" t="s">
        <v>82</v>
      </c>
      <c r="AW526" s="13" t="s">
        <v>32</v>
      </c>
      <c r="AX526" s="13" t="s">
        <v>75</v>
      </c>
      <c r="AY526" s="254" t="s">
        <v>125</v>
      </c>
    </row>
    <row r="527" spans="1:51" s="14" customFormat="1" ht="12">
      <c r="A527" s="14"/>
      <c r="B527" s="255"/>
      <c r="C527" s="256"/>
      <c r="D527" s="240" t="s">
        <v>145</v>
      </c>
      <c r="E527" s="257" t="s">
        <v>1</v>
      </c>
      <c r="F527" s="258" t="s">
        <v>149</v>
      </c>
      <c r="G527" s="256"/>
      <c r="H527" s="259">
        <v>39</v>
      </c>
      <c r="I527" s="260"/>
      <c r="J527" s="256"/>
      <c r="K527" s="256"/>
      <c r="L527" s="261"/>
      <c r="M527" s="262"/>
      <c r="N527" s="263"/>
      <c r="O527" s="263"/>
      <c r="P527" s="263"/>
      <c r="Q527" s="263"/>
      <c r="R527" s="263"/>
      <c r="S527" s="263"/>
      <c r="T527" s="26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5" t="s">
        <v>145</v>
      </c>
      <c r="AU527" s="265" t="s">
        <v>82</v>
      </c>
      <c r="AV527" s="14" t="s">
        <v>132</v>
      </c>
      <c r="AW527" s="14" t="s">
        <v>32</v>
      </c>
      <c r="AX527" s="14" t="s">
        <v>80</v>
      </c>
      <c r="AY527" s="265" t="s">
        <v>125</v>
      </c>
    </row>
    <row r="528" spans="1:65" s="2" customFormat="1" ht="14.4" customHeight="1">
      <c r="A528" s="37"/>
      <c r="B528" s="38"/>
      <c r="C528" s="266" t="s">
        <v>814</v>
      </c>
      <c r="D528" s="266" t="s">
        <v>179</v>
      </c>
      <c r="E528" s="267" t="s">
        <v>815</v>
      </c>
      <c r="F528" s="268" t="s">
        <v>816</v>
      </c>
      <c r="G528" s="269" t="s">
        <v>193</v>
      </c>
      <c r="H528" s="270">
        <v>3</v>
      </c>
      <c r="I528" s="271"/>
      <c r="J528" s="272">
        <f>ROUND(I528*H528,2)</f>
        <v>0</v>
      </c>
      <c r="K528" s="268" t="s">
        <v>131</v>
      </c>
      <c r="L528" s="273"/>
      <c r="M528" s="274" t="s">
        <v>1</v>
      </c>
      <c r="N528" s="275" t="s">
        <v>40</v>
      </c>
      <c r="O528" s="90"/>
      <c r="P528" s="236">
        <f>O528*H528</f>
        <v>0</v>
      </c>
      <c r="Q528" s="236">
        <v>0.001</v>
      </c>
      <c r="R528" s="236">
        <f>Q528*H528</f>
        <v>0.003</v>
      </c>
      <c r="S528" s="236">
        <v>0</v>
      </c>
      <c r="T528" s="237">
        <f>S528*H528</f>
        <v>0</v>
      </c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R528" s="238" t="s">
        <v>267</v>
      </c>
      <c r="AT528" s="238" t="s">
        <v>179</v>
      </c>
      <c r="AU528" s="238" t="s">
        <v>82</v>
      </c>
      <c r="AY528" s="16" t="s">
        <v>125</v>
      </c>
      <c r="BE528" s="239">
        <f>IF(N528="základní",J528,0)</f>
        <v>0</v>
      </c>
      <c r="BF528" s="239">
        <f>IF(N528="snížená",J528,0)</f>
        <v>0</v>
      </c>
      <c r="BG528" s="239">
        <f>IF(N528="zákl. přenesená",J528,0)</f>
        <v>0</v>
      </c>
      <c r="BH528" s="239">
        <f>IF(N528="sníž. přenesená",J528,0)</f>
        <v>0</v>
      </c>
      <c r="BI528" s="239">
        <f>IF(N528="nulová",J528,0)</f>
        <v>0</v>
      </c>
      <c r="BJ528" s="16" t="s">
        <v>80</v>
      </c>
      <c r="BK528" s="239">
        <f>ROUND(I528*H528,2)</f>
        <v>0</v>
      </c>
      <c r="BL528" s="16" t="s">
        <v>212</v>
      </c>
      <c r="BM528" s="238" t="s">
        <v>817</v>
      </c>
    </row>
    <row r="529" spans="1:47" s="2" customFormat="1" ht="12">
      <c r="A529" s="37"/>
      <c r="B529" s="38"/>
      <c r="C529" s="39"/>
      <c r="D529" s="240" t="s">
        <v>134</v>
      </c>
      <c r="E529" s="39"/>
      <c r="F529" s="241" t="s">
        <v>816</v>
      </c>
      <c r="G529" s="39"/>
      <c r="H529" s="39"/>
      <c r="I529" s="137"/>
      <c r="J529" s="39"/>
      <c r="K529" s="39"/>
      <c r="L529" s="43"/>
      <c r="M529" s="242"/>
      <c r="N529" s="243"/>
      <c r="O529" s="90"/>
      <c r="P529" s="90"/>
      <c r="Q529" s="90"/>
      <c r="R529" s="90"/>
      <c r="S529" s="90"/>
      <c r="T529" s="91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16" t="s">
        <v>134</v>
      </c>
      <c r="AU529" s="16" t="s">
        <v>82</v>
      </c>
    </row>
    <row r="530" spans="1:51" s="13" customFormat="1" ht="12">
      <c r="A530" s="13"/>
      <c r="B530" s="244"/>
      <c r="C530" s="245"/>
      <c r="D530" s="240" t="s">
        <v>145</v>
      </c>
      <c r="E530" s="246" t="s">
        <v>1</v>
      </c>
      <c r="F530" s="247" t="s">
        <v>140</v>
      </c>
      <c r="G530" s="245"/>
      <c r="H530" s="248">
        <v>3</v>
      </c>
      <c r="I530" s="249"/>
      <c r="J530" s="245"/>
      <c r="K530" s="245"/>
      <c r="L530" s="250"/>
      <c r="M530" s="251"/>
      <c r="N530" s="252"/>
      <c r="O530" s="252"/>
      <c r="P530" s="252"/>
      <c r="Q530" s="252"/>
      <c r="R530" s="252"/>
      <c r="S530" s="252"/>
      <c r="T530" s="25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4" t="s">
        <v>145</v>
      </c>
      <c r="AU530" s="254" t="s">
        <v>82</v>
      </c>
      <c r="AV530" s="13" t="s">
        <v>82</v>
      </c>
      <c r="AW530" s="13" t="s">
        <v>32</v>
      </c>
      <c r="AX530" s="13" t="s">
        <v>80</v>
      </c>
      <c r="AY530" s="254" t="s">
        <v>125</v>
      </c>
    </row>
    <row r="531" spans="1:65" s="2" customFormat="1" ht="14.4" customHeight="1">
      <c r="A531" s="37"/>
      <c r="B531" s="38"/>
      <c r="C531" s="266" t="s">
        <v>818</v>
      </c>
      <c r="D531" s="266" t="s">
        <v>179</v>
      </c>
      <c r="E531" s="267" t="s">
        <v>819</v>
      </c>
      <c r="F531" s="268" t="s">
        <v>820</v>
      </c>
      <c r="G531" s="269" t="s">
        <v>821</v>
      </c>
      <c r="H531" s="270">
        <v>3</v>
      </c>
      <c r="I531" s="271"/>
      <c r="J531" s="272">
        <f>ROUND(I531*H531,2)</f>
        <v>0</v>
      </c>
      <c r="K531" s="268" t="s">
        <v>131</v>
      </c>
      <c r="L531" s="273"/>
      <c r="M531" s="274" t="s">
        <v>1</v>
      </c>
      <c r="N531" s="275" t="s">
        <v>40</v>
      </c>
      <c r="O531" s="90"/>
      <c r="P531" s="236">
        <f>O531*H531</f>
        <v>0</v>
      </c>
      <c r="Q531" s="236">
        <v>0.001</v>
      </c>
      <c r="R531" s="236">
        <f>Q531*H531</f>
        <v>0.003</v>
      </c>
      <c r="S531" s="236">
        <v>0</v>
      </c>
      <c r="T531" s="237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38" t="s">
        <v>267</v>
      </c>
      <c r="AT531" s="238" t="s">
        <v>179</v>
      </c>
      <c r="AU531" s="238" t="s">
        <v>82</v>
      </c>
      <c r="AY531" s="16" t="s">
        <v>125</v>
      </c>
      <c r="BE531" s="239">
        <f>IF(N531="základní",J531,0)</f>
        <v>0</v>
      </c>
      <c r="BF531" s="239">
        <f>IF(N531="snížená",J531,0)</f>
        <v>0</v>
      </c>
      <c r="BG531" s="239">
        <f>IF(N531="zákl. přenesená",J531,0)</f>
        <v>0</v>
      </c>
      <c r="BH531" s="239">
        <f>IF(N531="sníž. přenesená",J531,0)</f>
        <v>0</v>
      </c>
      <c r="BI531" s="239">
        <f>IF(N531="nulová",J531,0)</f>
        <v>0</v>
      </c>
      <c r="BJ531" s="16" t="s">
        <v>80</v>
      </c>
      <c r="BK531" s="239">
        <f>ROUND(I531*H531,2)</f>
        <v>0</v>
      </c>
      <c r="BL531" s="16" t="s">
        <v>212</v>
      </c>
      <c r="BM531" s="238" t="s">
        <v>822</v>
      </c>
    </row>
    <row r="532" spans="1:47" s="2" customFormat="1" ht="12">
      <c r="A532" s="37"/>
      <c r="B532" s="38"/>
      <c r="C532" s="39"/>
      <c r="D532" s="240" t="s">
        <v>134</v>
      </c>
      <c r="E532" s="39"/>
      <c r="F532" s="241" t="s">
        <v>820</v>
      </c>
      <c r="G532" s="39"/>
      <c r="H532" s="39"/>
      <c r="I532" s="137"/>
      <c r="J532" s="39"/>
      <c r="K532" s="39"/>
      <c r="L532" s="43"/>
      <c r="M532" s="242"/>
      <c r="N532" s="243"/>
      <c r="O532" s="90"/>
      <c r="P532" s="90"/>
      <c r="Q532" s="90"/>
      <c r="R532" s="90"/>
      <c r="S532" s="90"/>
      <c r="T532" s="91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16" t="s">
        <v>134</v>
      </c>
      <c r="AU532" s="16" t="s">
        <v>82</v>
      </c>
    </row>
    <row r="533" spans="1:65" s="2" customFormat="1" ht="14.4" customHeight="1">
      <c r="A533" s="37"/>
      <c r="B533" s="38"/>
      <c r="C533" s="266" t="s">
        <v>823</v>
      </c>
      <c r="D533" s="266" t="s">
        <v>179</v>
      </c>
      <c r="E533" s="267" t="s">
        <v>824</v>
      </c>
      <c r="F533" s="268" t="s">
        <v>825</v>
      </c>
      <c r="G533" s="269" t="s">
        <v>193</v>
      </c>
      <c r="H533" s="270">
        <v>1</v>
      </c>
      <c r="I533" s="271"/>
      <c r="J533" s="272">
        <f>ROUND(I533*H533,2)</f>
        <v>0</v>
      </c>
      <c r="K533" s="268" t="s">
        <v>131</v>
      </c>
      <c r="L533" s="273"/>
      <c r="M533" s="274" t="s">
        <v>1</v>
      </c>
      <c r="N533" s="275" t="s">
        <v>40</v>
      </c>
      <c r="O533" s="90"/>
      <c r="P533" s="236">
        <f>O533*H533</f>
        <v>0</v>
      </c>
      <c r="Q533" s="236">
        <v>0.00133</v>
      </c>
      <c r="R533" s="236">
        <f>Q533*H533</f>
        <v>0.00133</v>
      </c>
      <c r="S533" s="236">
        <v>0</v>
      </c>
      <c r="T533" s="237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38" t="s">
        <v>267</v>
      </c>
      <c r="AT533" s="238" t="s">
        <v>179</v>
      </c>
      <c r="AU533" s="238" t="s">
        <v>82</v>
      </c>
      <c r="AY533" s="16" t="s">
        <v>125</v>
      </c>
      <c r="BE533" s="239">
        <f>IF(N533="základní",J533,0)</f>
        <v>0</v>
      </c>
      <c r="BF533" s="239">
        <f>IF(N533="snížená",J533,0)</f>
        <v>0</v>
      </c>
      <c r="BG533" s="239">
        <f>IF(N533="zákl. přenesená",J533,0)</f>
        <v>0</v>
      </c>
      <c r="BH533" s="239">
        <f>IF(N533="sníž. přenesená",J533,0)</f>
        <v>0</v>
      </c>
      <c r="BI533" s="239">
        <f>IF(N533="nulová",J533,0)</f>
        <v>0</v>
      </c>
      <c r="BJ533" s="16" t="s">
        <v>80</v>
      </c>
      <c r="BK533" s="239">
        <f>ROUND(I533*H533,2)</f>
        <v>0</v>
      </c>
      <c r="BL533" s="16" t="s">
        <v>212</v>
      </c>
      <c r="BM533" s="238" t="s">
        <v>826</v>
      </c>
    </row>
    <row r="534" spans="1:47" s="2" customFormat="1" ht="12">
      <c r="A534" s="37"/>
      <c r="B534" s="38"/>
      <c r="C534" s="39"/>
      <c r="D534" s="240" t="s">
        <v>134</v>
      </c>
      <c r="E534" s="39"/>
      <c r="F534" s="241" t="s">
        <v>825</v>
      </c>
      <c r="G534" s="39"/>
      <c r="H534" s="39"/>
      <c r="I534" s="137"/>
      <c r="J534" s="39"/>
      <c r="K534" s="39"/>
      <c r="L534" s="43"/>
      <c r="M534" s="242"/>
      <c r="N534" s="243"/>
      <c r="O534" s="90"/>
      <c r="P534" s="90"/>
      <c r="Q534" s="90"/>
      <c r="R534" s="90"/>
      <c r="S534" s="90"/>
      <c r="T534" s="91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16" t="s">
        <v>134</v>
      </c>
      <c r="AU534" s="16" t="s">
        <v>82</v>
      </c>
    </row>
    <row r="535" spans="1:65" s="2" customFormat="1" ht="30" customHeight="1">
      <c r="A535" s="37"/>
      <c r="B535" s="38"/>
      <c r="C535" s="227" t="s">
        <v>827</v>
      </c>
      <c r="D535" s="227" t="s">
        <v>127</v>
      </c>
      <c r="E535" s="228" t="s">
        <v>828</v>
      </c>
      <c r="F535" s="229" t="s">
        <v>829</v>
      </c>
      <c r="G535" s="230" t="s">
        <v>398</v>
      </c>
      <c r="H535" s="231">
        <v>123</v>
      </c>
      <c r="I535" s="232"/>
      <c r="J535" s="233">
        <f>ROUND(I535*H535,2)</f>
        <v>0</v>
      </c>
      <c r="K535" s="229" t="s">
        <v>131</v>
      </c>
      <c r="L535" s="43"/>
      <c r="M535" s="234" t="s">
        <v>1</v>
      </c>
      <c r="N535" s="235" t="s">
        <v>40</v>
      </c>
      <c r="O535" s="90"/>
      <c r="P535" s="236">
        <f>O535*H535</f>
        <v>0</v>
      </c>
      <c r="Q535" s="236">
        <v>0.0006</v>
      </c>
      <c r="R535" s="236">
        <f>Q535*H535</f>
        <v>0.07379999999999999</v>
      </c>
      <c r="S535" s="236">
        <v>0</v>
      </c>
      <c r="T535" s="237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38" t="s">
        <v>212</v>
      </c>
      <c r="AT535" s="238" t="s">
        <v>127</v>
      </c>
      <c r="AU535" s="238" t="s">
        <v>82</v>
      </c>
      <c r="AY535" s="16" t="s">
        <v>125</v>
      </c>
      <c r="BE535" s="239">
        <f>IF(N535="základní",J535,0)</f>
        <v>0</v>
      </c>
      <c r="BF535" s="239">
        <f>IF(N535="snížená",J535,0)</f>
        <v>0</v>
      </c>
      <c r="BG535" s="239">
        <f>IF(N535="zákl. přenesená",J535,0)</f>
        <v>0</v>
      </c>
      <c r="BH535" s="239">
        <f>IF(N535="sníž. přenesená",J535,0)</f>
        <v>0</v>
      </c>
      <c r="BI535" s="239">
        <f>IF(N535="nulová",J535,0)</f>
        <v>0</v>
      </c>
      <c r="BJ535" s="16" t="s">
        <v>80</v>
      </c>
      <c r="BK535" s="239">
        <f>ROUND(I535*H535,2)</f>
        <v>0</v>
      </c>
      <c r="BL535" s="16" t="s">
        <v>212</v>
      </c>
      <c r="BM535" s="238" t="s">
        <v>830</v>
      </c>
    </row>
    <row r="536" spans="1:47" s="2" customFormat="1" ht="12">
      <c r="A536" s="37"/>
      <c r="B536" s="38"/>
      <c r="C536" s="39"/>
      <c r="D536" s="240" t="s">
        <v>134</v>
      </c>
      <c r="E536" s="39"/>
      <c r="F536" s="241" t="s">
        <v>831</v>
      </c>
      <c r="G536" s="39"/>
      <c r="H536" s="39"/>
      <c r="I536" s="137"/>
      <c r="J536" s="39"/>
      <c r="K536" s="39"/>
      <c r="L536" s="43"/>
      <c r="M536" s="242"/>
      <c r="N536" s="243"/>
      <c r="O536" s="90"/>
      <c r="P536" s="90"/>
      <c r="Q536" s="90"/>
      <c r="R536" s="90"/>
      <c r="S536" s="90"/>
      <c r="T536" s="91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T536" s="16" t="s">
        <v>134</v>
      </c>
      <c r="AU536" s="16" t="s">
        <v>82</v>
      </c>
    </row>
    <row r="537" spans="1:51" s="13" customFormat="1" ht="12">
      <c r="A537" s="13"/>
      <c r="B537" s="244"/>
      <c r="C537" s="245"/>
      <c r="D537" s="240" t="s">
        <v>145</v>
      </c>
      <c r="E537" s="246" t="s">
        <v>1</v>
      </c>
      <c r="F537" s="247" t="s">
        <v>832</v>
      </c>
      <c r="G537" s="245"/>
      <c r="H537" s="248">
        <v>123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4" t="s">
        <v>145</v>
      </c>
      <c r="AU537" s="254" t="s">
        <v>82</v>
      </c>
      <c r="AV537" s="13" t="s">
        <v>82</v>
      </c>
      <c r="AW537" s="13" t="s">
        <v>32</v>
      </c>
      <c r="AX537" s="13" t="s">
        <v>80</v>
      </c>
      <c r="AY537" s="254" t="s">
        <v>125</v>
      </c>
    </row>
    <row r="538" spans="1:65" s="2" customFormat="1" ht="30" customHeight="1">
      <c r="A538" s="37"/>
      <c r="B538" s="38"/>
      <c r="C538" s="227" t="s">
        <v>833</v>
      </c>
      <c r="D538" s="227" t="s">
        <v>127</v>
      </c>
      <c r="E538" s="228" t="s">
        <v>834</v>
      </c>
      <c r="F538" s="229" t="s">
        <v>835</v>
      </c>
      <c r="G538" s="230" t="s">
        <v>398</v>
      </c>
      <c r="H538" s="231">
        <v>124.4</v>
      </c>
      <c r="I538" s="232"/>
      <c r="J538" s="233">
        <f>ROUND(I538*H538,2)</f>
        <v>0</v>
      </c>
      <c r="K538" s="229" t="s">
        <v>131</v>
      </c>
      <c r="L538" s="43"/>
      <c r="M538" s="234" t="s">
        <v>1</v>
      </c>
      <c r="N538" s="235" t="s">
        <v>40</v>
      </c>
      <c r="O538" s="90"/>
      <c r="P538" s="236">
        <f>O538*H538</f>
        <v>0</v>
      </c>
      <c r="Q538" s="236">
        <v>0.0006</v>
      </c>
      <c r="R538" s="236">
        <f>Q538*H538</f>
        <v>0.07464</v>
      </c>
      <c r="S538" s="236">
        <v>0</v>
      </c>
      <c r="T538" s="237">
        <f>S538*H538</f>
        <v>0</v>
      </c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R538" s="238" t="s">
        <v>212</v>
      </c>
      <c r="AT538" s="238" t="s">
        <v>127</v>
      </c>
      <c r="AU538" s="238" t="s">
        <v>82</v>
      </c>
      <c r="AY538" s="16" t="s">
        <v>125</v>
      </c>
      <c r="BE538" s="239">
        <f>IF(N538="základní",J538,0)</f>
        <v>0</v>
      </c>
      <c r="BF538" s="239">
        <f>IF(N538="snížená",J538,0)</f>
        <v>0</v>
      </c>
      <c r="BG538" s="239">
        <f>IF(N538="zákl. přenesená",J538,0)</f>
        <v>0</v>
      </c>
      <c r="BH538" s="239">
        <f>IF(N538="sníž. přenesená",J538,0)</f>
        <v>0</v>
      </c>
      <c r="BI538" s="239">
        <f>IF(N538="nulová",J538,0)</f>
        <v>0</v>
      </c>
      <c r="BJ538" s="16" t="s">
        <v>80</v>
      </c>
      <c r="BK538" s="239">
        <f>ROUND(I538*H538,2)</f>
        <v>0</v>
      </c>
      <c r="BL538" s="16" t="s">
        <v>212</v>
      </c>
      <c r="BM538" s="238" t="s">
        <v>836</v>
      </c>
    </row>
    <row r="539" spans="1:47" s="2" customFormat="1" ht="12">
      <c r="A539" s="37"/>
      <c r="B539" s="38"/>
      <c r="C539" s="39"/>
      <c r="D539" s="240" t="s">
        <v>134</v>
      </c>
      <c r="E539" s="39"/>
      <c r="F539" s="241" t="s">
        <v>837</v>
      </c>
      <c r="G539" s="39"/>
      <c r="H539" s="39"/>
      <c r="I539" s="137"/>
      <c r="J539" s="39"/>
      <c r="K539" s="39"/>
      <c r="L539" s="43"/>
      <c r="M539" s="242"/>
      <c r="N539" s="243"/>
      <c r="O539" s="90"/>
      <c r="P539" s="90"/>
      <c r="Q539" s="90"/>
      <c r="R539" s="90"/>
      <c r="S539" s="90"/>
      <c r="T539" s="91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T539" s="16" t="s">
        <v>134</v>
      </c>
      <c r="AU539" s="16" t="s">
        <v>82</v>
      </c>
    </row>
    <row r="540" spans="1:65" s="2" customFormat="1" ht="19.8" customHeight="1">
      <c r="A540" s="37"/>
      <c r="B540" s="38"/>
      <c r="C540" s="227" t="s">
        <v>838</v>
      </c>
      <c r="D540" s="227" t="s">
        <v>127</v>
      </c>
      <c r="E540" s="228" t="s">
        <v>839</v>
      </c>
      <c r="F540" s="229" t="s">
        <v>840</v>
      </c>
      <c r="G540" s="230" t="s">
        <v>188</v>
      </c>
      <c r="H540" s="231">
        <v>955.22</v>
      </c>
      <c r="I540" s="232"/>
      <c r="J540" s="233">
        <f>ROUND(I540*H540,2)</f>
        <v>0</v>
      </c>
      <c r="K540" s="229" t="s">
        <v>131</v>
      </c>
      <c r="L540" s="43"/>
      <c r="M540" s="234" t="s">
        <v>1</v>
      </c>
      <c r="N540" s="235" t="s">
        <v>40</v>
      </c>
      <c r="O540" s="90"/>
      <c r="P540" s="236">
        <f>O540*H540</f>
        <v>0</v>
      </c>
      <c r="Q540" s="236">
        <v>0</v>
      </c>
      <c r="R540" s="236">
        <f>Q540*H540</f>
        <v>0</v>
      </c>
      <c r="S540" s="236">
        <v>0</v>
      </c>
      <c r="T540" s="237">
        <f>S540*H540</f>
        <v>0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238" t="s">
        <v>212</v>
      </c>
      <c r="AT540" s="238" t="s">
        <v>127</v>
      </c>
      <c r="AU540" s="238" t="s">
        <v>82</v>
      </c>
      <c r="AY540" s="16" t="s">
        <v>125</v>
      </c>
      <c r="BE540" s="239">
        <f>IF(N540="základní",J540,0)</f>
        <v>0</v>
      </c>
      <c r="BF540" s="239">
        <f>IF(N540="snížená",J540,0)</f>
        <v>0</v>
      </c>
      <c r="BG540" s="239">
        <f>IF(N540="zákl. přenesená",J540,0)</f>
        <v>0</v>
      </c>
      <c r="BH540" s="239">
        <f>IF(N540="sníž. přenesená",J540,0)</f>
        <v>0</v>
      </c>
      <c r="BI540" s="239">
        <f>IF(N540="nulová",J540,0)</f>
        <v>0</v>
      </c>
      <c r="BJ540" s="16" t="s">
        <v>80</v>
      </c>
      <c r="BK540" s="239">
        <f>ROUND(I540*H540,2)</f>
        <v>0</v>
      </c>
      <c r="BL540" s="16" t="s">
        <v>212</v>
      </c>
      <c r="BM540" s="238" t="s">
        <v>841</v>
      </c>
    </row>
    <row r="541" spans="1:47" s="2" customFormat="1" ht="12">
      <c r="A541" s="37"/>
      <c r="B541" s="38"/>
      <c r="C541" s="39"/>
      <c r="D541" s="240" t="s">
        <v>134</v>
      </c>
      <c r="E541" s="39"/>
      <c r="F541" s="241" t="s">
        <v>842</v>
      </c>
      <c r="G541" s="39"/>
      <c r="H541" s="39"/>
      <c r="I541" s="137"/>
      <c r="J541" s="39"/>
      <c r="K541" s="39"/>
      <c r="L541" s="43"/>
      <c r="M541" s="242"/>
      <c r="N541" s="243"/>
      <c r="O541" s="90"/>
      <c r="P541" s="90"/>
      <c r="Q541" s="90"/>
      <c r="R541" s="90"/>
      <c r="S541" s="90"/>
      <c r="T541" s="91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T541" s="16" t="s">
        <v>134</v>
      </c>
      <c r="AU541" s="16" t="s">
        <v>82</v>
      </c>
    </row>
    <row r="542" spans="1:51" s="13" customFormat="1" ht="12">
      <c r="A542" s="13"/>
      <c r="B542" s="244"/>
      <c r="C542" s="245"/>
      <c r="D542" s="240" t="s">
        <v>145</v>
      </c>
      <c r="E542" s="246" t="s">
        <v>1</v>
      </c>
      <c r="F542" s="247" t="s">
        <v>843</v>
      </c>
      <c r="G542" s="245"/>
      <c r="H542" s="248">
        <v>955.22</v>
      </c>
      <c r="I542" s="249"/>
      <c r="J542" s="245"/>
      <c r="K542" s="245"/>
      <c r="L542" s="250"/>
      <c r="M542" s="251"/>
      <c r="N542" s="252"/>
      <c r="O542" s="252"/>
      <c r="P542" s="252"/>
      <c r="Q542" s="252"/>
      <c r="R542" s="252"/>
      <c r="S542" s="252"/>
      <c r="T542" s="25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4" t="s">
        <v>145</v>
      </c>
      <c r="AU542" s="254" t="s">
        <v>82</v>
      </c>
      <c r="AV542" s="13" t="s">
        <v>82</v>
      </c>
      <c r="AW542" s="13" t="s">
        <v>32</v>
      </c>
      <c r="AX542" s="13" t="s">
        <v>80</v>
      </c>
      <c r="AY542" s="254" t="s">
        <v>125</v>
      </c>
    </row>
    <row r="543" spans="1:65" s="2" customFormat="1" ht="14.4" customHeight="1">
      <c r="A543" s="37"/>
      <c r="B543" s="38"/>
      <c r="C543" s="266" t="s">
        <v>844</v>
      </c>
      <c r="D543" s="266" t="s">
        <v>179</v>
      </c>
      <c r="E543" s="267" t="s">
        <v>845</v>
      </c>
      <c r="F543" s="268" t="s">
        <v>846</v>
      </c>
      <c r="G543" s="269" t="s">
        <v>188</v>
      </c>
      <c r="H543" s="270">
        <v>974.324</v>
      </c>
      <c r="I543" s="271"/>
      <c r="J543" s="272">
        <f>ROUND(I543*H543,2)</f>
        <v>0</v>
      </c>
      <c r="K543" s="268" t="s">
        <v>1</v>
      </c>
      <c r="L543" s="273"/>
      <c r="M543" s="274" t="s">
        <v>1</v>
      </c>
      <c r="N543" s="275" t="s">
        <v>40</v>
      </c>
      <c r="O543" s="90"/>
      <c r="P543" s="236">
        <f>O543*H543</f>
        <v>0</v>
      </c>
      <c r="Q543" s="236">
        <v>0</v>
      </c>
      <c r="R543" s="236">
        <f>Q543*H543</f>
        <v>0</v>
      </c>
      <c r="S543" s="236">
        <v>0</v>
      </c>
      <c r="T543" s="237">
        <f>S543*H543</f>
        <v>0</v>
      </c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R543" s="238" t="s">
        <v>267</v>
      </c>
      <c r="AT543" s="238" t="s">
        <v>179</v>
      </c>
      <c r="AU543" s="238" t="s">
        <v>82</v>
      </c>
      <c r="AY543" s="16" t="s">
        <v>125</v>
      </c>
      <c r="BE543" s="239">
        <f>IF(N543="základní",J543,0)</f>
        <v>0</v>
      </c>
      <c r="BF543" s="239">
        <f>IF(N543="snížená",J543,0)</f>
        <v>0</v>
      </c>
      <c r="BG543" s="239">
        <f>IF(N543="zákl. přenesená",J543,0)</f>
        <v>0</v>
      </c>
      <c r="BH543" s="239">
        <f>IF(N543="sníž. přenesená",J543,0)</f>
        <v>0</v>
      </c>
      <c r="BI543" s="239">
        <f>IF(N543="nulová",J543,0)</f>
        <v>0</v>
      </c>
      <c r="BJ543" s="16" t="s">
        <v>80</v>
      </c>
      <c r="BK543" s="239">
        <f>ROUND(I543*H543,2)</f>
        <v>0</v>
      </c>
      <c r="BL543" s="16" t="s">
        <v>212</v>
      </c>
      <c r="BM543" s="238" t="s">
        <v>847</v>
      </c>
    </row>
    <row r="544" spans="1:47" s="2" customFormat="1" ht="12">
      <c r="A544" s="37"/>
      <c r="B544" s="38"/>
      <c r="C544" s="39"/>
      <c r="D544" s="240" t="s">
        <v>134</v>
      </c>
      <c r="E544" s="39"/>
      <c r="F544" s="241" t="s">
        <v>848</v>
      </c>
      <c r="G544" s="39"/>
      <c r="H544" s="39"/>
      <c r="I544" s="137"/>
      <c r="J544" s="39"/>
      <c r="K544" s="39"/>
      <c r="L544" s="43"/>
      <c r="M544" s="242"/>
      <c r="N544" s="243"/>
      <c r="O544" s="90"/>
      <c r="P544" s="90"/>
      <c r="Q544" s="90"/>
      <c r="R544" s="90"/>
      <c r="S544" s="90"/>
      <c r="T544" s="91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T544" s="16" t="s">
        <v>134</v>
      </c>
      <c r="AU544" s="16" t="s">
        <v>82</v>
      </c>
    </row>
    <row r="545" spans="1:51" s="13" customFormat="1" ht="12">
      <c r="A545" s="13"/>
      <c r="B545" s="244"/>
      <c r="C545" s="245"/>
      <c r="D545" s="240" t="s">
        <v>145</v>
      </c>
      <c r="E545" s="246" t="s">
        <v>1</v>
      </c>
      <c r="F545" s="247" t="s">
        <v>849</v>
      </c>
      <c r="G545" s="245"/>
      <c r="H545" s="248">
        <v>955.22</v>
      </c>
      <c r="I545" s="249"/>
      <c r="J545" s="245"/>
      <c r="K545" s="245"/>
      <c r="L545" s="250"/>
      <c r="M545" s="251"/>
      <c r="N545" s="252"/>
      <c r="O545" s="252"/>
      <c r="P545" s="252"/>
      <c r="Q545" s="252"/>
      <c r="R545" s="252"/>
      <c r="S545" s="252"/>
      <c r="T545" s="25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4" t="s">
        <v>145</v>
      </c>
      <c r="AU545" s="254" t="s">
        <v>82</v>
      </c>
      <c r="AV545" s="13" t="s">
        <v>82</v>
      </c>
      <c r="AW545" s="13" t="s">
        <v>32</v>
      </c>
      <c r="AX545" s="13" t="s">
        <v>80</v>
      </c>
      <c r="AY545" s="254" t="s">
        <v>125</v>
      </c>
    </row>
    <row r="546" spans="1:51" s="13" customFormat="1" ht="12">
      <c r="A546" s="13"/>
      <c r="B546" s="244"/>
      <c r="C546" s="245"/>
      <c r="D546" s="240" t="s">
        <v>145</v>
      </c>
      <c r="E546" s="245"/>
      <c r="F546" s="247" t="s">
        <v>850</v>
      </c>
      <c r="G546" s="245"/>
      <c r="H546" s="248">
        <v>974.324</v>
      </c>
      <c r="I546" s="249"/>
      <c r="J546" s="245"/>
      <c r="K546" s="245"/>
      <c r="L546" s="250"/>
      <c r="M546" s="251"/>
      <c r="N546" s="252"/>
      <c r="O546" s="252"/>
      <c r="P546" s="252"/>
      <c r="Q546" s="252"/>
      <c r="R546" s="252"/>
      <c r="S546" s="252"/>
      <c r="T546" s="25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4" t="s">
        <v>145</v>
      </c>
      <c r="AU546" s="254" t="s">
        <v>82</v>
      </c>
      <c r="AV546" s="13" t="s">
        <v>82</v>
      </c>
      <c r="AW546" s="13" t="s">
        <v>4</v>
      </c>
      <c r="AX546" s="13" t="s">
        <v>80</v>
      </c>
      <c r="AY546" s="254" t="s">
        <v>125</v>
      </c>
    </row>
    <row r="547" spans="1:65" s="2" customFormat="1" ht="19.8" customHeight="1">
      <c r="A547" s="37"/>
      <c r="B547" s="38"/>
      <c r="C547" s="227" t="s">
        <v>851</v>
      </c>
      <c r="D547" s="227" t="s">
        <v>127</v>
      </c>
      <c r="E547" s="228" t="s">
        <v>852</v>
      </c>
      <c r="F547" s="229" t="s">
        <v>853</v>
      </c>
      <c r="G547" s="230" t="s">
        <v>188</v>
      </c>
      <c r="H547" s="231">
        <v>92.2</v>
      </c>
      <c r="I547" s="232"/>
      <c r="J547" s="233">
        <f>ROUND(I547*H547,2)</f>
        <v>0</v>
      </c>
      <c r="K547" s="229" t="s">
        <v>131</v>
      </c>
      <c r="L547" s="43"/>
      <c r="M547" s="234" t="s">
        <v>1</v>
      </c>
      <c r="N547" s="235" t="s">
        <v>40</v>
      </c>
      <c r="O547" s="90"/>
      <c r="P547" s="236">
        <f>O547*H547</f>
        <v>0</v>
      </c>
      <c r="Q547" s="236">
        <v>0.0005</v>
      </c>
      <c r="R547" s="236">
        <f>Q547*H547</f>
        <v>0.0461</v>
      </c>
      <c r="S547" s="236">
        <v>0</v>
      </c>
      <c r="T547" s="237">
        <f>S547*H547</f>
        <v>0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238" t="s">
        <v>212</v>
      </c>
      <c r="AT547" s="238" t="s">
        <v>127</v>
      </c>
      <c r="AU547" s="238" t="s">
        <v>82</v>
      </c>
      <c r="AY547" s="16" t="s">
        <v>125</v>
      </c>
      <c r="BE547" s="239">
        <f>IF(N547="základní",J547,0)</f>
        <v>0</v>
      </c>
      <c r="BF547" s="239">
        <f>IF(N547="snížená",J547,0)</f>
        <v>0</v>
      </c>
      <c r="BG547" s="239">
        <f>IF(N547="zákl. přenesená",J547,0)</f>
        <v>0</v>
      </c>
      <c r="BH547" s="239">
        <f>IF(N547="sníž. přenesená",J547,0)</f>
        <v>0</v>
      </c>
      <c r="BI547" s="239">
        <f>IF(N547="nulová",J547,0)</f>
        <v>0</v>
      </c>
      <c r="BJ547" s="16" t="s">
        <v>80</v>
      </c>
      <c r="BK547" s="239">
        <f>ROUND(I547*H547,2)</f>
        <v>0</v>
      </c>
      <c r="BL547" s="16" t="s">
        <v>212</v>
      </c>
      <c r="BM547" s="238" t="s">
        <v>854</v>
      </c>
    </row>
    <row r="548" spans="1:47" s="2" customFormat="1" ht="12">
      <c r="A548" s="37"/>
      <c r="B548" s="38"/>
      <c r="C548" s="39"/>
      <c r="D548" s="240" t="s">
        <v>134</v>
      </c>
      <c r="E548" s="39"/>
      <c r="F548" s="241" t="s">
        <v>855</v>
      </c>
      <c r="G548" s="39"/>
      <c r="H548" s="39"/>
      <c r="I548" s="137"/>
      <c r="J548" s="39"/>
      <c r="K548" s="39"/>
      <c r="L548" s="43"/>
      <c r="M548" s="242"/>
      <c r="N548" s="243"/>
      <c r="O548" s="90"/>
      <c r="P548" s="90"/>
      <c r="Q548" s="90"/>
      <c r="R548" s="90"/>
      <c r="S548" s="90"/>
      <c r="T548" s="91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T548" s="16" t="s">
        <v>134</v>
      </c>
      <c r="AU548" s="16" t="s">
        <v>82</v>
      </c>
    </row>
    <row r="549" spans="1:51" s="13" customFormat="1" ht="12">
      <c r="A549" s="13"/>
      <c r="B549" s="244"/>
      <c r="C549" s="245"/>
      <c r="D549" s="240" t="s">
        <v>145</v>
      </c>
      <c r="E549" s="246" t="s">
        <v>1</v>
      </c>
      <c r="F549" s="247" t="s">
        <v>856</v>
      </c>
      <c r="G549" s="245"/>
      <c r="H549" s="248">
        <v>92.2</v>
      </c>
      <c r="I549" s="249"/>
      <c r="J549" s="245"/>
      <c r="K549" s="245"/>
      <c r="L549" s="250"/>
      <c r="M549" s="251"/>
      <c r="N549" s="252"/>
      <c r="O549" s="252"/>
      <c r="P549" s="252"/>
      <c r="Q549" s="252"/>
      <c r="R549" s="252"/>
      <c r="S549" s="252"/>
      <c r="T549" s="25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4" t="s">
        <v>145</v>
      </c>
      <c r="AU549" s="254" t="s">
        <v>82</v>
      </c>
      <c r="AV549" s="13" t="s">
        <v>82</v>
      </c>
      <c r="AW549" s="13" t="s">
        <v>32</v>
      </c>
      <c r="AX549" s="13" t="s">
        <v>80</v>
      </c>
      <c r="AY549" s="254" t="s">
        <v>125</v>
      </c>
    </row>
    <row r="550" spans="1:65" s="2" customFormat="1" ht="19.8" customHeight="1">
      <c r="A550" s="37"/>
      <c r="B550" s="38"/>
      <c r="C550" s="227" t="s">
        <v>857</v>
      </c>
      <c r="D550" s="227" t="s">
        <v>127</v>
      </c>
      <c r="E550" s="228" t="s">
        <v>858</v>
      </c>
      <c r="F550" s="229" t="s">
        <v>859</v>
      </c>
      <c r="G550" s="230" t="s">
        <v>170</v>
      </c>
      <c r="H550" s="231">
        <v>0.202</v>
      </c>
      <c r="I550" s="232"/>
      <c r="J550" s="233">
        <f>ROUND(I550*H550,2)</f>
        <v>0</v>
      </c>
      <c r="K550" s="229" t="s">
        <v>131</v>
      </c>
      <c r="L550" s="43"/>
      <c r="M550" s="234" t="s">
        <v>1</v>
      </c>
      <c r="N550" s="235" t="s">
        <v>40</v>
      </c>
      <c r="O550" s="90"/>
      <c r="P550" s="236">
        <f>O550*H550</f>
        <v>0</v>
      </c>
      <c r="Q550" s="236">
        <v>0</v>
      </c>
      <c r="R550" s="236">
        <f>Q550*H550</f>
        <v>0</v>
      </c>
      <c r="S550" s="236">
        <v>0</v>
      </c>
      <c r="T550" s="237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238" t="s">
        <v>212</v>
      </c>
      <c r="AT550" s="238" t="s">
        <v>127</v>
      </c>
      <c r="AU550" s="238" t="s">
        <v>82</v>
      </c>
      <c r="AY550" s="16" t="s">
        <v>125</v>
      </c>
      <c r="BE550" s="239">
        <f>IF(N550="základní",J550,0)</f>
        <v>0</v>
      </c>
      <c r="BF550" s="239">
        <f>IF(N550="snížená",J550,0)</f>
        <v>0</v>
      </c>
      <c r="BG550" s="239">
        <f>IF(N550="zákl. přenesená",J550,0)</f>
        <v>0</v>
      </c>
      <c r="BH550" s="239">
        <f>IF(N550="sníž. přenesená",J550,0)</f>
        <v>0</v>
      </c>
      <c r="BI550" s="239">
        <f>IF(N550="nulová",J550,0)</f>
        <v>0</v>
      </c>
      <c r="BJ550" s="16" t="s">
        <v>80</v>
      </c>
      <c r="BK550" s="239">
        <f>ROUND(I550*H550,2)</f>
        <v>0</v>
      </c>
      <c r="BL550" s="16" t="s">
        <v>212</v>
      </c>
      <c r="BM550" s="238" t="s">
        <v>860</v>
      </c>
    </row>
    <row r="551" spans="1:47" s="2" customFormat="1" ht="12">
      <c r="A551" s="37"/>
      <c r="B551" s="38"/>
      <c r="C551" s="39"/>
      <c r="D551" s="240" t="s">
        <v>134</v>
      </c>
      <c r="E551" s="39"/>
      <c r="F551" s="241" t="s">
        <v>859</v>
      </c>
      <c r="G551" s="39"/>
      <c r="H551" s="39"/>
      <c r="I551" s="137"/>
      <c r="J551" s="39"/>
      <c r="K551" s="39"/>
      <c r="L551" s="43"/>
      <c r="M551" s="242"/>
      <c r="N551" s="243"/>
      <c r="O551" s="90"/>
      <c r="P551" s="90"/>
      <c r="Q551" s="90"/>
      <c r="R551" s="90"/>
      <c r="S551" s="90"/>
      <c r="T551" s="91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T551" s="16" t="s">
        <v>134</v>
      </c>
      <c r="AU551" s="16" t="s">
        <v>82</v>
      </c>
    </row>
    <row r="552" spans="1:63" s="12" customFormat="1" ht="22.8" customHeight="1">
      <c r="A552" s="12"/>
      <c r="B552" s="211"/>
      <c r="C552" s="212"/>
      <c r="D552" s="213" t="s">
        <v>74</v>
      </c>
      <c r="E552" s="225" t="s">
        <v>861</v>
      </c>
      <c r="F552" s="225" t="s">
        <v>862</v>
      </c>
      <c r="G552" s="212"/>
      <c r="H552" s="212"/>
      <c r="I552" s="215"/>
      <c r="J552" s="226">
        <f>BK552</f>
        <v>0</v>
      </c>
      <c r="K552" s="212"/>
      <c r="L552" s="217"/>
      <c r="M552" s="218"/>
      <c r="N552" s="219"/>
      <c r="O552" s="219"/>
      <c r="P552" s="220">
        <f>SUM(P553:P587)</f>
        <v>0</v>
      </c>
      <c r="Q552" s="219"/>
      <c r="R552" s="220">
        <f>SUM(R553:R587)</f>
        <v>7.263392000000001</v>
      </c>
      <c r="S552" s="219"/>
      <c r="T552" s="221">
        <f>SUM(T553:T587)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22" t="s">
        <v>82</v>
      </c>
      <c r="AT552" s="223" t="s">
        <v>74</v>
      </c>
      <c r="AU552" s="223" t="s">
        <v>80</v>
      </c>
      <c r="AY552" s="222" t="s">
        <v>125</v>
      </c>
      <c r="BK552" s="224">
        <f>SUM(BK553:BK587)</f>
        <v>0</v>
      </c>
    </row>
    <row r="553" spans="1:65" s="2" customFormat="1" ht="19.8" customHeight="1">
      <c r="A553" s="37"/>
      <c r="B553" s="38"/>
      <c r="C553" s="227" t="s">
        <v>863</v>
      </c>
      <c r="D553" s="227" t="s">
        <v>127</v>
      </c>
      <c r="E553" s="228" t="s">
        <v>864</v>
      </c>
      <c r="F553" s="229" t="s">
        <v>865</v>
      </c>
      <c r="G553" s="230" t="s">
        <v>188</v>
      </c>
      <c r="H553" s="231">
        <v>73.2</v>
      </c>
      <c r="I553" s="232"/>
      <c r="J553" s="233">
        <f>ROUND(I553*H553,2)</f>
        <v>0</v>
      </c>
      <c r="K553" s="229" t="s">
        <v>131</v>
      </c>
      <c r="L553" s="43"/>
      <c r="M553" s="234" t="s">
        <v>1</v>
      </c>
      <c r="N553" s="235" t="s">
        <v>40</v>
      </c>
      <c r="O553" s="90"/>
      <c r="P553" s="236">
        <f>O553*H553</f>
        <v>0</v>
      </c>
      <c r="Q553" s="236">
        <v>0.006</v>
      </c>
      <c r="R553" s="236">
        <f>Q553*H553</f>
        <v>0.43920000000000003</v>
      </c>
      <c r="S553" s="236">
        <v>0</v>
      </c>
      <c r="T553" s="237">
        <f>S553*H553</f>
        <v>0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R553" s="238" t="s">
        <v>212</v>
      </c>
      <c r="AT553" s="238" t="s">
        <v>127</v>
      </c>
      <c r="AU553" s="238" t="s">
        <v>82</v>
      </c>
      <c r="AY553" s="16" t="s">
        <v>125</v>
      </c>
      <c r="BE553" s="239">
        <f>IF(N553="základní",J553,0)</f>
        <v>0</v>
      </c>
      <c r="BF553" s="239">
        <f>IF(N553="snížená",J553,0)</f>
        <v>0</v>
      </c>
      <c r="BG553" s="239">
        <f>IF(N553="zákl. přenesená",J553,0)</f>
        <v>0</v>
      </c>
      <c r="BH553" s="239">
        <f>IF(N553="sníž. přenesená",J553,0)</f>
        <v>0</v>
      </c>
      <c r="BI553" s="239">
        <f>IF(N553="nulová",J553,0)</f>
        <v>0</v>
      </c>
      <c r="BJ553" s="16" t="s">
        <v>80</v>
      </c>
      <c r="BK553" s="239">
        <f>ROUND(I553*H553,2)</f>
        <v>0</v>
      </c>
      <c r="BL553" s="16" t="s">
        <v>212</v>
      </c>
      <c r="BM553" s="238" t="s">
        <v>866</v>
      </c>
    </row>
    <row r="554" spans="1:47" s="2" customFormat="1" ht="12">
      <c r="A554" s="37"/>
      <c r="B554" s="38"/>
      <c r="C554" s="39"/>
      <c r="D554" s="240" t="s">
        <v>134</v>
      </c>
      <c r="E554" s="39"/>
      <c r="F554" s="241" t="s">
        <v>867</v>
      </c>
      <c r="G554" s="39"/>
      <c r="H554" s="39"/>
      <c r="I554" s="137"/>
      <c r="J554" s="39"/>
      <c r="K554" s="39"/>
      <c r="L554" s="43"/>
      <c r="M554" s="242"/>
      <c r="N554" s="243"/>
      <c r="O554" s="90"/>
      <c r="P554" s="90"/>
      <c r="Q554" s="90"/>
      <c r="R554" s="90"/>
      <c r="S554" s="90"/>
      <c r="T554" s="91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T554" s="16" t="s">
        <v>134</v>
      </c>
      <c r="AU554" s="16" t="s">
        <v>82</v>
      </c>
    </row>
    <row r="555" spans="1:51" s="13" customFormat="1" ht="12">
      <c r="A555" s="13"/>
      <c r="B555" s="244"/>
      <c r="C555" s="245"/>
      <c r="D555" s="240" t="s">
        <v>145</v>
      </c>
      <c r="E555" s="246" t="s">
        <v>1</v>
      </c>
      <c r="F555" s="247" t="s">
        <v>868</v>
      </c>
      <c r="G555" s="245"/>
      <c r="H555" s="248">
        <v>73.2</v>
      </c>
      <c r="I555" s="249"/>
      <c r="J555" s="245"/>
      <c r="K555" s="245"/>
      <c r="L555" s="250"/>
      <c r="M555" s="251"/>
      <c r="N555" s="252"/>
      <c r="O555" s="252"/>
      <c r="P555" s="252"/>
      <c r="Q555" s="252"/>
      <c r="R555" s="252"/>
      <c r="S555" s="252"/>
      <c r="T555" s="25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4" t="s">
        <v>145</v>
      </c>
      <c r="AU555" s="254" t="s">
        <v>82</v>
      </c>
      <c r="AV555" s="13" t="s">
        <v>82</v>
      </c>
      <c r="AW555" s="13" t="s">
        <v>32</v>
      </c>
      <c r="AX555" s="13" t="s">
        <v>80</v>
      </c>
      <c r="AY555" s="254" t="s">
        <v>125</v>
      </c>
    </row>
    <row r="556" spans="1:65" s="2" customFormat="1" ht="19.8" customHeight="1">
      <c r="A556" s="37"/>
      <c r="B556" s="38"/>
      <c r="C556" s="266" t="s">
        <v>869</v>
      </c>
      <c r="D556" s="266" t="s">
        <v>179</v>
      </c>
      <c r="E556" s="267" t="s">
        <v>870</v>
      </c>
      <c r="F556" s="268" t="s">
        <v>871</v>
      </c>
      <c r="G556" s="269" t="s">
        <v>188</v>
      </c>
      <c r="H556" s="270">
        <v>74.664</v>
      </c>
      <c r="I556" s="271"/>
      <c r="J556" s="272">
        <f>ROUND(I556*H556,2)</f>
        <v>0</v>
      </c>
      <c r="K556" s="268" t="s">
        <v>131</v>
      </c>
      <c r="L556" s="273"/>
      <c r="M556" s="274" t="s">
        <v>1</v>
      </c>
      <c r="N556" s="275" t="s">
        <v>40</v>
      </c>
      <c r="O556" s="90"/>
      <c r="P556" s="236">
        <f>O556*H556</f>
        <v>0</v>
      </c>
      <c r="Q556" s="236">
        <v>0.002</v>
      </c>
      <c r="R556" s="236">
        <f>Q556*H556</f>
        <v>0.14932800000000002</v>
      </c>
      <c r="S556" s="236">
        <v>0</v>
      </c>
      <c r="T556" s="237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238" t="s">
        <v>267</v>
      </c>
      <c r="AT556" s="238" t="s">
        <v>179</v>
      </c>
      <c r="AU556" s="238" t="s">
        <v>82</v>
      </c>
      <c r="AY556" s="16" t="s">
        <v>125</v>
      </c>
      <c r="BE556" s="239">
        <f>IF(N556="základní",J556,0)</f>
        <v>0</v>
      </c>
      <c r="BF556" s="239">
        <f>IF(N556="snížená",J556,0)</f>
        <v>0</v>
      </c>
      <c r="BG556" s="239">
        <f>IF(N556="zákl. přenesená",J556,0)</f>
        <v>0</v>
      </c>
      <c r="BH556" s="239">
        <f>IF(N556="sníž. přenesená",J556,0)</f>
        <v>0</v>
      </c>
      <c r="BI556" s="239">
        <f>IF(N556="nulová",J556,0)</f>
        <v>0</v>
      </c>
      <c r="BJ556" s="16" t="s">
        <v>80</v>
      </c>
      <c r="BK556" s="239">
        <f>ROUND(I556*H556,2)</f>
        <v>0</v>
      </c>
      <c r="BL556" s="16" t="s">
        <v>212</v>
      </c>
      <c r="BM556" s="238" t="s">
        <v>872</v>
      </c>
    </row>
    <row r="557" spans="1:47" s="2" customFormat="1" ht="12">
      <c r="A557" s="37"/>
      <c r="B557" s="38"/>
      <c r="C557" s="39"/>
      <c r="D557" s="240" t="s">
        <v>134</v>
      </c>
      <c r="E557" s="39"/>
      <c r="F557" s="241" t="s">
        <v>873</v>
      </c>
      <c r="G557" s="39"/>
      <c r="H557" s="39"/>
      <c r="I557" s="137"/>
      <c r="J557" s="39"/>
      <c r="K557" s="39"/>
      <c r="L557" s="43"/>
      <c r="M557" s="242"/>
      <c r="N557" s="243"/>
      <c r="O557" s="90"/>
      <c r="P557" s="90"/>
      <c r="Q557" s="90"/>
      <c r="R557" s="90"/>
      <c r="S557" s="90"/>
      <c r="T557" s="91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T557" s="16" t="s">
        <v>134</v>
      </c>
      <c r="AU557" s="16" t="s">
        <v>82</v>
      </c>
    </row>
    <row r="558" spans="1:47" s="2" customFormat="1" ht="12">
      <c r="A558" s="37"/>
      <c r="B558" s="38"/>
      <c r="C558" s="39"/>
      <c r="D558" s="240" t="s">
        <v>380</v>
      </c>
      <c r="E558" s="39"/>
      <c r="F558" s="276" t="s">
        <v>874</v>
      </c>
      <c r="G558" s="39"/>
      <c r="H558" s="39"/>
      <c r="I558" s="137"/>
      <c r="J558" s="39"/>
      <c r="K558" s="39"/>
      <c r="L558" s="43"/>
      <c r="M558" s="242"/>
      <c r="N558" s="243"/>
      <c r="O558" s="90"/>
      <c r="P558" s="90"/>
      <c r="Q558" s="90"/>
      <c r="R558" s="90"/>
      <c r="S558" s="90"/>
      <c r="T558" s="91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T558" s="16" t="s">
        <v>380</v>
      </c>
      <c r="AU558" s="16" t="s">
        <v>82</v>
      </c>
    </row>
    <row r="559" spans="1:51" s="13" customFormat="1" ht="12">
      <c r="A559" s="13"/>
      <c r="B559" s="244"/>
      <c r="C559" s="245"/>
      <c r="D559" s="240" t="s">
        <v>145</v>
      </c>
      <c r="E559" s="245"/>
      <c r="F559" s="247" t="s">
        <v>875</v>
      </c>
      <c r="G559" s="245"/>
      <c r="H559" s="248">
        <v>74.664</v>
      </c>
      <c r="I559" s="249"/>
      <c r="J559" s="245"/>
      <c r="K559" s="245"/>
      <c r="L559" s="250"/>
      <c r="M559" s="251"/>
      <c r="N559" s="252"/>
      <c r="O559" s="252"/>
      <c r="P559" s="252"/>
      <c r="Q559" s="252"/>
      <c r="R559" s="252"/>
      <c r="S559" s="252"/>
      <c r="T559" s="25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4" t="s">
        <v>145</v>
      </c>
      <c r="AU559" s="254" t="s">
        <v>82</v>
      </c>
      <c r="AV559" s="13" t="s">
        <v>82</v>
      </c>
      <c r="AW559" s="13" t="s">
        <v>4</v>
      </c>
      <c r="AX559" s="13" t="s">
        <v>80</v>
      </c>
      <c r="AY559" s="254" t="s">
        <v>125</v>
      </c>
    </row>
    <row r="560" spans="1:65" s="2" customFormat="1" ht="30" customHeight="1">
      <c r="A560" s="37"/>
      <c r="B560" s="38"/>
      <c r="C560" s="227" t="s">
        <v>876</v>
      </c>
      <c r="D560" s="227" t="s">
        <v>127</v>
      </c>
      <c r="E560" s="228" t="s">
        <v>877</v>
      </c>
      <c r="F560" s="229" t="s">
        <v>878</v>
      </c>
      <c r="G560" s="230" t="s">
        <v>188</v>
      </c>
      <c r="H560" s="231">
        <v>43.4</v>
      </c>
      <c r="I560" s="232"/>
      <c r="J560" s="233">
        <f>ROUND(I560*H560,2)</f>
        <v>0</v>
      </c>
      <c r="K560" s="229" t="s">
        <v>131</v>
      </c>
      <c r="L560" s="43"/>
      <c r="M560" s="234" t="s">
        <v>1</v>
      </c>
      <c r="N560" s="235" t="s">
        <v>40</v>
      </c>
      <c r="O560" s="90"/>
      <c r="P560" s="236">
        <f>O560*H560</f>
        <v>0</v>
      </c>
      <c r="Q560" s="236">
        <v>0</v>
      </c>
      <c r="R560" s="236">
        <f>Q560*H560</f>
        <v>0</v>
      </c>
      <c r="S560" s="236">
        <v>0</v>
      </c>
      <c r="T560" s="237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238" t="s">
        <v>212</v>
      </c>
      <c r="AT560" s="238" t="s">
        <v>127</v>
      </c>
      <c r="AU560" s="238" t="s">
        <v>82</v>
      </c>
      <c r="AY560" s="16" t="s">
        <v>125</v>
      </c>
      <c r="BE560" s="239">
        <f>IF(N560="základní",J560,0)</f>
        <v>0</v>
      </c>
      <c r="BF560" s="239">
        <f>IF(N560="snížená",J560,0)</f>
        <v>0</v>
      </c>
      <c r="BG560" s="239">
        <f>IF(N560="zákl. přenesená",J560,0)</f>
        <v>0</v>
      </c>
      <c r="BH560" s="239">
        <f>IF(N560="sníž. přenesená",J560,0)</f>
        <v>0</v>
      </c>
      <c r="BI560" s="239">
        <f>IF(N560="nulová",J560,0)</f>
        <v>0</v>
      </c>
      <c r="BJ560" s="16" t="s">
        <v>80</v>
      </c>
      <c r="BK560" s="239">
        <f>ROUND(I560*H560,2)</f>
        <v>0</v>
      </c>
      <c r="BL560" s="16" t="s">
        <v>212</v>
      </c>
      <c r="BM560" s="238" t="s">
        <v>879</v>
      </c>
    </row>
    <row r="561" spans="1:47" s="2" customFormat="1" ht="12">
      <c r="A561" s="37"/>
      <c r="B561" s="38"/>
      <c r="C561" s="39"/>
      <c r="D561" s="240" t="s">
        <v>134</v>
      </c>
      <c r="E561" s="39"/>
      <c r="F561" s="241" t="s">
        <v>880</v>
      </c>
      <c r="G561" s="39"/>
      <c r="H561" s="39"/>
      <c r="I561" s="137"/>
      <c r="J561" s="39"/>
      <c r="K561" s="39"/>
      <c r="L561" s="43"/>
      <c r="M561" s="242"/>
      <c r="N561" s="243"/>
      <c r="O561" s="90"/>
      <c r="P561" s="90"/>
      <c r="Q561" s="90"/>
      <c r="R561" s="90"/>
      <c r="S561" s="90"/>
      <c r="T561" s="91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T561" s="16" t="s">
        <v>134</v>
      </c>
      <c r="AU561" s="16" t="s">
        <v>82</v>
      </c>
    </row>
    <row r="562" spans="1:51" s="13" customFormat="1" ht="12">
      <c r="A562" s="13"/>
      <c r="B562" s="244"/>
      <c r="C562" s="245"/>
      <c r="D562" s="240" t="s">
        <v>145</v>
      </c>
      <c r="E562" s="246" t="s">
        <v>1</v>
      </c>
      <c r="F562" s="247" t="s">
        <v>881</v>
      </c>
      <c r="G562" s="245"/>
      <c r="H562" s="248">
        <v>43.4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4" t="s">
        <v>145</v>
      </c>
      <c r="AU562" s="254" t="s">
        <v>82</v>
      </c>
      <c r="AV562" s="13" t="s">
        <v>82</v>
      </c>
      <c r="AW562" s="13" t="s">
        <v>32</v>
      </c>
      <c r="AX562" s="13" t="s">
        <v>80</v>
      </c>
      <c r="AY562" s="254" t="s">
        <v>125</v>
      </c>
    </row>
    <row r="563" spans="1:65" s="2" customFormat="1" ht="19.8" customHeight="1">
      <c r="A563" s="37"/>
      <c r="B563" s="38"/>
      <c r="C563" s="266" t="s">
        <v>882</v>
      </c>
      <c r="D563" s="266" t="s">
        <v>179</v>
      </c>
      <c r="E563" s="267" t="s">
        <v>883</v>
      </c>
      <c r="F563" s="268" t="s">
        <v>884</v>
      </c>
      <c r="G563" s="269" t="s">
        <v>188</v>
      </c>
      <c r="H563" s="270">
        <v>44.268</v>
      </c>
      <c r="I563" s="271"/>
      <c r="J563" s="272">
        <f>ROUND(I563*H563,2)</f>
        <v>0</v>
      </c>
      <c r="K563" s="268" t="s">
        <v>131</v>
      </c>
      <c r="L563" s="273"/>
      <c r="M563" s="274" t="s">
        <v>1</v>
      </c>
      <c r="N563" s="275" t="s">
        <v>40</v>
      </c>
      <c r="O563" s="90"/>
      <c r="P563" s="236">
        <f>O563*H563</f>
        <v>0</v>
      </c>
      <c r="Q563" s="236">
        <v>0.00125</v>
      </c>
      <c r="R563" s="236">
        <f>Q563*H563</f>
        <v>0.055335</v>
      </c>
      <c r="S563" s="236">
        <v>0</v>
      </c>
      <c r="T563" s="237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238" t="s">
        <v>267</v>
      </c>
      <c r="AT563" s="238" t="s">
        <v>179</v>
      </c>
      <c r="AU563" s="238" t="s">
        <v>82</v>
      </c>
      <c r="AY563" s="16" t="s">
        <v>125</v>
      </c>
      <c r="BE563" s="239">
        <f>IF(N563="základní",J563,0)</f>
        <v>0</v>
      </c>
      <c r="BF563" s="239">
        <f>IF(N563="snížená",J563,0)</f>
        <v>0</v>
      </c>
      <c r="BG563" s="239">
        <f>IF(N563="zákl. přenesená",J563,0)</f>
        <v>0</v>
      </c>
      <c r="BH563" s="239">
        <f>IF(N563="sníž. přenesená",J563,0)</f>
        <v>0</v>
      </c>
      <c r="BI563" s="239">
        <f>IF(N563="nulová",J563,0)</f>
        <v>0</v>
      </c>
      <c r="BJ563" s="16" t="s">
        <v>80</v>
      </c>
      <c r="BK563" s="239">
        <f>ROUND(I563*H563,2)</f>
        <v>0</v>
      </c>
      <c r="BL563" s="16" t="s">
        <v>212</v>
      </c>
      <c r="BM563" s="238" t="s">
        <v>885</v>
      </c>
    </row>
    <row r="564" spans="1:47" s="2" customFormat="1" ht="12">
      <c r="A564" s="37"/>
      <c r="B564" s="38"/>
      <c r="C564" s="39"/>
      <c r="D564" s="240" t="s">
        <v>134</v>
      </c>
      <c r="E564" s="39"/>
      <c r="F564" s="241" t="s">
        <v>886</v>
      </c>
      <c r="G564" s="39"/>
      <c r="H564" s="39"/>
      <c r="I564" s="137"/>
      <c r="J564" s="39"/>
      <c r="K564" s="39"/>
      <c r="L564" s="43"/>
      <c r="M564" s="242"/>
      <c r="N564" s="243"/>
      <c r="O564" s="90"/>
      <c r="P564" s="90"/>
      <c r="Q564" s="90"/>
      <c r="R564" s="90"/>
      <c r="S564" s="90"/>
      <c r="T564" s="91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16" t="s">
        <v>134</v>
      </c>
      <c r="AU564" s="16" t="s">
        <v>82</v>
      </c>
    </row>
    <row r="565" spans="1:47" s="2" customFormat="1" ht="12">
      <c r="A565" s="37"/>
      <c r="B565" s="38"/>
      <c r="C565" s="39"/>
      <c r="D565" s="240" t="s">
        <v>380</v>
      </c>
      <c r="E565" s="39"/>
      <c r="F565" s="276" t="s">
        <v>874</v>
      </c>
      <c r="G565" s="39"/>
      <c r="H565" s="39"/>
      <c r="I565" s="137"/>
      <c r="J565" s="39"/>
      <c r="K565" s="39"/>
      <c r="L565" s="43"/>
      <c r="M565" s="242"/>
      <c r="N565" s="243"/>
      <c r="O565" s="90"/>
      <c r="P565" s="90"/>
      <c r="Q565" s="90"/>
      <c r="R565" s="90"/>
      <c r="S565" s="90"/>
      <c r="T565" s="91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T565" s="16" t="s">
        <v>380</v>
      </c>
      <c r="AU565" s="16" t="s">
        <v>82</v>
      </c>
    </row>
    <row r="566" spans="1:51" s="13" customFormat="1" ht="12">
      <c r="A566" s="13"/>
      <c r="B566" s="244"/>
      <c r="C566" s="245"/>
      <c r="D566" s="240" t="s">
        <v>145</v>
      </c>
      <c r="E566" s="245"/>
      <c r="F566" s="247" t="s">
        <v>887</v>
      </c>
      <c r="G566" s="245"/>
      <c r="H566" s="248">
        <v>44.268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4" t="s">
        <v>145</v>
      </c>
      <c r="AU566" s="254" t="s">
        <v>82</v>
      </c>
      <c r="AV566" s="13" t="s">
        <v>82</v>
      </c>
      <c r="AW566" s="13" t="s">
        <v>4</v>
      </c>
      <c r="AX566" s="13" t="s">
        <v>80</v>
      </c>
      <c r="AY566" s="254" t="s">
        <v>125</v>
      </c>
    </row>
    <row r="567" spans="1:65" s="2" customFormat="1" ht="30" customHeight="1">
      <c r="A567" s="37"/>
      <c r="B567" s="38"/>
      <c r="C567" s="227" t="s">
        <v>888</v>
      </c>
      <c r="D567" s="227" t="s">
        <v>127</v>
      </c>
      <c r="E567" s="228" t="s">
        <v>889</v>
      </c>
      <c r="F567" s="229" t="s">
        <v>890</v>
      </c>
      <c r="G567" s="230" t="s">
        <v>188</v>
      </c>
      <c r="H567" s="231">
        <v>753.6</v>
      </c>
      <c r="I567" s="232"/>
      <c r="J567" s="233">
        <f>ROUND(I567*H567,2)</f>
        <v>0</v>
      </c>
      <c r="K567" s="229" t="s">
        <v>131</v>
      </c>
      <c r="L567" s="43"/>
      <c r="M567" s="234" t="s">
        <v>1</v>
      </c>
      <c r="N567" s="235" t="s">
        <v>40</v>
      </c>
      <c r="O567" s="90"/>
      <c r="P567" s="236">
        <f>O567*H567</f>
        <v>0</v>
      </c>
      <c r="Q567" s="236">
        <v>0</v>
      </c>
      <c r="R567" s="236">
        <f>Q567*H567</f>
        <v>0</v>
      </c>
      <c r="S567" s="236">
        <v>0</v>
      </c>
      <c r="T567" s="237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238" t="s">
        <v>212</v>
      </c>
      <c r="AT567" s="238" t="s">
        <v>127</v>
      </c>
      <c r="AU567" s="238" t="s">
        <v>82</v>
      </c>
      <c r="AY567" s="16" t="s">
        <v>125</v>
      </c>
      <c r="BE567" s="239">
        <f>IF(N567="základní",J567,0)</f>
        <v>0</v>
      </c>
      <c r="BF567" s="239">
        <f>IF(N567="snížená",J567,0)</f>
        <v>0</v>
      </c>
      <c r="BG567" s="239">
        <f>IF(N567="zákl. přenesená",J567,0)</f>
        <v>0</v>
      </c>
      <c r="BH567" s="239">
        <f>IF(N567="sníž. přenesená",J567,0)</f>
        <v>0</v>
      </c>
      <c r="BI567" s="239">
        <f>IF(N567="nulová",J567,0)</f>
        <v>0</v>
      </c>
      <c r="BJ567" s="16" t="s">
        <v>80</v>
      </c>
      <c r="BK567" s="239">
        <f>ROUND(I567*H567,2)</f>
        <v>0</v>
      </c>
      <c r="BL567" s="16" t="s">
        <v>212</v>
      </c>
      <c r="BM567" s="238" t="s">
        <v>891</v>
      </c>
    </row>
    <row r="568" spans="1:47" s="2" customFormat="1" ht="12">
      <c r="A568" s="37"/>
      <c r="B568" s="38"/>
      <c r="C568" s="39"/>
      <c r="D568" s="240" t="s">
        <v>134</v>
      </c>
      <c r="E568" s="39"/>
      <c r="F568" s="241" t="s">
        <v>892</v>
      </c>
      <c r="G568" s="39"/>
      <c r="H568" s="39"/>
      <c r="I568" s="137"/>
      <c r="J568" s="39"/>
      <c r="K568" s="39"/>
      <c r="L568" s="43"/>
      <c r="M568" s="242"/>
      <c r="N568" s="243"/>
      <c r="O568" s="90"/>
      <c r="P568" s="90"/>
      <c r="Q568" s="90"/>
      <c r="R568" s="90"/>
      <c r="S568" s="90"/>
      <c r="T568" s="91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T568" s="16" t="s">
        <v>134</v>
      </c>
      <c r="AU568" s="16" t="s">
        <v>82</v>
      </c>
    </row>
    <row r="569" spans="1:65" s="2" customFormat="1" ht="19.8" customHeight="1">
      <c r="A569" s="37"/>
      <c r="B569" s="38"/>
      <c r="C569" s="266" t="s">
        <v>893</v>
      </c>
      <c r="D569" s="266" t="s">
        <v>179</v>
      </c>
      <c r="E569" s="267" t="s">
        <v>894</v>
      </c>
      <c r="F569" s="268" t="s">
        <v>895</v>
      </c>
      <c r="G569" s="269" t="s">
        <v>188</v>
      </c>
      <c r="H569" s="270">
        <v>768.672</v>
      </c>
      <c r="I569" s="271"/>
      <c r="J569" s="272">
        <f>ROUND(I569*H569,2)</f>
        <v>0</v>
      </c>
      <c r="K569" s="268" t="s">
        <v>131</v>
      </c>
      <c r="L569" s="273"/>
      <c r="M569" s="274" t="s">
        <v>1</v>
      </c>
      <c r="N569" s="275" t="s">
        <v>40</v>
      </c>
      <c r="O569" s="90"/>
      <c r="P569" s="236">
        <f>O569*H569</f>
        <v>0</v>
      </c>
      <c r="Q569" s="236">
        <v>0.0035</v>
      </c>
      <c r="R569" s="236">
        <f>Q569*H569</f>
        <v>2.6903520000000003</v>
      </c>
      <c r="S569" s="236">
        <v>0</v>
      </c>
      <c r="T569" s="237">
        <f>S569*H569</f>
        <v>0</v>
      </c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R569" s="238" t="s">
        <v>267</v>
      </c>
      <c r="AT569" s="238" t="s">
        <v>179</v>
      </c>
      <c r="AU569" s="238" t="s">
        <v>82</v>
      </c>
      <c r="AY569" s="16" t="s">
        <v>125</v>
      </c>
      <c r="BE569" s="239">
        <f>IF(N569="základní",J569,0)</f>
        <v>0</v>
      </c>
      <c r="BF569" s="239">
        <f>IF(N569="snížená",J569,0)</f>
        <v>0</v>
      </c>
      <c r="BG569" s="239">
        <f>IF(N569="zákl. přenesená",J569,0)</f>
        <v>0</v>
      </c>
      <c r="BH569" s="239">
        <f>IF(N569="sníž. přenesená",J569,0)</f>
        <v>0</v>
      </c>
      <c r="BI569" s="239">
        <f>IF(N569="nulová",J569,0)</f>
        <v>0</v>
      </c>
      <c r="BJ569" s="16" t="s">
        <v>80</v>
      </c>
      <c r="BK569" s="239">
        <f>ROUND(I569*H569,2)</f>
        <v>0</v>
      </c>
      <c r="BL569" s="16" t="s">
        <v>212</v>
      </c>
      <c r="BM569" s="238" t="s">
        <v>896</v>
      </c>
    </row>
    <row r="570" spans="1:47" s="2" customFormat="1" ht="12">
      <c r="A570" s="37"/>
      <c r="B570" s="38"/>
      <c r="C570" s="39"/>
      <c r="D570" s="240" t="s">
        <v>134</v>
      </c>
      <c r="E570" s="39"/>
      <c r="F570" s="241" t="s">
        <v>895</v>
      </c>
      <c r="G570" s="39"/>
      <c r="H570" s="39"/>
      <c r="I570" s="137"/>
      <c r="J570" s="39"/>
      <c r="K570" s="39"/>
      <c r="L570" s="43"/>
      <c r="M570" s="242"/>
      <c r="N570" s="243"/>
      <c r="O570" s="90"/>
      <c r="P570" s="90"/>
      <c r="Q570" s="90"/>
      <c r="R570" s="90"/>
      <c r="S570" s="90"/>
      <c r="T570" s="91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T570" s="16" t="s">
        <v>134</v>
      </c>
      <c r="AU570" s="16" t="s">
        <v>82</v>
      </c>
    </row>
    <row r="571" spans="1:51" s="13" customFormat="1" ht="12">
      <c r="A571" s="13"/>
      <c r="B571" s="244"/>
      <c r="C571" s="245"/>
      <c r="D571" s="240" t="s">
        <v>145</v>
      </c>
      <c r="E571" s="245"/>
      <c r="F571" s="247" t="s">
        <v>897</v>
      </c>
      <c r="G571" s="245"/>
      <c r="H571" s="248">
        <v>768.672</v>
      </c>
      <c r="I571" s="249"/>
      <c r="J571" s="245"/>
      <c r="K571" s="245"/>
      <c r="L571" s="250"/>
      <c r="M571" s="251"/>
      <c r="N571" s="252"/>
      <c r="O571" s="252"/>
      <c r="P571" s="252"/>
      <c r="Q571" s="252"/>
      <c r="R571" s="252"/>
      <c r="S571" s="252"/>
      <c r="T571" s="25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4" t="s">
        <v>145</v>
      </c>
      <c r="AU571" s="254" t="s">
        <v>82</v>
      </c>
      <c r="AV571" s="13" t="s">
        <v>82</v>
      </c>
      <c r="AW571" s="13" t="s">
        <v>4</v>
      </c>
      <c r="AX571" s="13" t="s">
        <v>80</v>
      </c>
      <c r="AY571" s="254" t="s">
        <v>125</v>
      </c>
    </row>
    <row r="572" spans="1:65" s="2" customFormat="1" ht="19.8" customHeight="1">
      <c r="A572" s="37"/>
      <c r="B572" s="38"/>
      <c r="C572" s="266" t="s">
        <v>898</v>
      </c>
      <c r="D572" s="266" t="s">
        <v>179</v>
      </c>
      <c r="E572" s="267" t="s">
        <v>899</v>
      </c>
      <c r="F572" s="268" t="s">
        <v>900</v>
      </c>
      <c r="G572" s="269" t="s">
        <v>188</v>
      </c>
      <c r="H572" s="270">
        <v>768.672</v>
      </c>
      <c r="I572" s="271"/>
      <c r="J572" s="272">
        <f>ROUND(I572*H572,2)</f>
        <v>0</v>
      </c>
      <c r="K572" s="268" t="s">
        <v>131</v>
      </c>
      <c r="L572" s="273"/>
      <c r="M572" s="274" t="s">
        <v>1</v>
      </c>
      <c r="N572" s="275" t="s">
        <v>40</v>
      </c>
      <c r="O572" s="90"/>
      <c r="P572" s="236">
        <f>O572*H572</f>
        <v>0</v>
      </c>
      <c r="Q572" s="236">
        <v>0.004</v>
      </c>
      <c r="R572" s="236">
        <f>Q572*H572</f>
        <v>3.074688</v>
      </c>
      <c r="S572" s="236">
        <v>0</v>
      </c>
      <c r="T572" s="237">
        <f>S572*H572</f>
        <v>0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R572" s="238" t="s">
        <v>267</v>
      </c>
      <c r="AT572" s="238" t="s">
        <v>179</v>
      </c>
      <c r="AU572" s="238" t="s">
        <v>82</v>
      </c>
      <c r="AY572" s="16" t="s">
        <v>125</v>
      </c>
      <c r="BE572" s="239">
        <f>IF(N572="základní",J572,0)</f>
        <v>0</v>
      </c>
      <c r="BF572" s="239">
        <f>IF(N572="snížená",J572,0)</f>
        <v>0</v>
      </c>
      <c r="BG572" s="239">
        <f>IF(N572="zákl. přenesená",J572,0)</f>
        <v>0</v>
      </c>
      <c r="BH572" s="239">
        <f>IF(N572="sníž. přenesená",J572,0)</f>
        <v>0</v>
      </c>
      <c r="BI572" s="239">
        <f>IF(N572="nulová",J572,0)</f>
        <v>0</v>
      </c>
      <c r="BJ572" s="16" t="s">
        <v>80</v>
      </c>
      <c r="BK572" s="239">
        <f>ROUND(I572*H572,2)</f>
        <v>0</v>
      </c>
      <c r="BL572" s="16" t="s">
        <v>212</v>
      </c>
      <c r="BM572" s="238" t="s">
        <v>901</v>
      </c>
    </row>
    <row r="573" spans="1:47" s="2" customFormat="1" ht="12">
      <c r="A573" s="37"/>
      <c r="B573" s="38"/>
      <c r="C573" s="39"/>
      <c r="D573" s="240" t="s">
        <v>134</v>
      </c>
      <c r="E573" s="39"/>
      <c r="F573" s="241" t="s">
        <v>900</v>
      </c>
      <c r="G573" s="39"/>
      <c r="H573" s="39"/>
      <c r="I573" s="137"/>
      <c r="J573" s="39"/>
      <c r="K573" s="39"/>
      <c r="L573" s="43"/>
      <c r="M573" s="242"/>
      <c r="N573" s="243"/>
      <c r="O573" s="90"/>
      <c r="P573" s="90"/>
      <c r="Q573" s="90"/>
      <c r="R573" s="90"/>
      <c r="S573" s="90"/>
      <c r="T573" s="91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T573" s="16" t="s">
        <v>134</v>
      </c>
      <c r="AU573" s="16" t="s">
        <v>82</v>
      </c>
    </row>
    <row r="574" spans="1:51" s="13" customFormat="1" ht="12">
      <c r="A574" s="13"/>
      <c r="B574" s="244"/>
      <c r="C574" s="245"/>
      <c r="D574" s="240" t="s">
        <v>145</v>
      </c>
      <c r="E574" s="245"/>
      <c r="F574" s="247" t="s">
        <v>897</v>
      </c>
      <c r="G574" s="245"/>
      <c r="H574" s="248">
        <v>768.672</v>
      </c>
      <c r="I574" s="249"/>
      <c r="J574" s="245"/>
      <c r="K574" s="245"/>
      <c r="L574" s="250"/>
      <c r="M574" s="251"/>
      <c r="N574" s="252"/>
      <c r="O574" s="252"/>
      <c r="P574" s="252"/>
      <c r="Q574" s="252"/>
      <c r="R574" s="252"/>
      <c r="S574" s="252"/>
      <c r="T574" s="25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4" t="s">
        <v>145</v>
      </c>
      <c r="AU574" s="254" t="s">
        <v>82</v>
      </c>
      <c r="AV574" s="13" t="s">
        <v>82</v>
      </c>
      <c r="AW574" s="13" t="s">
        <v>4</v>
      </c>
      <c r="AX574" s="13" t="s">
        <v>80</v>
      </c>
      <c r="AY574" s="254" t="s">
        <v>125</v>
      </c>
    </row>
    <row r="575" spans="1:65" s="2" customFormat="1" ht="19.8" customHeight="1">
      <c r="A575" s="37"/>
      <c r="B575" s="38"/>
      <c r="C575" s="266" t="s">
        <v>902</v>
      </c>
      <c r="D575" s="266" t="s">
        <v>179</v>
      </c>
      <c r="E575" s="267" t="s">
        <v>903</v>
      </c>
      <c r="F575" s="268" t="s">
        <v>904</v>
      </c>
      <c r="G575" s="269" t="s">
        <v>188</v>
      </c>
      <c r="H575" s="270">
        <v>400.86</v>
      </c>
      <c r="I575" s="271"/>
      <c r="J575" s="272">
        <f>ROUND(I575*H575,2)</f>
        <v>0</v>
      </c>
      <c r="K575" s="268" t="s">
        <v>131</v>
      </c>
      <c r="L575" s="273"/>
      <c r="M575" s="274" t="s">
        <v>1</v>
      </c>
      <c r="N575" s="275" t="s">
        <v>40</v>
      </c>
      <c r="O575" s="90"/>
      <c r="P575" s="236">
        <f>O575*H575</f>
        <v>0</v>
      </c>
      <c r="Q575" s="236">
        <v>0.0015</v>
      </c>
      <c r="R575" s="236">
        <f>Q575*H575</f>
        <v>0.60129</v>
      </c>
      <c r="S575" s="236">
        <v>0</v>
      </c>
      <c r="T575" s="237">
        <f>S575*H575</f>
        <v>0</v>
      </c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R575" s="238" t="s">
        <v>267</v>
      </c>
      <c r="AT575" s="238" t="s">
        <v>179</v>
      </c>
      <c r="AU575" s="238" t="s">
        <v>82</v>
      </c>
      <c r="AY575" s="16" t="s">
        <v>125</v>
      </c>
      <c r="BE575" s="239">
        <f>IF(N575="základní",J575,0)</f>
        <v>0</v>
      </c>
      <c r="BF575" s="239">
        <f>IF(N575="snížená",J575,0)</f>
        <v>0</v>
      </c>
      <c r="BG575" s="239">
        <f>IF(N575="zákl. přenesená",J575,0)</f>
        <v>0</v>
      </c>
      <c r="BH575" s="239">
        <f>IF(N575="sníž. přenesená",J575,0)</f>
        <v>0</v>
      </c>
      <c r="BI575" s="239">
        <f>IF(N575="nulová",J575,0)</f>
        <v>0</v>
      </c>
      <c r="BJ575" s="16" t="s">
        <v>80</v>
      </c>
      <c r="BK575" s="239">
        <f>ROUND(I575*H575,2)</f>
        <v>0</v>
      </c>
      <c r="BL575" s="16" t="s">
        <v>212</v>
      </c>
      <c r="BM575" s="238" t="s">
        <v>905</v>
      </c>
    </row>
    <row r="576" spans="1:47" s="2" customFormat="1" ht="12">
      <c r="A576" s="37"/>
      <c r="B576" s="38"/>
      <c r="C576" s="39"/>
      <c r="D576" s="240" t="s">
        <v>134</v>
      </c>
      <c r="E576" s="39"/>
      <c r="F576" s="241" t="s">
        <v>906</v>
      </c>
      <c r="G576" s="39"/>
      <c r="H576" s="39"/>
      <c r="I576" s="137"/>
      <c r="J576" s="39"/>
      <c r="K576" s="39"/>
      <c r="L576" s="43"/>
      <c r="M576" s="242"/>
      <c r="N576" s="243"/>
      <c r="O576" s="90"/>
      <c r="P576" s="90"/>
      <c r="Q576" s="90"/>
      <c r="R576" s="90"/>
      <c r="S576" s="90"/>
      <c r="T576" s="91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T576" s="16" t="s">
        <v>134</v>
      </c>
      <c r="AU576" s="16" t="s">
        <v>82</v>
      </c>
    </row>
    <row r="577" spans="1:47" s="2" customFormat="1" ht="12">
      <c r="A577" s="37"/>
      <c r="B577" s="38"/>
      <c r="C577" s="39"/>
      <c r="D577" s="240" t="s">
        <v>380</v>
      </c>
      <c r="E577" s="39"/>
      <c r="F577" s="276" t="s">
        <v>874</v>
      </c>
      <c r="G577" s="39"/>
      <c r="H577" s="39"/>
      <c r="I577" s="137"/>
      <c r="J577" s="39"/>
      <c r="K577" s="39"/>
      <c r="L577" s="43"/>
      <c r="M577" s="242"/>
      <c r="N577" s="243"/>
      <c r="O577" s="90"/>
      <c r="P577" s="90"/>
      <c r="Q577" s="90"/>
      <c r="R577" s="90"/>
      <c r="S577" s="90"/>
      <c r="T577" s="91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T577" s="16" t="s">
        <v>380</v>
      </c>
      <c r="AU577" s="16" t="s">
        <v>82</v>
      </c>
    </row>
    <row r="578" spans="1:51" s="13" customFormat="1" ht="12">
      <c r="A578" s="13"/>
      <c r="B578" s="244"/>
      <c r="C578" s="245"/>
      <c r="D578" s="240" t="s">
        <v>145</v>
      </c>
      <c r="E578" s="246" t="s">
        <v>1</v>
      </c>
      <c r="F578" s="247" t="s">
        <v>907</v>
      </c>
      <c r="G578" s="245"/>
      <c r="H578" s="248">
        <v>393</v>
      </c>
      <c r="I578" s="249"/>
      <c r="J578" s="245"/>
      <c r="K578" s="245"/>
      <c r="L578" s="250"/>
      <c r="M578" s="251"/>
      <c r="N578" s="252"/>
      <c r="O578" s="252"/>
      <c r="P578" s="252"/>
      <c r="Q578" s="252"/>
      <c r="R578" s="252"/>
      <c r="S578" s="252"/>
      <c r="T578" s="25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4" t="s">
        <v>145</v>
      </c>
      <c r="AU578" s="254" t="s">
        <v>82</v>
      </c>
      <c r="AV578" s="13" t="s">
        <v>82</v>
      </c>
      <c r="AW578" s="13" t="s">
        <v>32</v>
      </c>
      <c r="AX578" s="13" t="s">
        <v>80</v>
      </c>
      <c r="AY578" s="254" t="s">
        <v>125</v>
      </c>
    </row>
    <row r="579" spans="1:51" s="13" customFormat="1" ht="12">
      <c r="A579" s="13"/>
      <c r="B579" s="244"/>
      <c r="C579" s="245"/>
      <c r="D579" s="240" t="s">
        <v>145</v>
      </c>
      <c r="E579" s="245"/>
      <c r="F579" s="247" t="s">
        <v>908</v>
      </c>
      <c r="G579" s="245"/>
      <c r="H579" s="248">
        <v>400.86</v>
      </c>
      <c r="I579" s="249"/>
      <c r="J579" s="245"/>
      <c r="K579" s="245"/>
      <c r="L579" s="250"/>
      <c r="M579" s="251"/>
      <c r="N579" s="252"/>
      <c r="O579" s="252"/>
      <c r="P579" s="252"/>
      <c r="Q579" s="252"/>
      <c r="R579" s="252"/>
      <c r="S579" s="252"/>
      <c r="T579" s="25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4" t="s">
        <v>145</v>
      </c>
      <c r="AU579" s="254" t="s">
        <v>82</v>
      </c>
      <c r="AV579" s="13" t="s">
        <v>82</v>
      </c>
      <c r="AW579" s="13" t="s">
        <v>4</v>
      </c>
      <c r="AX579" s="13" t="s">
        <v>80</v>
      </c>
      <c r="AY579" s="254" t="s">
        <v>125</v>
      </c>
    </row>
    <row r="580" spans="1:65" s="2" customFormat="1" ht="19.8" customHeight="1">
      <c r="A580" s="37"/>
      <c r="B580" s="38"/>
      <c r="C580" s="266" t="s">
        <v>909</v>
      </c>
      <c r="D580" s="266" t="s">
        <v>179</v>
      </c>
      <c r="E580" s="267" t="s">
        <v>910</v>
      </c>
      <c r="F580" s="268" t="s">
        <v>911</v>
      </c>
      <c r="G580" s="269" t="s">
        <v>143</v>
      </c>
      <c r="H580" s="270">
        <v>7.415</v>
      </c>
      <c r="I580" s="271"/>
      <c r="J580" s="272">
        <f>ROUND(I580*H580,2)</f>
        <v>0</v>
      </c>
      <c r="K580" s="268" t="s">
        <v>131</v>
      </c>
      <c r="L580" s="273"/>
      <c r="M580" s="274" t="s">
        <v>1</v>
      </c>
      <c r="N580" s="275" t="s">
        <v>40</v>
      </c>
      <c r="O580" s="90"/>
      <c r="P580" s="236">
        <f>O580*H580</f>
        <v>0</v>
      </c>
      <c r="Q580" s="236">
        <v>0.025</v>
      </c>
      <c r="R580" s="236">
        <f>Q580*H580</f>
        <v>0.185375</v>
      </c>
      <c r="S580" s="236">
        <v>0</v>
      </c>
      <c r="T580" s="237">
        <f>S580*H580</f>
        <v>0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R580" s="238" t="s">
        <v>267</v>
      </c>
      <c r="AT580" s="238" t="s">
        <v>179</v>
      </c>
      <c r="AU580" s="238" t="s">
        <v>82</v>
      </c>
      <c r="AY580" s="16" t="s">
        <v>125</v>
      </c>
      <c r="BE580" s="239">
        <f>IF(N580="základní",J580,0)</f>
        <v>0</v>
      </c>
      <c r="BF580" s="239">
        <f>IF(N580="snížená",J580,0)</f>
        <v>0</v>
      </c>
      <c r="BG580" s="239">
        <f>IF(N580="zákl. přenesená",J580,0)</f>
        <v>0</v>
      </c>
      <c r="BH580" s="239">
        <f>IF(N580="sníž. přenesená",J580,0)</f>
        <v>0</v>
      </c>
      <c r="BI580" s="239">
        <f>IF(N580="nulová",J580,0)</f>
        <v>0</v>
      </c>
      <c r="BJ580" s="16" t="s">
        <v>80</v>
      </c>
      <c r="BK580" s="239">
        <f>ROUND(I580*H580,2)</f>
        <v>0</v>
      </c>
      <c r="BL580" s="16" t="s">
        <v>212</v>
      </c>
      <c r="BM580" s="238" t="s">
        <v>912</v>
      </c>
    </row>
    <row r="581" spans="1:47" s="2" customFormat="1" ht="12">
      <c r="A581" s="37"/>
      <c r="B581" s="38"/>
      <c r="C581" s="39"/>
      <c r="D581" s="240" t="s">
        <v>134</v>
      </c>
      <c r="E581" s="39"/>
      <c r="F581" s="241" t="s">
        <v>913</v>
      </c>
      <c r="G581" s="39"/>
      <c r="H581" s="39"/>
      <c r="I581" s="137"/>
      <c r="J581" s="39"/>
      <c r="K581" s="39"/>
      <c r="L581" s="43"/>
      <c r="M581" s="242"/>
      <c r="N581" s="243"/>
      <c r="O581" s="90"/>
      <c r="P581" s="90"/>
      <c r="Q581" s="90"/>
      <c r="R581" s="90"/>
      <c r="S581" s="90"/>
      <c r="T581" s="91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T581" s="16" t="s">
        <v>134</v>
      </c>
      <c r="AU581" s="16" t="s">
        <v>82</v>
      </c>
    </row>
    <row r="582" spans="1:47" s="2" customFormat="1" ht="12">
      <c r="A582" s="37"/>
      <c r="B582" s="38"/>
      <c r="C582" s="39"/>
      <c r="D582" s="240" t="s">
        <v>380</v>
      </c>
      <c r="E582" s="39"/>
      <c r="F582" s="276" t="s">
        <v>874</v>
      </c>
      <c r="G582" s="39"/>
      <c r="H582" s="39"/>
      <c r="I582" s="137"/>
      <c r="J582" s="39"/>
      <c r="K582" s="39"/>
      <c r="L582" s="43"/>
      <c r="M582" s="242"/>
      <c r="N582" s="243"/>
      <c r="O582" s="90"/>
      <c r="P582" s="90"/>
      <c r="Q582" s="90"/>
      <c r="R582" s="90"/>
      <c r="S582" s="90"/>
      <c r="T582" s="91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T582" s="16" t="s">
        <v>380</v>
      </c>
      <c r="AU582" s="16" t="s">
        <v>82</v>
      </c>
    </row>
    <row r="583" spans="1:51" s="13" customFormat="1" ht="12">
      <c r="A583" s="13"/>
      <c r="B583" s="244"/>
      <c r="C583" s="245"/>
      <c r="D583" s="240" t="s">
        <v>145</v>
      </c>
      <c r="E583" s="245"/>
      <c r="F583" s="247" t="s">
        <v>914</v>
      </c>
      <c r="G583" s="245"/>
      <c r="H583" s="248">
        <v>7.415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4" t="s">
        <v>145</v>
      </c>
      <c r="AU583" s="254" t="s">
        <v>82</v>
      </c>
      <c r="AV583" s="13" t="s">
        <v>82</v>
      </c>
      <c r="AW583" s="13" t="s">
        <v>4</v>
      </c>
      <c r="AX583" s="13" t="s">
        <v>80</v>
      </c>
      <c r="AY583" s="254" t="s">
        <v>125</v>
      </c>
    </row>
    <row r="584" spans="1:65" s="2" customFormat="1" ht="19.8" customHeight="1">
      <c r="A584" s="37"/>
      <c r="B584" s="38"/>
      <c r="C584" s="227" t="s">
        <v>915</v>
      </c>
      <c r="D584" s="227" t="s">
        <v>127</v>
      </c>
      <c r="E584" s="228" t="s">
        <v>916</v>
      </c>
      <c r="F584" s="229" t="s">
        <v>917</v>
      </c>
      <c r="G584" s="230" t="s">
        <v>188</v>
      </c>
      <c r="H584" s="231">
        <v>753.6</v>
      </c>
      <c r="I584" s="232"/>
      <c r="J584" s="233">
        <f>ROUND(I584*H584,2)</f>
        <v>0</v>
      </c>
      <c r="K584" s="229" t="s">
        <v>131</v>
      </c>
      <c r="L584" s="43"/>
      <c r="M584" s="234" t="s">
        <v>1</v>
      </c>
      <c r="N584" s="235" t="s">
        <v>40</v>
      </c>
      <c r="O584" s="90"/>
      <c r="P584" s="236">
        <f>O584*H584</f>
        <v>0</v>
      </c>
      <c r="Q584" s="236">
        <v>9E-05</v>
      </c>
      <c r="R584" s="236">
        <f>Q584*H584</f>
        <v>0.06782400000000001</v>
      </c>
      <c r="S584" s="236">
        <v>0</v>
      </c>
      <c r="T584" s="237">
        <f>S584*H584</f>
        <v>0</v>
      </c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R584" s="238" t="s">
        <v>212</v>
      </c>
      <c r="AT584" s="238" t="s">
        <v>127</v>
      </c>
      <c r="AU584" s="238" t="s">
        <v>82</v>
      </c>
      <c r="AY584" s="16" t="s">
        <v>125</v>
      </c>
      <c r="BE584" s="239">
        <f>IF(N584="základní",J584,0)</f>
        <v>0</v>
      </c>
      <c r="BF584" s="239">
        <f>IF(N584="snížená",J584,0)</f>
        <v>0</v>
      </c>
      <c r="BG584" s="239">
        <f>IF(N584="zákl. přenesená",J584,0)</f>
        <v>0</v>
      </c>
      <c r="BH584" s="239">
        <f>IF(N584="sníž. přenesená",J584,0)</f>
        <v>0</v>
      </c>
      <c r="BI584" s="239">
        <f>IF(N584="nulová",J584,0)</f>
        <v>0</v>
      </c>
      <c r="BJ584" s="16" t="s">
        <v>80</v>
      </c>
      <c r="BK584" s="239">
        <f>ROUND(I584*H584,2)</f>
        <v>0</v>
      </c>
      <c r="BL584" s="16" t="s">
        <v>212</v>
      </c>
      <c r="BM584" s="238" t="s">
        <v>918</v>
      </c>
    </row>
    <row r="585" spans="1:47" s="2" customFormat="1" ht="12">
      <c r="A585" s="37"/>
      <c r="B585" s="38"/>
      <c r="C585" s="39"/>
      <c r="D585" s="240" t="s">
        <v>134</v>
      </c>
      <c r="E585" s="39"/>
      <c r="F585" s="241" t="s">
        <v>919</v>
      </c>
      <c r="G585" s="39"/>
      <c r="H585" s="39"/>
      <c r="I585" s="137"/>
      <c r="J585" s="39"/>
      <c r="K585" s="39"/>
      <c r="L585" s="43"/>
      <c r="M585" s="242"/>
      <c r="N585" s="243"/>
      <c r="O585" s="90"/>
      <c r="P585" s="90"/>
      <c r="Q585" s="90"/>
      <c r="R585" s="90"/>
      <c r="S585" s="90"/>
      <c r="T585" s="91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T585" s="16" t="s">
        <v>134</v>
      </c>
      <c r="AU585" s="16" t="s">
        <v>82</v>
      </c>
    </row>
    <row r="586" spans="1:65" s="2" customFormat="1" ht="19.8" customHeight="1">
      <c r="A586" s="37"/>
      <c r="B586" s="38"/>
      <c r="C586" s="227" t="s">
        <v>920</v>
      </c>
      <c r="D586" s="227" t="s">
        <v>127</v>
      </c>
      <c r="E586" s="228" t="s">
        <v>921</v>
      </c>
      <c r="F586" s="229" t="s">
        <v>922</v>
      </c>
      <c r="G586" s="230" t="s">
        <v>170</v>
      </c>
      <c r="H586" s="231">
        <v>7.263</v>
      </c>
      <c r="I586" s="232"/>
      <c r="J586" s="233">
        <f>ROUND(I586*H586,2)</f>
        <v>0</v>
      </c>
      <c r="K586" s="229" t="s">
        <v>131</v>
      </c>
      <c r="L586" s="43"/>
      <c r="M586" s="234" t="s">
        <v>1</v>
      </c>
      <c r="N586" s="235" t="s">
        <v>40</v>
      </c>
      <c r="O586" s="90"/>
      <c r="P586" s="236">
        <f>O586*H586</f>
        <v>0</v>
      </c>
      <c r="Q586" s="236">
        <v>0</v>
      </c>
      <c r="R586" s="236">
        <f>Q586*H586</f>
        <v>0</v>
      </c>
      <c r="S586" s="236">
        <v>0</v>
      </c>
      <c r="T586" s="237">
        <f>S586*H586</f>
        <v>0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R586" s="238" t="s">
        <v>212</v>
      </c>
      <c r="AT586" s="238" t="s">
        <v>127</v>
      </c>
      <c r="AU586" s="238" t="s">
        <v>82</v>
      </c>
      <c r="AY586" s="16" t="s">
        <v>125</v>
      </c>
      <c r="BE586" s="239">
        <f>IF(N586="základní",J586,0)</f>
        <v>0</v>
      </c>
      <c r="BF586" s="239">
        <f>IF(N586="snížená",J586,0)</f>
        <v>0</v>
      </c>
      <c r="BG586" s="239">
        <f>IF(N586="zákl. přenesená",J586,0)</f>
        <v>0</v>
      </c>
      <c r="BH586" s="239">
        <f>IF(N586="sníž. přenesená",J586,0)</f>
        <v>0</v>
      </c>
      <c r="BI586" s="239">
        <f>IF(N586="nulová",J586,0)</f>
        <v>0</v>
      </c>
      <c r="BJ586" s="16" t="s">
        <v>80</v>
      </c>
      <c r="BK586" s="239">
        <f>ROUND(I586*H586,2)</f>
        <v>0</v>
      </c>
      <c r="BL586" s="16" t="s">
        <v>212</v>
      </c>
      <c r="BM586" s="238" t="s">
        <v>923</v>
      </c>
    </row>
    <row r="587" spans="1:47" s="2" customFormat="1" ht="12">
      <c r="A587" s="37"/>
      <c r="B587" s="38"/>
      <c r="C587" s="39"/>
      <c r="D587" s="240" t="s">
        <v>134</v>
      </c>
      <c r="E587" s="39"/>
      <c r="F587" s="241" t="s">
        <v>924</v>
      </c>
      <c r="G587" s="39"/>
      <c r="H587" s="39"/>
      <c r="I587" s="137"/>
      <c r="J587" s="39"/>
      <c r="K587" s="39"/>
      <c r="L587" s="43"/>
      <c r="M587" s="242"/>
      <c r="N587" s="243"/>
      <c r="O587" s="90"/>
      <c r="P587" s="90"/>
      <c r="Q587" s="90"/>
      <c r="R587" s="90"/>
      <c r="S587" s="90"/>
      <c r="T587" s="91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T587" s="16" t="s">
        <v>134</v>
      </c>
      <c r="AU587" s="16" t="s">
        <v>82</v>
      </c>
    </row>
    <row r="588" spans="1:63" s="12" customFormat="1" ht="22.8" customHeight="1">
      <c r="A588" s="12"/>
      <c r="B588" s="211"/>
      <c r="C588" s="212"/>
      <c r="D588" s="213" t="s">
        <v>74</v>
      </c>
      <c r="E588" s="225" t="s">
        <v>925</v>
      </c>
      <c r="F588" s="225" t="s">
        <v>926</v>
      </c>
      <c r="G588" s="212"/>
      <c r="H588" s="212"/>
      <c r="I588" s="215"/>
      <c r="J588" s="226">
        <f>BK588</f>
        <v>0</v>
      </c>
      <c r="K588" s="212"/>
      <c r="L588" s="217"/>
      <c r="M588" s="218"/>
      <c r="N588" s="219"/>
      <c r="O588" s="219"/>
      <c r="P588" s="220">
        <f>SUM(P589:P609)</f>
        <v>0</v>
      </c>
      <c r="Q588" s="219"/>
      <c r="R588" s="220">
        <f>SUM(R589:R609)</f>
        <v>0.01651</v>
      </c>
      <c r="S588" s="219"/>
      <c r="T588" s="221">
        <f>SUM(T589:T609)</f>
        <v>0.06362999999999999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22" t="s">
        <v>82</v>
      </c>
      <c r="AT588" s="223" t="s">
        <v>74</v>
      </c>
      <c r="AU588" s="223" t="s">
        <v>80</v>
      </c>
      <c r="AY588" s="222" t="s">
        <v>125</v>
      </c>
      <c r="BK588" s="224">
        <f>SUM(BK589:BK609)</f>
        <v>0</v>
      </c>
    </row>
    <row r="589" spans="1:65" s="2" customFormat="1" ht="14.4" customHeight="1">
      <c r="A589" s="37"/>
      <c r="B589" s="38"/>
      <c r="C589" s="227" t="s">
        <v>927</v>
      </c>
      <c r="D589" s="227" t="s">
        <v>127</v>
      </c>
      <c r="E589" s="228" t="s">
        <v>928</v>
      </c>
      <c r="F589" s="229" t="s">
        <v>929</v>
      </c>
      <c r="G589" s="230" t="s">
        <v>130</v>
      </c>
      <c r="H589" s="231">
        <v>1</v>
      </c>
      <c r="I589" s="232"/>
      <c r="J589" s="233">
        <f>ROUND(I589*H589,2)</f>
        <v>0</v>
      </c>
      <c r="K589" s="229" t="s">
        <v>131</v>
      </c>
      <c r="L589" s="43"/>
      <c r="M589" s="234" t="s">
        <v>1</v>
      </c>
      <c r="N589" s="235" t="s">
        <v>40</v>
      </c>
      <c r="O589" s="90"/>
      <c r="P589" s="236">
        <f>O589*H589</f>
        <v>0</v>
      </c>
      <c r="Q589" s="236">
        <v>0.00101</v>
      </c>
      <c r="R589" s="236">
        <f>Q589*H589</f>
        <v>0.00101</v>
      </c>
      <c r="S589" s="236">
        <v>0</v>
      </c>
      <c r="T589" s="237">
        <f>S589*H589</f>
        <v>0</v>
      </c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R589" s="238" t="s">
        <v>212</v>
      </c>
      <c r="AT589" s="238" t="s">
        <v>127</v>
      </c>
      <c r="AU589" s="238" t="s">
        <v>82</v>
      </c>
      <c r="AY589" s="16" t="s">
        <v>125</v>
      </c>
      <c r="BE589" s="239">
        <f>IF(N589="základní",J589,0)</f>
        <v>0</v>
      </c>
      <c r="BF589" s="239">
        <f>IF(N589="snížená",J589,0)</f>
        <v>0</v>
      </c>
      <c r="BG589" s="239">
        <f>IF(N589="zákl. přenesená",J589,0)</f>
        <v>0</v>
      </c>
      <c r="BH589" s="239">
        <f>IF(N589="sníž. přenesená",J589,0)</f>
        <v>0</v>
      </c>
      <c r="BI589" s="239">
        <f>IF(N589="nulová",J589,0)</f>
        <v>0</v>
      </c>
      <c r="BJ589" s="16" t="s">
        <v>80</v>
      </c>
      <c r="BK589" s="239">
        <f>ROUND(I589*H589,2)</f>
        <v>0</v>
      </c>
      <c r="BL589" s="16" t="s">
        <v>212</v>
      </c>
      <c r="BM589" s="238" t="s">
        <v>930</v>
      </c>
    </row>
    <row r="590" spans="1:47" s="2" customFormat="1" ht="12">
      <c r="A590" s="37"/>
      <c r="B590" s="38"/>
      <c r="C590" s="39"/>
      <c r="D590" s="240" t="s">
        <v>134</v>
      </c>
      <c r="E590" s="39"/>
      <c r="F590" s="241" t="s">
        <v>931</v>
      </c>
      <c r="G590" s="39"/>
      <c r="H590" s="39"/>
      <c r="I590" s="137"/>
      <c r="J590" s="39"/>
      <c r="K590" s="39"/>
      <c r="L590" s="43"/>
      <c r="M590" s="242"/>
      <c r="N590" s="243"/>
      <c r="O590" s="90"/>
      <c r="P590" s="90"/>
      <c r="Q590" s="90"/>
      <c r="R590" s="90"/>
      <c r="S590" s="90"/>
      <c r="T590" s="91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T590" s="16" t="s">
        <v>134</v>
      </c>
      <c r="AU590" s="16" t="s">
        <v>82</v>
      </c>
    </row>
    <row r="591" spans="1:51" s="13" customFormat="1" ht="12">
      <c r="A591" s="13"/>
      <c r="B591" s="244"/>
      <c r="C591" s="245"/>
      <c r="D591" s="240" t="s">
        <v>145</v>
      </c>
      <c r="E591" s="246" t="s">
        <v>1</v>
      </c>
      <c r="F591" s="247" t="s">
        <v>932</v>
      </c>
      <c r="G591" s="245"/>
      <c r="H591" s="248">
        <v>1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4" t="s">
        <v>145</v>
      </c>
      <c r="AU591" s="254" t="s">
        <v>82</v>
      </c>
      <c r="AV591" s="13" t="s">
        <v>82</v>
      </c>
      <c r="AW591" s="13" t="s">
        <v>32</v>
      </c>
      <c r="AX591" s="13" t="s">
        <v>80</v>
      </c>
      <c r="AY591" s="254" t="s">
        <v>125</v>
      </c>
    </row>
    <row r="592" spans="1:65" s="2" customFormat="1" ht="14.4" customHeight="1">
      <c r="A592" s="37"/>
      <c r="B592" s="38"/>
      <c r="C592" s="227" t="s">
        <v>933</v>
      </c>
      <c r="D592" s="227" t="s">
        <v>127</v>
      </c>
      <c r="E592" s="228" t="s">
        <v>934</v>
      </c>
      <c r="F592" s="229" t="s">
        <v>935</v>
      </c>
      <c r="G592" s="230" t="s">
        <v>398</v>
      </c>
      <c r="H592" s="231">
        <v>3.5</v>
      </c>
      <c r="I592" s="232"/>
      <c r="J592" s="233">
        <f>ROUND(I592*H592,2)</f>
        <v>0</v>
      </c>
      <c r="K592" s="229" t="s">
        <v>131</v>
      </c>
      <c r="L592" s="43"/>
      <c r="M592" s="234" t="s">
        <v>1</v>
      </c>
      <c r="N592" s="235" t="s">
        <v>40</v>
      </c>
      <c r="O592" s="90"/>
      <c r="P592" s="236">
        <f>O592*H592</f>
        <v>0</v>
      </c>
      <c r="Q592" s="236">
        <v>0.00162</v>
      </c>
      <c r="R592" s="236">
        <f>Q592*H592</f>
        <v>0.00567</v>
      </c>
      <c r="S592" s="236">
        <v>0</v>
      </c>
      <c r="T592" s="237">
        <f>S592*H592</f>
        <v>0</v>
      </c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R592" s="238" t="s">
        <v>212</v>
      </c>
      <c r="AT592" s="238" t="s">
        <v>127</v>
      </c>
      <c r="AU592" s="238" t="s">
        <v>82</v>
      </c>
      <c r="AY592" s="16" t="s">
        <v>125</v>
      </c>
      <c r="BE592" s="239">
        <f>IF(N592="základní",J592,0)</f>
        <v>0</v>
      </c>
      <c r="BF592" s="239">
        <f>IF(N592="snížená",J592,0)</f>
        <v>0</v>
      </c>
      <c r="BG592" s="239">
        <f>IF(N592="zákl. přenesená",J592,0)</f>
        <v>0</v>
      </c>
      <c r="BH592" s="239">
        <f>IF(N592="sníž. přenesená",J592,0)</f>
        <v>0</v>
      </c>
      <c r="BI592" s="239">
        <f>IF(N592="nulová",J592,0)</f>
        <v>0</v>
      </c>
      <c r="BJ592" s="16" t="s">
        <v>80</v>
      </c>
      <c r="BK592" s="239">
        <f>ROUND(I592*H592,2)</f>
        <v>0</v>
      </c>
      <c r="BL592" s="16" t="s">
        <v>212</v>
      </c>
      <c r="BM592" s="238" t="s">
        <v>936</v>
      </c>
    </row>
    <row r="593" spans="1:47" s="2" customFormat="1" ht="12">
      <c r="A593" s="37"/>
      <c r="B593" s="38"/>
      <c r="C593" s="39"/>
      <c r="D593" s="240" t="s">
        <v>134</v>
      </c>
      <c r="E593" s="39"/>
      <c r="F593" s="241" t="s">
        <v>937</v>
      </c>
      <c r="G593" s="39"/>
      <c r="H593" s="39"/>
      <c r="I593" s="137"/>
      <c r="J593" s="39"/>
      <c r="K593" s="39"/>
      <c r="L593" s="43"/>
      <c r="M593" s="242"/>
      <c r="N593" s="243"/>
      <c r="O593" s="90"/>
      <c r="P593" s="90"/>
      <c r="Q593" s="90"/>
      <c r="R593" s="90"/>
      <c r="S593" s="90"/>
      <c r="T593" s="91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T593" s="16" t="s">
        <v>134</v>
      </c>
      <c r="AU593" s="16" t="s">
        <v>82</v>
      </c>
    </row>
    <row r="594" spans="1:65" s="2" customFormat="1" ht="14.4" customHeight="1">
      <c r="A594" s="37"/>
      <c r="B594" s="38"/>
      <c r="C594" s="227" t="s">
        <v>938</v>
      </c>
      <c r="D594" s="227" t="s">
        <v>127</v>
      </c>
      <c r="E594" s="228" t="s">
        <v>939</v>
      </c>
      <c r="F594" s="229" t="s">
        <v>940</v>
      </c>
      <c r="G594" s="230" t="s">
        <v>130</v>
      </c>
      <c r="H594" s="231">
        <v>2</v>
      </c>
      <c r="I594" s="232"/>
      <c r="J594" s="233">
        <f>ROUND(I594*H594,2)</f>
        <v>0</v>
      </c>
      <c r="K594" s="229" t="s">
        <v>131</v>
      </c>
      <c r="L594" s="43"/>
      <c r="M594" s="234" t="s">
        <v>1</v>
      </c>
      <c r="N594" s="235" t="s">
        <v>40</v>
      </c>
      <c r="O594" s="90"/>
      <c r="P594" s="236">
        <f>O594*H594</f>
        <v>0</v>
      </c>
      <c r="Q594" s="236">
        <v>0</v>
      </c>
      <c r="R594" s="236">
        <f>Q594*H594</f>
        <v>0</v>
      </c>
      <c r="S594" s="236">
        <v>0.01705</v>
      </c>
      <c r="T594" s="237">
        <f>S594*H594</f>
        <v>0.0341</v>
      </c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R594" s="238" t="s">
        <v>212</v>
      </c>
      <c r="AT594" s="238" t="s">
        <v>127</v>
      </c>
      <c r="AU594" s="238" t="s">
        <v>82</v>
      </c>
      <c r="AY594" s="16" t="s">
        <v>125</v>
      </c>
      <c r="BE594" s="239">
        <f>IF(N594="základní",J594,0)</f>
        <v>0</v>
      </c>
      <c r="BF594" s="239">
        <f>IF(N594="snížená",J594,0)</f>
        <v>0</v>
      </c>
      <c r="BG594" s="239">
        <f>IF(N594="zákl. přenesená",J594,0)</f>
        <v>0</v>
      </c>
      <c r="BH594" s="239">
        <f>IF(N594="sníž. přenesená",J594,0)</f>
        <v>0</v>
      </c>
      <c r="BI594" s="239">
        <f>IF(N594="nulová",J594,0)</f>
        <v>0</v>
      </c>
      <c r="BJ594" s="16" t="s">
        <v>80</v>
      </c>
      <c r="BK594" s="239">
        <f>ROUND(I594*H594,2)</f>
        <v>0</v>
      </c>
      <c r="BL594" s="16" t="s">
        <v>212</v>
      </c>
      <c r="BM594" s="238" t="s">
        <v>941</v>
      </c>
    </row>
    <row r="595" spans="1:47" s="2" customFormat="1" ht="12">
      <c r="A595" s="37"/>
      <c r="B595" s="38"/>
      <c r="C595" s="39"/>
      <c r="D595" s="240" t="s">
        <v>134</v>
      </c>
      <c r="E595" s="39"/>
      <c r="F595" s="241" t="s">
        <v>940</v>
      </c>
      <c r="G595" s="39"/>
      <c r="H595" s="39"/>
      <c r="I595" s="137"/>
      <c r="J595" s="39"/>
      <c r="K595" s="39"/>
      <c r="L595" s="43"/>
      <c r="M595" s="242"/>
      <c r="N595" s="243"/>
      <c r="O595" s="90"/>
      <c r="P595" s="90"/>
      <c r="Q595" s="90"/>
      <c r="R595" s="90"/>
      <c r="S595" s="90"/>
      <c r="T595" s="91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T595" s="16" t="s">
        <v>134</v>
      </c>
      <c r="AU595" s="16" t="s">
        <v>82</v>
      </c>
    </row>
    <row r="596" spans="1:65" s="2" customFormat="1" ht="14.4" customHeight="1">
      <c r="A596" s="37"/>
      <c r="B596" s="38"/>
      <c r="C596" s="227" t="s">
        <v>942</v>
      </c>
      <c r="D596" s="227" t="s">
        <v>127</v>
      </c>
      <c r="E596" s="228" t="s">
        <v>943</v>
      </c>
      <c r="F596" s="229" t="s">
        <v>944</v>
      </c>
      <c r="G596" s="230" t="s">
        <v>130</v>
      </c>
      <c r="H596" s="231">
        <v>2</v>
      </c>
      <c r="I596" s="232"/>
      <c r="J596" s="233">
        <f>ROUND(I596*H596,2)</f>
        <v>0</v>
      </c>
      <c r="K596" s="229" t="s">
        <v>131</v>
      </c>
      <c r="L596" s="43"/>
      <c r="M596" s="234" t="s">
        <v>1</v>
      </c>
      <c r="N596" s="235" t="s">
        <v>40</v>
      </c>
      <c r="O596" s="90"/>
      <c r="P596" s="236">
        <f>O596*H596</f>
        <v>0</v>
      </c>
      <c r="Q596" s="236">
        <v>0</v>
      </c>
      <c r="R596" s="236">
        <f>Q596*H596</f>
        <v>0</v>
      </c>
      <c r="S596" s="236">
        <v>0.0042</v>
      </c>
      <c r="T596" s="237">
        <f>S596*H596</f>
        <v>0.0084</v>
      </c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R596" s="238" t="s">
        <v>212</v>
      </c>
      <c r="AT596" s="238" t="s">
        <v>127</v>
      </c>
      <c r="AU596" s="238" t="s">
        <v>82</v>
      </c>
      <c r="AY596" s="16" t="s">
        <v>125</v>
      </c>
      <c r="BE596" s="239">
        <f>IF(N596="základní",J596,0)</f>
        <v>0</v>
      </c>
      <c r="BF596" s="239">
        <f>IF(N596="snížená",J596,0)</f>
        <v>0</v>
      </c>
      <c r="BG596" s="239">
        <f>IF(N596="zákl. přenesená",J596,0)</f>
        <v>0</v>
      </c>
      <c r="BH596" s="239">
        <f>IF(N596="sníž. přenesená",J596,0)</f>
        <v>0</v>
      </c>
      <c r="BI596" s="239">
        <f>IF(N596="nulová",J596,0)</f>
        <v>0</v>
      </c>
      <c r="BJ596" s="16" t="s">
        <v>80</v>
      </c>
      <c r="BK596" s="239">
        <f>ROUND(I596*H596,2)</f>
        <v>0</v>
      </c>
      <c r="BL596" s="16" t="s">
        <v>212</v>
      </c>
      <c r="BM596" s="238" t="s">
        <v>945</v>
      </c>
    </row>
    <row r="597" spans="1:47" s="2" customFormat="1" ht="12">
      <c r="A597" s="37"/>
      <c r="B597" s="38"/>
      <c r="C597" s="39"/>
      <c r="D597" s="240" t="s">
        <v>134</v>
      </c>
      <c r="E597" s="39"/>
      <c r="F597" s="241" t="s">
        <v>946</v>
      </c>
      <c r="G597" s="39"/>
      <c r="H597" s="39"/>
      <c r="I597" s="137"/>
      <c r="J597" s="39"/>
      <c r="K597" s="39"/>
      <c r="L597" s="43"/>
      <c r="M597" s="242"/>
      <c r="N597" s="243"/>
      <c r="O597" s="90"/>
      <c r="P597" s="90"/>
      <c r="Q597" s="90"/>
      <c r="R597" s="90"/>
      <c r="S597" s="90"/>
      <c r="T597" s="91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T597" s="16" t="s">
        <v>134</v>
      </c>
      <c r="AU597" s="16" t="s">
        <v>82</v>
      </c>
    </row>
    <row r="598" spans="1:65" s="2" customFormat="1" ht="19.8" customHeight="1">
      <c r="A598" s="37"/>
      <c r="B598" s="38"/>
      <c r="C598" s="227" t="s">
        <v>947</v>
      </c>
      <c r="D598" s="227" t="s">
        <v>127</v>
      </c>
      <c r="E598" s="228" t="s">
        <v>948</v>
      </c>
      <c r="F598" s="229" t="s">
        <v>949</v>
      </c>
      <c r="G598" s="230" t="s">
        <v>130</v>
      </c>
      <c r="H598" s="231">
        <v>1</v>
      </c>
      <c r="I598" s="232"/>
      <c r="J598" s="233">
        <f>ROUND(I598*H598,2)</f>
        <v>0</v>
      </c>
      <c r="K598" s="229" t="s">
        <v>131</v>
      </c>
      <c r="L598" s="43"/>
      <c r="M598" s="234" t="s">
        <v>1</v>
      </c>
      <c r="N598" s="235" t="s">
        <v>40</v>
      </c>
      <c r="O598" s="90"/>
      <c r="P598" s="236">
        <f>O598*H598</f>
        <v>0</v>
      </c>
      <c r="Q598" s="236">
        <v>0.00212</v>
      </c>
      <c r="R598" s="236">
        <f>Q598*H598</f>
        <v>0.00212</v>
      </c>
      <c r="S598" s="236">
        <v>0</v>
      </c>
      <c r="T598" s="237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238" t="s">
        <v>212</v>
      </c>
      <c r="AT598" s="238" t="s">
        <v>127</v>
      </c>
      <c r="AU598" s="238" t="s">
        <v>82</v>
      </c>
      <c r="AY598" s="16" t="s">
        <v>125</v>
      </c>
      <c r="BE598" s="239">
        <f>IF(N598="základní",J598,0)</f>
        <v>0</v>
      </c>
      <c r="BF598" s="239">
        <f>IF(N598="snížená",J598,0)</f>
        <v>0</v>
      </c>
      <c r="BG598" s="239">
        <f>IF(N598="zákl. přenesená",J598,0)</f>
        <v>0</v>
      </c>
      <c r="BH598" s="239">
        <f>IF(N598="sníž. přenesená",J598,0)</f>
        <v>0</v>
      </c>
      <c r="BI598" s="239">
        <f>IF(N598="nulová",J598,0)</f>
        <v>0</v>
      </c>
      <c r="BJ598" s="16" t="s">
        <v>80</v>
      </c>
      <c r="BK598" s="239">
        <f>ROUND(I598*H598,2)</f>
        <v>0</v>
      </c>
      <c r="BL598" s="16" t="s">
        <v>212</v>
      </c>
      <c r="BM598" s="238" t="s">
        <v>950</v>
      </c>
    </row>
    <row r="599" spans="1:47" s="2" customFormat="1" ht="12">
      <c r="A599" s="37"/>
      <c r="B599" s="38"/>
      <c r="C599" s="39"/>
      <c r="D599" s="240" t="s">
        <v>134</v>
      </c>
      <c r="E599" s="39"/>
      <c r="F599" s="241" t="s">
        <v>949</v>
      </c>
      <c r="G599" s="39"/>
      <c r="H599" s="39"/>
      <c r="I599" s="137"/>
      <c r="J599" s="39"/>
      <c r="K599" s="39"/>
      <c r="L599" s="43"/>
      <c r="M599" s="242"/>
      <c r="N599" s="243"/>
      <c r="O599" s="90"/>
      <c r="P599" s="90"/>
      <c r="Q599" s="90"/>
      <c r="R599" s="90"/>
      <c r="S599" s="90"/>
      <c r="T599" s="91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T599" s="16" t="s">
        <v>134</v>
      </c>
      <c r="AU599" s="16" t="s">
        <v>82</v>
      </c>
    </row>
    <row r="600" spans="1:65" s="2" customFormat="1" ht="19.8" customHeight="1">
      <c r="A600" s="37"/>
      <c r="B600" s="38"/>
      <c r="C600" s="227" t="s">
        <v>951</v>
      </c>
      <c r="D600" s="227" t="s">
        <v>127</v>
      </c>
      <c r="E600" s="228" t="s">
        <v>952</v>
      </c>
      <c r="F600" s="229" t="s">
        <v>953</v>
      </c>
      <c r="G600" s="230" t="s">
        <v>130</v>
      </c>
      <c r="H600" s="231">
        <v>2</v>
      </c>
      <c r="I600" s="232"/>
      <c r="J600" s="233">
        <f>ROUND(I600*H600,2)</f>
        <v>0</v>
      </c>
      <c r="K600" s="229" t="s">
        <v>131</v>
      </c>
      <c r="L600" s="43"/>
      <c r="M600" s="234" t="s">
        <v>1</v>
      </c>
      <c r="N600" s="235" t="s">
        <v>40</v>
      </c>
      <c r="O600" s="90"/>
      <c r="P600" s="236">
        <f>O600*H600</f>
        <v>0</v>
      </c>
      <c r="Q600" s="236">
        <v>0.00296</v>
      </c>
      <c r="R600" s="236">
        <f>Q600*H600</f>
        <v>0.00592</v>
      </c>
      <c r="S600" s="236">
        <v>0</v>
      </c>
      <c r="T600" s="237">
        <f>S600*H600</f>
        <v>0</v>
      </c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R600" s="238" t="s">
        <v>212</v>
      </c>
      <c r="AT600" s="238" t="s">
        <v>127</v>
      </c>
      <c r="AU600" s="238" t="s">
        <v>82</v>
      </c>
      <c r="AY600" s="16" t="s">
        <v>125</v>
      </c>
      <c r="BE600" s="239">
        <f>IF(N600="základní",J600,0)</f>
        <v>0</v>
      </c>
      <c r="BF600" s="239">
        <f>IF(N600="snížená",J600,0)</f>
        <v>0</v>
      </c>
      <c r="BG600" s="239">
        <f>IF(N600="zákl. přenesená",J600,0)</f>
        <v>0</v>
      </c>
      <c r="BH600" s="239">
        <f>IF(N600="sníž. přenesená",J600,0)</f>
        <v>0</v>
      </c>
      <c r="BI600" s="239">
        <f>IF(N600="nulová",J600,0)</f>
        <v>0</v>
      </c>
      <c r="BJ600" s="16" t="s">
        <v>80</v>
      </c>
      <c r="BK600" s="239">
        <f>ROUND(I600*H600,2)</f>
        <v>0</v>
      </c>
      <c r="BL600" s="16" t="s">
        <v>212</v>
      </c>
      <c r="BM600" s="238" t="s">
        <v>954</v>
      </c>
    </row>
    <row r="601" spans="1:47" s="2" customFormat="1" ht="12">
      <c r="A601" s="37"/>
      <c r="B601" s="38"/>
      <c r="C601" s="39"/>
      <c r="D601" s="240" t="s">
        <v>134</v>
      </c>
      <c r="E601" s="39"/>
      <c r="F601" s="241" t="s">
        <v>955</v>
      </c>
      <c r="G601" s="39"/>
      <c r="H601" s="39"/>
      <c r="I601" s="137"/>
      <c r="J601" s="39"/>
      <c r="K601" s="39"/>
      <c r="L601" s="43"/>
      <c r="M601" s="242"/>
      <c r="N601" s="243"/>
      <c r="O601" s="90"/>
      <c r="P601" s="90"/>
      <c r="Q601" s="90"/>
      <c r="R601" s="90"/>
      <c r="S601" s="90"/>
      <c r="T601" s="91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T601" s="16" t="s">
        <v>134</v>
      </c>
      <c r="AU601" s="16" t="s">
        <v>82</v>
      </c>
    </row>
    <row r="602" spans="1:65" s="2" customFormat="1" ht="30" customHeight="1">
      <c r="A602" s="37"/>
      <c r="B602" s="38"/>
      <c r="C602" s="227" t="s">
        <v>956</v>
      </c>
      <c r="D602" s="227" t="s">
        <v>127</v>
      </c>
      <c r="E602" s="228" t="s">
        <v>957</v>
      </c>
      <c r="F602" s="229" t="s">
        <v>958</v>
      </c>
      <c r="G602" s="230" t="s">
        <v>130</v>
      </c>
      <c r="H602" s="231">
        <v>1</v>
      </c>
      <c r="I602" s="232"/>
      <c r="J602" s="233">
        <f>ROUND(I602*H602,2)</f>
        <v>0</v>
      </c>
      <c r="K602" s="229" t="s">
        <v>131</v>
      </c>
      <c r="L602" s="43"/>
      <c r="M602" s="234" t="s">
        <v>1</v>
      </c>
      <c r="N602" s="235" t="s">
        <v>40</v>
      </c>
      <c r="O602" s="90"/>
      <c r="P602" s="236">
        <f>O602*H602</f>
        <v>0</v>
      </c>
      <c r="Q602" s="236">
        <v>0.0015</v>
      </c>
      <c r="R602" s="236">
        <f>Q602*H602</f>
        <v>0.0015</v>
      </c>
      <c r="S602" s="236">
        <v>0</v>
      </c>
      <c r="T602" s="237">
        <f>S602*H602</f>
        <v>0</v>
      </c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R602" s="238" t="s">
        <v>212</v>
      </c>
      <c r="AT602" s="238" t="s">
        <v>127</v>
      </c>
      <c r="AU602" s="238" t="s">
        <v>82</v>
      </c>
      <c r="AY602" s="16" t="s">
        <v>125</v>
      </c>
      <c r="BE602" s="239">
        <f>IF(N602="základní",J602,0)</f>
        <v>0</v>
      </c>
      <c r="BF602" s="239">
        <f>IF(N602="snížená",J602,0)</f>
        <v>0</v>
      </c>
      <c r="BG602" s="239">
        <f>IF(N602="zákl. přenesená",J602,0)</f>
        <v>0</v>
      </c>
      <c r="BH602" s="239">
        <f>IF(N602="sníž. přenesená",J602,0)</f>
        <v>0</v>
      </c>
      <c r="BI602" s="239">
        <f>IF(N602="nulová",J602,0)</f>
        <v>0</v>
      </c>
      <c r="BJ602" s="16" t="s">
        <v>80</v>
      </c>
      <c r="BK602" s="239">
        <f>ROUND(I602*H602,2)</f>
        <v>0</v>
      </c>
      <c r="BL602" s="16" t="s">
        <v>212</v>
      </c>
      <c r="BM602" s="238" t="s">
        <v>959</v>
      </c>
    </row>
    <row r="603" spans="1:47" s="2" customFormat="1" ht="12">
      <c r="A603" s="37"/>
      <c r="B603" s="38"/>
      <c r="C603" s="39"/>
      <c r="D603" s="240" t="s">
        <v>134</v>
      </c>
      <c r="E603" s="39"/>
      <c r="F603" s="241" t="s">
        <v>960</v>
      </c>
      <c r="G603" s="39"/>
      <c r="H603" s="39"/>
      <c r="I603" s="137"/>
      <c r="J603" s="39"/>
      <c r="K603" s="39"/>
      <c r="L603" s="43"/>
      <c r="M603" s="242"/>
      <c r="N603" s="243"/>
      <c r="O603" s="90"/>
      <c r="P603" s="90"/>
      <c r="Q603" s="90"/>
      <c r="R603" s="90"/>
      <c r="S603" s="90"/>
      <c r="T603" s="91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T603" s="16" t="s">
        <v>134</v>
      </c>
      <c r="AU603" s="16" t="s">
        <v>82</v>
      </c>
    </row>
    <row r="604" spans="1:65" s="2" customFormat="1" ht="14.4" customHeight="1">
      <c r="A604" s="37"/>
      <c r="B604" s="38"/>
      <c r="C604" s="227" t="s">
        <v>961</v>
      </c>
      <c r="D604" s="227" t="s">
        <v>127</v>
      </c>
      <c r="E604" s="228" t="s">
        <v>962</v>
      </c>
      <c r="F604" s="229" t="s">
        <v>963</v>
      </c>
      <c r="G604" s="230" t="s">
        <v>130</v>
      </c>
      <c r="H604" s="231">
        <v>1</v>
      </c>
      <c r="I604" s="232"/>
      <c r="J604" s="233">
        <f>ROUND(I604*H604,2)</f>
        <v>0</v>
      </c>
      <c r="K604" s="229" t="s">
        <v>131</v>
      </c>
      <c r="L604" s="43"/>
      <c r="M604" s="234" t="s">
        <v>1</v>
      </c>
      <c r="N604" s="235" t="s">
        <v>40</v>
      </c>
      <c r="O604" s="90"/>
      <c r="P604" s="236">
        <f>O604*H604</f>
        <v>0</v>
      </c>
      <c r="Q604" s="236">
        <v>0</v>
      </c>
      <c r="R604" s="236">
        <f>Q604*H604</f>
        <v>0</v>
      </c>
      <c r="S604" s="236">
        <v>0.02113</v>
      </c>
      <c r="T604" s="237">
        <f>S604*H604</f>
        <v>0.02113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238" t="s">
        <v>212</v>
      </c>
      <c r="AT604" s="238" t="s">
        <v>127</v>
      </c>
      <c r="AU604" s="238" t="s">
        <v>82</v>
      </c>
      <c r="AY604" s="16" t="s">
        <v>125</v>
      </c>
      <c r="BE604" s="239">
        <f>IF(N604="základní",J604,0)</f>
        <v>0</v>
      </c>
      <c r="BF604" s="239">
        <f>IF(N604="snížená",J604,0)</f>
        <v>0</v>
      </c>
      <c r="BG604" s="239">
        <f>IF(N604="zákl. přenesená",J604,0)</f>
        <v>0</v>
      </c>
      <c r="BH604" s="239">
        <f>IF(N604="sníž. přenesená",J604,0)</f>
        <v>0</v>
      </c>
      <c r="BI604" s="239">
        <f>IF(N604="nulová",J604,0)</f>
        <v>0</v>
      </c>
      <c r="BJ604" s="16" t="s">
        <v>80</v>
      </c>
      <c r="BK604" s="239">
        <f>ROUND(I604*H604,2)</f>
        <v>0</v>
      </c>
      <c r="BL604" s="16" t="s">
        <v>212</v>
      </c>
      <c r="BM604" s="238" t="s">
        <v>964</v>
      </c>
    </row>
    <row r="605" spans="1:47" s="2" customFormat="1" ht="12">
      <c r="A605" s="37"/>
      <c r="B605" s="38"/>
      <c r="C605" s="39"/>
      <c r="D605" s="240" t="s">
        <v>134</v>
      </c>
      <c r="E605" s="39"/>
      <c r="F605" s="241" t="s">
        <v>965</v>
      </c>
      <c r="G605" s="39"/>
      <c r="H605" s="39"/>
      <c r="I605" s="137"/>
      <c r="J605" s="39"/>
      <c r="K605" s="39"/>
      <c r="L605" s="43"/>
      <c r="M605" s="242"/>
      <c r="N605" s="243"/>
      <c r="O605" s="90"/>
      <c r="P605" s="90"/>
      <c r="Q605" s="90"/>
      <c r="R605" s="90"/>
      <c r="S605" s="90"/>
      <c r="T605" s="91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T605" s="16" t="s">
        <v>134</v>
      </c>
      <c r="AU605" s="16" t="s">
        <v>82</v>
      </c>
    </row>
    <row r="606" spans="1:65" s="2" customFormat="1" ht="14.4" customHeight="1">
      <c r="A606" s="37"/>
      <c r="B606" s="38"/>
      <c r="C606" s="227" t="s">
        <v>966</v>
      </c>
      <c r="D606" s="227" t="s">
        <v>127</v>
      </c>
      <c r="E606" s="228" t="s">
        <v>967</v>
      </c>
      <c r="F606" s="229" t="s">
        <v>968</v>
      </c>
      <c r="G606" s="230" t="s">
        <v>130</v>
      </c>
      <c r="H606" s="231">
        <v>1</v>
      </c>
      <c r="I606" s="232"/>
      <c r="J606" s="233">
        <f>ROUND(I606*H606,2)</f>
        <v>0</v>
      </c>
      <c r="K606" s="229" t="s">
        <v>131</v>
      </c>
      <c r="L606" s="43"/>
      <c r="M606" s="234" t="s">
        <v>1</v>
      </c>
      <c r="N606" s="235" t="s">
        <v>40</v>
      </c>
      <c r="O606" s="90"/>
      <c r="P606" s="236">
        <f>O606*H606</f>
        <v>0</v>
      </c>
      <c r="Q606" s="236">
        <v>0.00029</v>
      </c>
      <c r="R606" s="236">
        <f>Q606*H606</f>
        <v>0.00029</v>
      </c>
      <c r="S606" s="236">
        <v>0</v>
      </c>
      <c r="T606" s="237">
        <f>S606*H606</f>
        <v>0</v>
      </c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R606" s="238" t="s">
        <v>212</v>
      </c>
      <c r="AT606" s="238" t="s">
        <v>127</v>
      </c>
      <c r="AU606" s="238" t="s">
        <v>82</v>
      </c>
      <c r="AY606" s="16" t="s">
        <v>125</v>
      </c>
      <c r="BE606" s="239">
        <f>IF(N606="základní",J606,0)</f>
        <v>0</v>
      </c>
      <c r="BF606" s="239">
        <f>IF(N606="snížená",J606,0)</f>
        <v>0</v>
      </c>
      <c r="BG606" s="239">
        <f>IF(N606="zákl. přenesená",J606,0)</f>
        <v>0</v>
      </c>
      <c r="BH606" s="239">
        <f>IF(N606="sníž. přenesená",J606,0)</f>
        <v>0</v>
      </c>
      <c r="BI606" s="239">
        <f>IF(N606="nulová",J606,0)</f>
        <v>0</v>
      </c>
      <c r="BJ606" s="16" t="s">
        <v>80</v>
      </c>
      <c r="BK606" s="239">
        <f>ROUND(I606*H606,2)</f>
        <v>0</v>
      </c>
      <c r="BL606" s="16" t="s">
        <v>212</v>
      </c>
      <c r="BM606" s="238" t="s">
        <v>969</v>
      </c>
    </row>
    <row r="607" spans="1:47" s="2" customFormat="1" ht="12">
      <c r="A607" s="37"/>
      <c r="B607" s="38"/>
      <c r="C607" s="39"/>
      <c r="D607" s="240" t="s">
        <v>134</v>
      </c>
      <c r="E607" s="39"/>
      <c r="F607" s="241" t="s">
        <v>970</v>
      </c>
      <c r="G607" s="39"/>
      <c r="H607" s="39"/>
      <c r="I607" s="137"/>
      <c r="J607" s="39"/>
      <c r="K607" s="39"/>
      <c r="L607" s="43"/>
      <c r="M607" s="242"/>
      <c r="N607" s="243"/>
      <c r="O607" s="90"/>
      <c r="P607" s="90"/>
      <c r="Q607" s="90"/>
      <c r="R607" s="90"/>
      <c r="S607" s="90"/>
      <c r="T607" s="91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T607" s="16" t="s">
        <v>134</v>
      </c>
      <c r="AU607" s="16" t="s">
        <v>82</v>
      </c>
    </row>
    <row r="608" spans="1:65" s="2" customFormat="1" ht="19.8" customHeight="1">
      <c r="A608" s="37"/>
      <c r="B608" s="38"/>
      <c r="C608" s="227" t="s">
        <v>971</v>
      </c>
      <c r="D608" s="227" t="s">
        <v>127</v>
      </c>
      <c r="E608" s="228" t="s">
        <v>972</v>
      </c>
      <c r="F608" s="229" t="s">
        <v>973</v>
      </c>
      <c r="G608" s="230" t="s">
        <v>170</v>
      </c>
      <c r="H608" s="231">
        <v>0.017</v>
      </c>
      <c r="I608" s="232"/>
      <c r="J608" s="233">
        <f>ROUND(I608*H608,2)</f>
        <v>0</v>
      </c>
      <c r="K608" s="229" t="s">
        <v>131</v>
      </c>
      <c r="L608" s="43"/>
      <c r="M608" s="234" t="s">
        <v>1</v>
      </c>
      <c r="N608" s="235" t="s">
        <v>40</v>
      </c>
      <c r="O608" s="90"/>
      <c r="P608" s="236">
        <f>O608*H608</f>
        <v>0</v>
      </c>
      <c r="Q608" s="236">
        <v>0</v>
      </c>
      <c r="R608" s="236">
        <f>Q608*H608</f>
        <v>0</v>
      </c>
      <c r="S608" s="236">
        <v>0</v>
      </c>
      <c r="T608" s="237">
        <f>S608*H608</f>
        <v>0</v>
      </c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R608" s="238" t="s">
        <v>212</v>
      </c>
      <c r="AT608" s="238" t="s">
        <v>127</v>
      </c>
      <c r="AU608" s="238" t="s">
        <v>82</v>
      </c>
      <c r="AY608" s="16" t="s">
        <v>125</v>
      </c>
      <c r="BE608" s="239">
        <f>IF(N608="základní",J608,0)</f>
        <v>0</v>
      </c>
      <c r="BF608" s="239">
        <f>IF(N608="snížená",J608,0)</f>
        <v>0</v>
      </c>
      <c r="BG608" s="239">
        <f>IF(N608="zákl. přenesená",J608,0)</f>
        <v>0</v>
      </c>
      <c r="BH608" s="239">
        <f>IF(N608="sníž. přenesená",J608,0)</f>
        <v>0</v>
      </c>
      <c r="BI608" s="239">
        <f>IF(N608="nulová",J608,0)</f>
        <v>0</v>
      </c>
      <c r="BJ608" s="16" t="s">
        <v>80</v>
      </c>
      <c r="BK608" s="239">
        <f>ROUND(I608*H608,2)</f>
        <v>0</v>
      </c>
      <c r="BL608" s="16" t="s">
        <v>212</v>
      </c>
      <c r="BM608" s="238" t="s">
        <v>974</v>
      </c>
    </row>
    <row r="609" spans="1:47" s="2" customFormat="1" ht="12">
      <c r="A609" s="37"/>
      <c r="B609" s="38"/>
      <c r="C609" s="39"/>
      <c r="D609" s="240" t="s">
        <v>134</v>
      </c>
      <c r="E609" s="39"/>
      <c r="F609" s="241" t="s">
        <v>973</v>
      </c>
      <c r="G609" s="39"/>
      <c r="H609" s="39"/>
      <c r="I609" s="137"/>
      <c r="J609" s="39"/>
      <c r="K609" s="39"/>
      <c r="L609" s="43"/>
      <c r="M609" s="242"/>
      <c r="N609" s="243"/>
      <c r="O609" s="90"/>
      <c r="P609" s="90"/>
      <c r="Q609" s="90"/>
      <c r="R609" s="90"/>
      <c r="S609" s="90"/>
      <c r="T609" s="91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T609" s="16" t="s">
        <v>134</v>
      </c>
      <c r="AU609" s="16" t="s">
        <v>82</v>
      </c>
    </row>
    <row r="610" spans="1:63" s="12" customFormat="1" ht="22.8" customHeight="1">
      <c r="A610" s="12"/>
      <c r="B610" s="211"/>
      <c r="C610" s="212"/>
      <c r="D610" s="213" t="s">
        <v>74</v>
      </c>
      <c r="E610" s="225" t="s">
        <v>975</v>
      </c>
      <c r="F610" s="225" t="s">
        <v>976</v>
      </c>
      <c r="G610" s="212"/>
      <c r="H610" s="212"/>
      <c r="I610" s="215"/>
      <c r="J610" s="226">
        <f>BK610</f>
        <v>0</v>
      </c>
      <c r="K610" s="212"/>
      <c r="L610" s="217"/>
      <c r="M610" s="218"/>
      <c r="N610" s="219"/>
      <c r="O610" s="219"/>
      <c r="P610" s="220">
        <f>SUM(P611:P612)</f>
        <v>0</v>
      </c>
      <c r="Q610" s="219"/>
      <c r="R610" s="220">
        <f>SUM(R611:R612)</f>
        <v>0</v>
      </c>
      <c r="S610" s="219"/>
      <c r="T610" s="221">
        <f>SUM(T611:T612)</f>
        <v>0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22" t="s">
        <v>82</v>
      </c>
      <c r="AT610" s="223" t="s">
        <v>74</v>
      </c>
      <c r="AU610" s="223" t="s">
        <v>80</v>
      </c>
      <c r="AY610" s="222" t="s">
        <v>125</v>
      </c>
      <c r="BK610" s="224">
        <f>SUM(BK611:BK612)</f>
        <v>0</v>
      </c>
    </row>
    <row r="611" spans="1:65" s="2" customFormat="1" ht="19.8" customHeight="1">
      <c r="A611" s="37"/>
      <c r="B611" s="38"/>
      <c r="C611" s="227" t="s">
        <v>977</v>
      </c>
      <c r="D611" s="227" t="s">
        <v>127</v>
      </c>
      <c r="E611" s="228" t="s">
        <v>978</v>
      </c>
      <c r="F611" s="229" t="s">
        <v>979</v>
      </c>
      <c r="G611" s="230" t="s">
        <v>130</v>
      </c>
      <c r="H611" s="231">
        <v>1</v>
      </c>
      <c r="I611" s="232"/>
      <c r="J611" s="233">
        <f>ROUND(I611*H611,2)</f>
        <v>0</v>
      </c>
      <c r="K611" s="229" t="s">
        <v>131</v>
      </c>
      <c r="L611" s="43"/>
      <c r="M611" s="234" t="s">
        <v>1</v>
      </c>
      <c r="N611" s="235" t="s">
        <v>40</v>
      </c>
      <c r="O611" s="90"/>
      <c r="P611" s="236">
        <f>O611*H611</f>
        <v>0</v>
      </c>
      <c r="Q611" s="236">
        <v>0</v>
      </c>
      <c r="R611" s="236">
        <f>Q611*H611</f>
        <v>0</v>
      </c>
      <c r="S611" s="236">
        <v>0</v>
      </c>
      <c r="T611" s="237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238" t="s">
        <v>212</v>
      </c>
      <c r="AT611" s="238" t="s">
        <v>127</v>
      </c>
      <c r="AU611" s="238" t="s">
        <v>82</v>
      </c>
      <c r="AY611" s="16" t="s">
        <v>125</v>
      </c>
      <c r="BE611" s="239">
        <f>IF(N611="základní",J611,0)</f>
        <v>0</v>
      </c>
      <c r="BF611" s="239">
        <f>IF(N611="snížená",J611,0)</f>
        <v>0</v>
      </c>
      <c r="BG611" s="239">
        <f>IF(N611="zákl. přenesená",J611,0)</f>
        <v>0</v>
      </c>
      <c r="BH611" s="239">
        <f>IF(N611="sníž. přenesená",J611,0)</f>
        <v>0</v>
      </c>
      <c r="BI611" s="239">
        <f>IF(N611="nulová",J611,0)</f>
        <v>0</v>
      </c>
      <c r="BJ611" s="16" t="s">
        <v>80</v>
      </c>
      <c r="BK611" s="239">
        <f>ROUND(I611*H611,2)</f>
        <v>0</v>
      </c>
      <c r="BL611" s="16" t="s">
        <v>212</v>
      </c>
      <c r="BM611" s="238" t="s">
        <v>980</v>
      </c>
    </row>
    <row r="612" spans="1:47" s="2" customFormat="1" ht="12">
      <c r="A612" s="37"/>
      <c r="B612" s="38"/>
      <c r="C612" s="39"/>
      <c r="D612" s="240" t="s">
        <v>134</v>
      </c>
      <c r="E612" s="39"/>
      <c r="F612" s="241" t="s">
        <v>979</v>
      </c>
      <c r="G612" s="39"/>
      <c r="H612" s="39"/>
      <c r="I612" s="137"/>
      <c r="J612" s="39"/>
      <c r="K612" s="39"/>
      <c r="L612" s="43"/>
      <c r="M612" s="242"/>
      <c r="N612" s="243"/>
      <c r="O612" s="90"/>
      <c r="P612" s="90"/>
      <c r="Q612" s="90"/>
      <c r="R612" s="90"/>
      <c r="S612" s="90"/>
      <c r="T612" s="91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T612" s="16" t="s">
        <v>134</v>
      </c>
      <c r="AU612" s="16" t="s">
        <v>82</v>
      </c>
    </row>
    <row r="613" spans="1:63" s="12" customFormat="1" ht="22.8" customHeight="1">
      <c r="A613" s="12"/>
      <c r="B613" s="211"/>
      <c r="C613" s="212"/>
      <c r="D613" s="213" t="s">
        <v>74</v>
      </c>
      <c r="E613" s="225" t="s">
        <v>981</v>
      </c>
      <c r="F613" s="225" t="s">
        <v>982</v>
      </c>
      <c r="G613" s="212"/>
      <c r="H613" s="212"/>
      <c r="I613" s="215"/>
      <c r="J613" s="226">
        <f>BK613</f>
        <v>0</v>
      </c>
      <c r="K613" s="212"/>
      <c r="L613" s="217"/>
      <c r="M613" s="218"/>
      <c r="N613" s="219"/>
      <c r="O613" s="219"/>
      <c r="P613" s="220">
        <f>SUM(P614:P624)</f>
        <v>0</v>
      </c>
      <c r="Q613" s="219"/>
      <c r="R613" s="220">
        <f>SUM(R614:R624)</f>
        <v>0</v>
      </c>
      <c r="S613" s="219"/>
      <c r="T613" s="221">
        <f>SUM(T614:T624)</f>
        <v>0.22540000000000002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22" t="s">
        <v>82</v>
      </c>
      <c r="AT613" s="223" t="s">
        <v>74</v>
      </c>
      <c r="AU613" s="223" t="s">
        <v>80</v>
      </c>
      <c r="AY613" s="222" t="s">
        <v>125</v>
      </c>
      <c r="BK613" s="224">
        <f>SUM(BK614:BK624)</f>
        <v>0</v>
      </c>
    </row>
    <row r="614" spans="1:65" s="2" customFormat="1" ht="19.8" customHeight="1">
      <c r="A614" s="37"/>
      <c r="B614" s="38"/>
      <c r="C614" s="227" t="s">
        <v>983</v>
      </c>
      <c r="D614" s="227" t="s">
        <v>127</v>
      </c>
      <c r="E614" s="228" t="s">
        <v>984</v>
      </c>
      <c r="F614" s="229" t="s">
        <v>985</v>
      </c>
      <c r="G614" s="230" t="s">
        <v>398</v>
      </c>
      <c r="H614" s="231">
        <v>330</v>
      </c>
      <c r="I614" s="232"/>
      <c r="J614" s="233">
        <f>ROUND(I614*H614,2)</f>
        <v>0</v>
      </c>
      <c r="K614" s="229" t="s">
        <v>131</v>
      </c>
      <c r="L614" s="43"/>
      <c r="M614" s="234" t="s">
        <v>1</v>
      </c>
      <c r="N614" s="235" t="s">
        <v>40</v>
      </c>
      <c r="O614" s="90"/>
      <c r="P614" s="236">
        <f>O614*H614</f>
        <v>0</v>
      </c>
      <c r="Q614" s="236">
        <v>0</v>
      </c>
      <c r="R614" s="236">
        <f>Q614*H614</f>
        <v>0</v>
      </c>
      <c r="S614" s="236">
        <v>0.0004</v>
      </c>
      <c r="T614" s="237">
        <f>S614*H614</f>
        <v>0.132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238" t="s">
        <v>212</v>
      </c>
      <c r="AT614" s="238" t="s">
        <v>127</v>
      </c>
      <c r="AU614" s="238" t="s">
        <v>82</v>
      </c>
      <c r="AY614" s="16" t="s">
        <v>125</v>
      </c>
      <c r="BE614" s="239">
        <f>IF(N614="základní",J614,0)</f>
        <v>0</v>
      </c>
      <c r="BF614" s="239">
        <f>IF(N614="snížená",J614,0)</f>
        <v>0</v>
      </c>
      <c r="BG614" s="239">
        <f>IF(N614="zákl. přenesená",J614,0)</f>
        <v>0</v>
      </c>
      <c r="BH614" s="239">
        <f>IF(N614="sníž. přenesená",J614,0)</f>
        <v>0</v>
      </c>
      <c r="BI614" s="239">
        <f>IF(N614="nulová",J614,0)</f>
        <v>0</v>
      </c>
      <c r="BJ614" s="16" t="s">
        <v>80</v>
      </c>
      <c r="BK614" s="239">
        <f>ROUND(I614*H614,2)</f>
        <v>0</v>
      </c>
      <c r="BL614" s="16" t="s">
        <v>212</v>
      </c>
      <c r="BM614" s="238" t="s">
        <v>986</v>
      </c>
    </row>
    <row r="615" spans="1:47" s="2" customFormat="1" ht="12">
      <c r="A615" s="37"/>
      <c r="B615" s="38"/>
      <c r="C615" s="39"/>
      <c r="D615" s="240" t="s">
        <v>134</v>
      </c>
      <c r="E615" s="39"/>
      <c r="F615" s="241" t="s">
        <v>987</v>
      </c>
      <c r="G615" s="39"/>
      <c r="H615" s="39"/>
      <c r="I615" s="137"/>
      <c r="J615" s="39"/>
      <c r="K615" s="39"/>
      <c r="L615" s="43"/>
      <c r="M615" s="242"/>
      <c r="N615" s="243"/>
      <c r="O615" s="90"/>
      <c r="P615" s="90"/>
      <c r="Q615" s="90"/>
      <c r="R615" s="90"/>
      <c r="S615" s="90"/>
      <c r="T615" s="91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T615" s="16" t="s">
        <v>134</v>
      </c>
      <c r="AU615" s="16" t="s">
        <v>82</v>
      </c>
    </row>
    <row r="616" spans="1:51" s="13" customFormat="1" ht="12">
      <c r="A616" s="13"/>
      <c r="B616" s="244"/>
      <c r="C616" s="245"/>
      <c r="D616" s="240" t="s">
        <v>145</v>
      </c>
      <c r="E616" s="246" t="s">
        <v>1</v>
      </c>
      <c r="F616" s="247" t="s">
        <v>988</v>
      </c>
      <c r="G616" s="245"/>
      <c r="H616" s="248">
        <v>330</v>
      </c>
      <c r="I616" s="249"/>
      <c r="J616" s="245"/>
      <c r="K616" s="245"/>
      <c r="L616" s="250"/>
      <c r="M616" s="251"/>
      <c r="N616" s="252"/>
      <c r="O616" s="252"/>
      <c r="P616" s="252"/>
      <c r="Q616" s="252"/>
      <c r="R616" s="252"/>
      <c r="S616" s="252"/>
      <c r="T616" s="25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4" t="s">
        <v>145</v>
      </c>
      <c r="AU616" s="254" t="s">
        <v>82</v>
      </c>
      <c r="AV616" s="13" t="s">
        <v>82</v>
      </c>
      <c r="AW616" s="13" t="s">
        <v>32</v>
      </c>
      <c r="AX616" s="13" t="s">
        <v>80</v>
      </c>
      <c r="AY616" s="254" t="s">
        <v>125</v>
      </c>
    </row>
    <row r="617" spans="1:65" s="2" customFormat="1" ht="19.8" customHeight="1">
      <c r="A617" s="37"/>
      <c r="B617" s="38"/>
      <c r="C617" s="227" t="s">
        <v>989</v>
      </c>
      <c r="D617" s="227" t="s">
        <v>127</v>
      </c>
      <c r="E617" s="228" t="s">
        <v>990</v>
      </c>
      <c r="F617" s="229" t="s">
        <v>991</v>
      </c>
      <c r="G617" s="230" t="s">
        <v>130</v>
      </c>
      <c r="H617" s="231">
        <v>30</v>
      </c>
      <c r="I617" s="232"/>
      <c r="J617" s="233">
        <f>ROUND(I617*H617,2)</f>
        <v>0</v>
      </c>
      <c r="K617" s="229" t="s">
        <v>131</v>
      </c>
      <c r="L617" s="43"/>
      <c r="M617" s="234" t="s">
        <v>1</v>
      </c>
      <c r="N617" s="235" t="s">
        <v>40</v>
      </c>
      <c r="O617" s="90"/>
      <c r="P617" s="236">
        <f>O617*H617</f>
        <v>0</v>
      </c>
      <c r="Q617" s="236">
        <v>0</v>
      </c>
      <c r="R617" s="236">
        <f>Q617*H617</f>
        <v>0</v>
      </c>
      <c r="S617" s="236">
        <v>0.00045</v>
      </c>
      <c r="T617" s="237">
        <f>S617*H617</f>
        <v>0.0135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38" t="s">
        <v>212</v>
      </c>
      <c r="AT617" s="238" t="s">
        <v>127</v>
      </c>
      <c r="AU617" s="238" t="s">
        <v>82</v>
      </c>
      <c r="AY617" s="16" t="s">
        <v>125</v>
      </c>
      <c r="BE617" s="239">
        <f>IF(N617="základní",J617,0)</f>
        <v>0</v>
      </c>
      <c r="BF617" s="239">
        <f>IF(N617="snížená",J617,0)</f>
        <v>0</v>
      </c>
      <c r="BG617" s="239">
        <f>IF(N617="zákl. přenesená",J617,0)</f>
        <v>0</v>
      </c>
      <c r="BH617" s="239">
        <f>IF(N617="sníž. přenesená",J617,0)</f>
        <v>0</v>
      </c>
      <c r="BI617" s="239">
        <f>IF(N617="nulová",J617,0)</f>
        <v>0</v>
      </c>
      <c r="BJ617" s="16" t="s">
        <v>80</v>
      </c>
      <c r="BK617" s="239">
        <f>ROUND(I617*H617,2)</f>
        <v>0</v>
      </c>
      <c r="BL617" s="16" t="s">
        <v>212</v>
      </c>
      <c r="BM617" s="238" t="s">
        <v>992</v>
      </c>
    </row>
    <row r="618" spans="1:47" s="2" customFormat="1" ht="12">
      <c r="A618" s="37"/>
      <c r="B618" s="38"/>
      <c r="C618" s="39"/>
      <c r="D618" s="240" t="s">
        <v>134</v>
      </c>
      <c r="E618" s="39"/>
      <c r="F618" s="241" t="s">
        <v>993</v>
      </c>
      <c r="G618" s="39"/>
      <c r="H618" s="39"/>
      <c r="I618" s="137"/>
      <c r="J618" s="39"/>
      <c r="K618" s="39"/>
      <c r="L618" s="43"/>
      <c r="M618" s="242"/>
      <c r="N618" s="243"/>
      <c r="O618" s="90"/>
      <c r="P618" s="90"/>
      <c r="Q618" s="90"/>
      <c r="R618" s="90"/>
      <c r="S618" s="90"/>
      <c r="T618" s="91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T618" s="16" t="s">
        <v>134</v>
      </c>
      <c r="AU618" s="16" t="s">
        <v>82</v>
      </c>
    </row>
    <row r="619" spans="1:65" s="2" customFormat="1" ht="19.8" customHeight="1">
      <c r="A619" s="37"/>
      <c r="B619" s="38"/>
      <c r="C619" s="227" t="s">
        <v>994</v>
      </c>
      <c r="D619" s="227" t="s">
        <v>127</v>
      </c>
      <c r="E619" s="228" t="s">
        <v>995</v>
      </c>
      <c r="F619" s="229" t="s">
        <v>996</v>
      </c>
      <c r="G619" s="230" t="s">
        <v>130</v>
      </c>
      <c r="H619" s="231">
        <v>220</v>
      </c>
      <c r="I619" s="232"/>
      <c r="J619" s="233">
        <f>ROUND(I619*H619,2)</f>
        <v>0</v>
      </c>
      <c r="K619" s="229" t="s">
        <v>131</v>
      </c>
      <c r="L619" s="43"/>
      <c r="M619" s="234" t="s">
        <v>1</v>
      </c>
      <c r="N619" s="235" t="s">
        <v>40</v>
      </c>
      <c r="O619" s="90"/>
      <c r="P619" s="236">
        <f>O619*H619</f>
        <v>0</v>
      </c>
      <c r="Q619" s="236">
        <v>0</v>
      </c>
      <c r="R619" s="236">
        <f>Q619*H619</f>
        <v>0</v>
      </c>
      <c r="S619" s="236">
        <v>0.00028</v>
      </c>
      <c r="T619" s="237">
        <f>S619*H619</f>
        <v>0.061599999999999995</v>
      </c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R619" s="238" t="s">
        <v>212</v>
      </c>
      <c r="AT619" s="238" t="s">
        <v>127</v>
      </c>
      <c r="AU619" s="238" t="s">
        <v>82</v>
      </c>
      <c r="AY619" s="16" t="s">
        <v>125</v>
      </c>
      <c r="BE619" s="239">
        <f>IF(N619="základní",J619,0)</f>
        <v>0</v>
      </c>
      <c r="BF619" s="239">
        <f>IF(N619="snížená",J619,0)</f>
        <v>0</v>
      </c>
      <c r="BG619" s="239">
        <f>IF(N619="zákl. přenesená",J619,0)</f>
        <v>0</v>
      </c>
      <c r="BH619" s="239">
        <f>IF(N619="sníž. přenesená",J619,0)</f>
        <v>0</v>
      </c>
      <c r="BI619" s="239">
        <f>IF(N619="nulová",J619,0)</f>
        <v>0</v>
      </c>
      <c r="BJ619" s="16" t="s">
        <v>80</v>
      </c>
      <c r="BK619" s="239">
        <f>ROUND(I619*H619,2)</f>
        <v>0</v>
      </c>
      <c r="BL619" s="16" t="s">
        <v>212</v>
      </c>
      <c r="BM619" s="238" t="s">
        <v>997</v>
      </c>
    </row>
    <row r="620" spans="1:47" s="2" customFormat="1" ht="12">
      <c r="A620" s="37"/>
      <c r="B620" s="38"/>
      <c r="C620" s="39"/>
      <c r="D620" s="240" t="s">
        <v>134</v>
      </c>
      <c r="E620" s="39"/>
      <c r="F620" s="241" t="s">
        <v>998</v>
      </c>
      <c r="G620" s="39"/>
      <c r="H620" s="39"/>
      <c r="I620" s="137"/>
      <c r="J620" s="39"/>
      <c r="K620" s="39"/>
      <c r="L620" s="43"/>
      <c r="M620" s="242"/>
      <c r="N620" s="243"/>
      <c r="O620" s="90"/>
      <c r="P620" s="90"/>
      <c r="Q620" s="90"/>
      <c r="R620" s="90"/>
      <c r="S620" s="90"/>
      <c r="T620" s="91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T620" s="16" t="s">
        <v>134</v>
      </c>
      <c r="AU620" s="16" t="s">
        <v>82</v>
      </c>
    </row>
    <row r="621" spans="1:65" s="2" customFormat="1" ht="19.8" customHeight="1">
      <c r="A621" s="37"/>
      <c r="B621" s="38"/>
      <c r="C621" s="227" t="s">
        <v>999</v>
      </c>
      <c r="D621" s="227" t="s">
        <v>127</v>
      </c>
      <c r="E621" s="228" t="s">
        <v>1000</v>
      </c>
      <c r="F621" s="229" t="s">
        <v>1001</v>
      </c>
      <c r="G621" s="230" t="s">
        <v>130</v>
      </c>
      <c r="H621" s="231">
        <v>24</v>
      </c>
      <c r="I621" s="232"/>
      <c r="J621" s="233">
        <f>ROUND(I621*H621,2)</f>
        <v>0</v>
      </c>
      <c r="K621" s="229" t="s">
        <v>131</v>
      </c>
      <c r="L621" s="43"/>
      <c r="M621" s="234" t="s">
        <v>1</v>
      </c>
      <c r="N621" s="235" t="s">
        <v>40</v>
      </c>
      <c r="O621" s="90"/>
      <c r="P621" s="236">
        <f>O621*H621</f>
        <v>0</v>
      </c>
      <c r="Q621" s="236">
        <v>0</v>
      </c>
      <c r="R621" s="236">
        <f>Q621*H621</f>
        <v>0</v>
      </c>
      <c r="S621" s="236">
        <v>0.00021</v>
      </c>
      <c r="T621" s="237">
        <f>S621*H621</f>
        <v>0.00504</v>
      </c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R621" s="238" t="s">
        <v>212</v>
      </c>
      <c r="AT621" s="238" t="s">
        <v>127</v>
      </c>
      <c r="AU621" s="238" t="s">
        <v>82</v>
      </c>
      <c r="AY621" s="16" t="s">
        <v>125</v>
      </c>
      <c r="BE621" s="239">
        <f>IF(N621="základní",J621,0)</f>
        <v>0</v>
      </c>
      <c r="BF621" s="239">
        <f>IF(N621="snížená",J621,0)</f>
        <v>0</v>
      </c>
      <c r="BG621" s="239">
        <f>IF(N621="zákl. přenesená",J621,0)</f>
        <v>0</v>
      </c>
      <c r="BH621" s="239">
        <f>IF(N621="sníž. přenesená",J621,0)</f>
        <v>0</v>
      </c>
      <c r="BI621" s="239">
        <f>IF(N621="nulová",J621,0)</f>
        <v>0</v>
      </c>
      <c r="BJ621" s="16" t="s">
        <v>80</v>
      </c>
      <c r="BK621" s="239">
        <f>ROUND(I621*H621,2)</f>
        <v>0</v>
      </c>
      <c r="BL621" s="16" t="s">
        <v>212</v>
      </c>
      <c r="BM621" s="238" t="s">
        <v>1002</v>
      </c>
    </row>
    <row r="622" spans="1:47" s="2" customFormat="1" ht="12">
      <c r="A622" s="37"/>
      <c r="B622" s="38"/>
      <c r="C622" s="39"/>
      <c r="D622" s="240" t="s">
        <v>134</v>
      </c>
      <c r="E622" s="39"/>
      <c r="F622" s="241" t="s">
        <v>1003</v>
      </c>
      <c r="G622" s="39"/>
      <c r="H622" s="39"/>
      <c r="I622" s="137"/>
      <c r="J622" s="39"/>
      <c r="K622" s="39"/>
      <c r="L622" s="43"/>
      <c r="M622" s="242"/>
      <c r="N622" s="243"/>
      <c r="O622" s="90"/>
      <c r="P622" s="90"/>
      <c r="Q622" s="90"/>
      <c r="R622" s="90"/>
      <c r="S622" s="90"/>
      <c r="T622" s="91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T622" s="16" t="s">
        <v>134</v>
      </c>
      <c r="AU622" s="16" t="s">
        <v>82</v>
      </c>
    </row>
    <row r="623" spans="1:65" s="2" customFormat="1" ht="19.8" customHeight="1">
      <c r="A623" s="37"/>
      <c r="B623" s="38"/>
      <c r="C623" s="227" t="s">
        <v>1004</v>
      </c>
      <c r="D623" s="227" t="s">
        <v>127</v>
      </c>
      <c r="E623" s="228" t="s">
        <v>1005</v>
      </c>
      <c r="F623" s="229" t="s">
        <v>1006</v>
      </c>
      <c r="G623" s="230" t="s">
        <v>130</v>
      </c>
      <c r="H623" s="231">
        <v>6</v>
      </c>
      <c r="I623" s="232"/>
      <c r="J623" s="233">
        <f>ROUND(I623*H623,2)</f>
        <v>0</v>
      </c>
      <c r="K623" s="229" t="s">
        <v>131</v>
      </c>
      <c r="L623" s="43"/>
      <c r="M623" s="234" t="s">
        <v>1</v>
      </c>
      <c r="N623" s="235" t="s">
        <v>40</v>
      </c>
      <c r="O623" s="90"/>
      <c r="P623" s="236">
        <f>O623*H623</f>
        <v>0</v>
      </c>
      <c r="Q623" s="236">
        <v>0</v>
      </c>
      <c r="R623" s="236">
        <f>Q623*H623</f>
        <v>0</v>
      </c>
      <c r="S623" s="236">
        <v>0.00221</v>
      </c>
      <c r="T623" s="237">
        <f>S623*H623</f>
        <v>0.013260000000000001</v>
      </c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R623" s="238" t="s">
        <v>212</v>
      </c>
      <c r="AT623" s="238" t="s">
        <v>127</v>
      </c>
      <c r="AU623" s="238" t="s">
        <v>82</v>
      </c>
      <c r="AY623" s="16" t="s">
        <v>125</v>
      </c>
      <c r="BE623" s="239">
        <f>IF(N623="základní",J623,0)</f>
        <v>0</v>
      </c>
      <c r="BF623" s="239">
        <f>IF(N623="snížená",J623,0)</f>
        <v>0</v>
      </c>
      <c r="BG623" s="239">
        <f>IF(N623="zákl. přenesená",J623,0)</f>
        <v>0</v>
      </c>
      <c r="BH623" s="239">
        <f>IF(N623="sníž. přenesená",J623,0)</f>
        <v>0</v>
      </c>
      <c r="BI623" s="239">
        <f>IF(N623="nulová",J623,0)</f>
        <v>0</v>
      </c>
      <c r="BJ623" s="16" t="s">
        <v>80</v>
      </c>
      <c r="BK623" s="239">
        <f>ROUND(I623*H623,2)</f>
        <v>0</v>
      </c>
      <c r="BL623" s="16" t="s">
        <v>212</v>
      </c>
      <c r="BM623" s="238" t="s">
        <v>1007</v>
      </c>
    </row>
    <row r="624" spans="1:47" s="2" customFormat="1" ht="12">
      <c r="A624" s="37"/>
      <c r="B624" s="38"/>
      <c r="C624" s="39"/>
      <c r="D624" s="240" t="s">
        <v>134</v>
      </c>
      <c r="E624" s="39"/>
      <c r="F624" s="241" t="s">
        <v>1008</v>
      </c>
      <c r="G624" s="39"/>
      <c r="H624" s="39"/>
      <c r="I624" s="137"/>
      <c r="J624" s="39"/>
      <c r="K624" s="39"/>
      <c r="L624" s="43"/>
      <c r="M624" s="242"/>
      <c r="N624" s="243"/>
      <c r="O624" s="90"/>
      <c r="P624" s="90"/>
      <c r="Q624" s="90"/>
      <c r="R624" s="90"/>
      <c r="S624" s="90"/>
      <c r="T624" s="91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T624" s="16" t="s">
        <v>134</v>
      </c>
      <c r="AU624" s="16" t="s">
        <v>82</v>
      </c>
    </row>
    <row r="625" spans="1:63" s="12" customFormat="1" ht="22.8" customHeight="1">
      <c r="A625" s="12"/>
      <c r="B625" s="211"/>
      <c r="C625" s="212"/>
      <c r="D625" s="213" t="s">
        <v>74</v>
      </c>
      <c r="E625" s="225" t="s">
        <v>1009</v>
      </c>
      <c r="F625" s="225" t="s">
        <v>1010</v>
      </c>
      <c r="G625" s="212"/>
      <c r="H625" s="212"/>
      <c r="I625" s="215"/>
      <c r="J625" s="226">
        <f>BK625</f>
        <v>0</v>
      </c>
      <c r="K625" s="212"/>
      <c r="L625" s="217"/>
      <c r="M625" s="218"/>
      <c r="N625" s="219"/>
      <c r="O625" s="219"/>
      <c r="P625" s="220">
        <f>SUM(P626:P660)</f>
        <v>0</v>
      </c>
      <c r="Q625" s="219"/>
      <c r="R625" s="220">
        <f>SUM(R626:R660)</f>
        <v>0.14993</v>
      </c>
      <c r="S625" s="219"/>
      <c r="T625" s="221">
        <f>SUM(T626:T660)</f>
        <v>0</v>
      </c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R625" s="222" t="s">
        <v>82</v>
      </c>
      <c r="AT625" s="223" t="s">
        <v>74</v>
      </c>
      <c r="AU625" s="223" t="s">
        <v>80</v>
      </c>
      <c r="AY625" s="222" t="s">
        <v>125</v>
      </c>
      <c r="BK625" s="224">
        <f>SUM(BK626:BK660)</f>
        <v>0</v>
      </c>
    </row>
    <row r="626" spans="1:65" s="2" customFormat="1" ht="19.8" customHeight="1">
      <c r="A626" s="37"/>
      <c r="B626" s="38"/>
      <c r="C626" s="227" t="s">
        <v>1011</v>
      </c>
      <c r="D626" s="227" t="s">
        <v>127</v>
      </c>
      <c r="E626" s="228" t="s">
        <v>1012</v>
      </c>
      <c r="F626" s="229" t="s">
        <v>1013</v>
      </c>
      <c r="G626" s="230" t="s">
        <v>398</v>
      </c>
      <c r="H626" s="231">
        <v>330</v>
      </c>
      <c r="I626" s="232"/>
      <c r="J626" s="233">
        <f>ROUND(I626*H626,2)</f>
        <v>0</v>
      </c>
      <c r="K626" s="229" t="s">
        <v>131</v>
      </c>
      <c r="L626" s="43"/>
      <c r="M626" s="234" t="s">
        <v>1</v>
      </c>
      <c r="N626" s="235" t="s">
        <v>40</v>
      </c>
      <c r="O626" s="90"/>
      <c r="P626" s="236">
        <f>O626*H626</f>
        <v>0</v>
      </c>
      <c r="Q626" s="236">
        <v>0</v>
      </c>
      <c r="R626" s="236">
        <f>Q626*H626</f>
        <v>0</v>
      </c>
      <c r="S626" s="236">
        <v>0</v>
      </c>
      <c r="T626" s="237">
        <f>S626*H626</f>
        <v>0</v>
      </c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R626" s="238" t="s">
        <v>212</v>
      </c>
      <c r="AT626" s="238" t="s">
        <v>127</v>
      </c>
      <c r="AU626" s="238" t="s">
        <v>82</v>
      </c>
      <c r="AY626" s="16" t="s">
        <v>125</v>
      </c>
      <c r="BE626" s="239">
        <f>IF(N626="základní",J626,0)</f>
        <v>0</v>
      </c>
      <c r="BF626" s="239">
        <f>IF(N626="snížená",J626,0)</f>
        <v>0</v>
      </c>
      <c r="BG626" s="239">
        <f>IF(N626="zákl. přenesená",J626,0)</f>
        <v>0</v>
      </c>
      <c r="BH626" s="239">
        <f>IF(N626="sníž. přenesená",J626,0)</f>
        <v>0</v>
      </c>
      <c r="BI626" s="239">
        <f>IF(N626="nulová",J626,0)</f>
        <v>0</v>
      </c>
      <c r="BJ626" s="16" t="s">
        <v>80</v>
      </c>
      <c r="BK626" s="239">
        <f>ROUND(I626*H626,2)</f>
        <v>0</v>
      </c>
      <c r="BL626" s="16" t="s">
        <v>212</v>
      </c>
      <c r="BM626" s="238" t="s">
        <v>1014</v>
      </c>
    </row>
    <row r="627" spans="1:47" s="2" customFormat="1" ht="12">
      <c r="A627" s="37"/>
      <c r="B627" s="38"/>
      <c r="C627" s="39"/>
      <c r="D627" s="240" t="s">
        <v>134</v>
      </c>
      <c r="E627" s="39"/>
      <c r="F627" s="241" t="s">
        <v>1015</v>
      </c>
      <c r="G627" s="39"/>
      <c r="H627" s="39"/>
      <c r="I627" s="137"/>
      <c r="J627" s="39"/>
      <c r="K627" s="39"/>
      <c r="L627" s="43"/>
      <c r="M627" s="242"/>
      <c r="N627" s="243"/>
      <c r="O627" s="90"/>
      <c r="P627" s="90"/>
      <c r="Q627" s="90"/>
      <c r="R627" s="90"/>
      <c r="S627" s="90"/>
      <c r="T627" s="91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T627" s="16" t="s">
        <v>134</v>
      </c>
      <c r="AU627" s="16" t="s">
        <v>82</v>
      </c>
    </row>
    <row r="628" spans="1:51" s="13" customFormat="1" ht="12">
      <c r="A628" s="13"/>
      <c r="B628" s="244"/>
      <c r="C628" s="245"/>
      <c r="D628" s="240" t="s">
        <v>145</v>
      </c>
      <c r="E628" s="246" t="s">
        <v>1</v>
      </c>
      <c r="F628" s="247" t="s">
        <v>988</v>
      </c>
      <c r="G628" s="245"/>
      <c r="H628" s="248">
        <v>330</v>
      </c>
      <c r="I628" s="249"/>
      <c r="J628" s="245"/>
      <c r="K628" s="245"/>
      <c r="L628" s="250"/>
      <c r="M628" s="251"/>
      <c r="N628" s="252"/>
      <c r="O628" s="252"/>
      <c r="P628" s="252"/>
      <c r="Q628" s="252"/>
      <c r="R628" s="252"/>
      <c r="S628" s="252"/>
      <c r="T628" s="25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4" t="s">
        <v>145</v>
      </c>
      <c r="AU628" s="254" t="s">
        <v>82</v>
      </c>
      <c r="AV628" s="13" t="s">
        <v>82</v>
      </c>
      <c r="AW628" s="13" t="s">
        <v>32</v>
      </c>
      <c r="AX628" s="13" t="s">
        <v>80</v>
      </c>
      <c r="AY628" s="254" t="s">
        <v>125</v>
      </c>
    </row>
    <row r="629" spans="1:65" s="2" customFormat="1" ht="14.4" customHeight="1">
      <c r="A629" s="37"/>
      <c r="B629" s="38"/>
      <c r="C629" s="266" t="s">
        <v>1016</v>
      </c>
      <c r="D629" s="266" t="s">
        <v>179</v>
      </c>
      <c r="E629" s="267" t="s">
        <v>1017</v>
      </c>
      <c r="F629" s="268" t="s">
        <v>1018</v>
      </c>
      <c r="G629" s="269" t="s">
        <v>193</v>
      </c>
      <c r="H629" s="270">
        <v>66</v>
      </c>
      <c r="I629" s="271"/>
      <c r="J629" s="272">
        <f>ROUND(I629*H629,2)</f>
        <v>0</v>
      </c>
      <c r="K629" s="268" t="s">
        <v>131</v>
      </c>
      <c r="L629" s="273"/>
      <c r="M629" s="274" t="s">
        <v>1</v>
      </c>
      <c r="N629" s="275" t="s">
        <v>40</v>
      </c>
      <c r="O629" s="90"/>
      <c r="P629" s="236">
        <f>O629*H629</f>
        <v>0</v>
      </c>
      <c r="Q629" s="236">
        <v>0.001</v>
      </c>
      <c r="R629" s="236">
        <f>Q629*H629</f>
        <v>0.066</v>
      </c>
      <c r="S629" s="236">
        <v>0</v>
      </c>
      <c r="T629" s="237">
        <f>S629*H629</f>
        <v>0</v>
      </c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R629" s="238" t="s">
        <v>267</v>
      </c>
      <c r="AT629" s="238" t="s">
        <v>179</v>
      </c>
      <c r="AU629" s="238" t="s">
        <v>82</v>
      </c>
      <c r="AY629" s="16" t="s">
        <v>125</v>
      </c>
      <c r="BE629" s="239">
        <f>IF(N629="základní",J629,0)</f>
        <v>0</v>
      </c>
      <c r="BF629" s="239">
        <f>IF(N629="snížená",J629,0)</f>
        <v>0</v>
      </c>
      <c r="BG629" s="239">
        <f>IF(N629="zákl. přenesená",J629,0)</f>
        <v>0</v>
      </c>
      <c r="BH629" s="239">
        <f>IF(N629="sníž. přenesená",J629,0)</f>
        <v>0</v>
      </c>
      <c r="BI629" s="239">
        <f>IF(N629="nulová",J629,0)</f>
        <v>0</v>
      </c>
      <c r="BJ629" s="16" t="s">
        <v>80</v>
      </c>
      <c r="BK629" s="239">
        <f>ROUND(I629*H629,2)</f>
        <v>0</v>
      </c>
      <c r="BL629" s="16" t="s">
        <v>212</v>
      </c>
      <c r="BM629" s="238" t="s">
        <v>1019</v>
      </c>
    </row>
    <row r="630" spans="1:47" s="2" customFormat="1" ht="12">
      <c r="A630" s="37"/>
      <c r="B630" s="38"/>
      <c r="C630" s="39"/>
      <c r="D630" s="240" t="s">
        <v>134</v>
      </c>
      <c r="E630" s="39"/>
      <c r="F630" s="241" t="s">
        <v>1020</v>
      </c>
      <c r="G630" s="39"/>
      <c r="H630" s="39"/>
      <c r="I630" s="137"/>
      <c r="J630" s="39"/>
      <c r="K630" s="39"/>
      <c r="L630" s="43"/>
      <c r="M630" s="242"/>
      <c r="N630" s="243"/>
      <c r="O630" s="90"/>
      <c r="P630" s="90"/>
      <c r="Q630" s="90"/>
      <c r="R630" s="90"/>
      <c r="S630" s="90"/>
      <c r="T630" s="91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T630" s="16" t="s">
        <v>134</v>
      </c>
      <c r="AU630" s="16" t="s">
        <v>82</v>
      </c>
    </row>
    <row r="631" spans="1:47" s="2" customFormat="1" ht="12">
      <c r="A631" s="37"/>
      <c r="B631" s="38"/>
      <c r="C631" s="39"/>
      <c r="D631" s="240" t="s">
        <v>380</v>
      </c>
      <c r="E631" s="39"/>
      <c r="F631" s="276" t="s">
        <v>1021</v>
      </c>
      <c r="G631" s="39"/>
      <c r="H631" s="39"/>
      <c r="I631" s="137"/>
      <c r="J631" s="39"/>
      <c r="K631" s="39"/>
      <c r="L631" s="43"/>
      <c r="M631" s="242"/>
      <c r="N631" s="243"/>
      <c r="O631" s="90"/>
      <c r="P631" s="90"/>
      <c r="Q631" s="90"/>
      <c r="R631" s="90"/>
      <c r="S631" s="90"/>
      <c r="T631" s="91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T631" s="16" t="s">
        <v>380</v>
      </c>
      <c r="AU631" s="16" t="s">
        <v>82</v>
      </c>
    </row>
    <row r="632" spans="1:51" s="13" customFormat="1" ht="12">
      <c r="A632" s="13"/>
      <c r="B632" s="244"/>
      <c r="C632" s="245"/>
      <c r="D632" s="240" t="s">
        <v>145</v>
      </c>
      <c r="E632" s="246" t="s">
        <v>1</v>
      </c>
      <c r="F632" s="247" t="s">
        <v>1022</v>
      </c>
      <c r="G632" s="245"/>
      <c r="H632" s="248">
        <v>66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54" t="s">
        <v>145</v>
      </c>
      <c r="AU632" s="254" t="s">
        <v>82</v>
      </c>
      <c r="AV632" s="13" t="s">
        <v>82</v>
      </c>
      <c r="AW632" s="13" t="s">
        <v>32</v>
      </c>
      <c r="AX632" s="13" t="s">
        <v>80</v>
      </c>
      <c r="AY632" s="254" t="s">
        <v>125</v>
      </c>
    </row>
    <row r="633" spans="1:65" s="2" customFormat="1" ht="19.8" customHeight="1">
      <c r="A633" s="37"/>
      <c r="B633" s="38"/>
      <c r="C633" s="266" t="s">
        <v>1023</v>
      </c>
      <c r="D633" s="266" t="s">
        <v>179</v>
      </c>
      <c r="E633" s="267" t="s">
        <v>1024</v>
      </c>
      <c r="F633" s="268" t="s">
        <v>1025</v>
      </c>
      <c r="G633" s="269" t="s">
        <v>130</v>
      </c>
      <c r="H633" s="270">
        <v>220</v>
      </c>
      <c r="I633" s="271"/>
      <c r="J633" s="272">
        <f>ROUND(I633*H633,2)</f>
        <v>0</v>
      </c>
      <c r="K633" s="268" t="s">
        <v>131</v>
      </c>
      <c r="L633" s="273"/>
      <c r="M633" s="274" t="s">
        <v>1</v>
      </c>
      <c r="N633" s="275" t="s">
        <v>40</v>
      </c>
      <c r="O633" s="90"/>
      <c r="P633" s="236">
        <f>O633*H633</f>
        <v>0</v>
      </c>
      <c r="Q633" s="236">
        <v>0.0003</v>
      </c>
      <c r="R633" s="236">
        <f>Q633*H633</f>
        <v>0.06599999999999999</v>
      </c>
      <c r="S633" s="236">
        <v>0</v>
      </c>
      <c r="T633" s="237">
        <f>S633*H633</f>
        <v>0</v>
      </c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R633" s="238" t="s">
        <v>267</v>
      </c>
      <c r="AT633" s="238" t="s">
        <v>179</v>
      </c>
      <c r="AU633" s="238" t="s">
        <v>82</v>
      </c>
      <c r="AY633" s="16" t="s">
        <v>125</v>
      </c>
      <c r="BE633" s="239">
        <f>IF(N633="základní",J633,0)</f>
        <v>0</v>
      </c>
      <c r="BF633" s="239">
        <f>IF(N633="snížená",J633,0)</f>
        <v>0</v>
      </c>
      <c r="BG633" s="239">
        <f>IF(N633="zákl. přenesená",J633,0)</f>
        <v>0</v>
      </c>
      <c r="BH633" s="239">
        <f>IF(N633="sníž. přenesená",J633,0)</f>
        <v>0</v>
      </c>
      <c r="BI633" s="239">
        <f>IF(N633="nulová",J633,0)</f>
        <v>0</v>
      </c>
      <c r="BJ633" s="16" t="s">
        <v>80</v>
      </c>
      <c r="BK633" s="239">
        <f>ROUND(I633*H633,2)</f>
        <v>0</v>
      </c>
      <c r="BL633" s="16" t="s">
        <v>212</v>
      </c>
      <c r="BM633" s="238" t="s">
        <v>1026</v>
      </c>
    </row>
    <row r="634" spans="1:47" s="2" customFormat="1" ht="12">
      <c r="A634" s="37"/>
      <c r="B634" s="38"/>
      <c r="C634" s="39"/>
      <c r="D634" s="240" t="s">
        <v>134</v>
      </c>
      <c r="E634" s="39"/>
      <c r="F634" s="241" t="s">
        <v>1025</v>
      </c>
      <c r="G634" s="39"/>
      <c r="H634" s="39"/>
      <c r="I634" s="137"/>
      <c r="J634" s="39"/>
      <c r="K634" s="39"/>
      <c r="L634" s="43"/>
      <c r="M634" s="242"/>
      <c r="N634" s="243"/>
      <c r="O634" s="90"/>
      <c r="P634" s="90"/>
      <c r="Q634" s="90"/>
      <c r="R634" s="90"/>
      <c r="S634" s="90"/>
      <c r="T634" s="91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T634" s="16" t="s">
        <v>134</v>
      </c>
      <c r="AU634" s="16" t="s">
        <v>82</v>
      </c>
    </row>
    <row r="635" spans="1:65" s="2" customFormat="1" ht="19.8" customHeight="1">
      <c r="A635" s="37"/>
      <c r="B635" s="38"/>
      <c r="C635" s="227" t="s">
        <v>1027</v>
      </c>
      <c r="D635" s="227" t="s">
        <v>127</v>
      </c>
      <c r="E635" s="228" t="s">
        <v>1028</v>
      </c>
      <c r="F635" s="229" t="s">
        <v>1029</v>
      </c>
      <c r="G635" s="230" t="s">
        <v>130</v>
      </c>
      <c r="H635" s="231">
        <v>31</v>
      </c>
      <c r="I635" s="232"/>
      <c r="J635" s="233">
        <f>ROUND(I635*H635,2)</f>
        <v>0</v>
      </c>
      <c r="K635" s="229" t="s">
        <v>131</v>
      </c>
      <c r="L635" s="43"/>
      <c r="M635" s="234" t="s">
        <v>1</v>
      </c>
      <c r="N635" s="235" t="s">
        <v>40</v>
      </c>
      <c r="O635" s="90"/>
      <c r="P635" s="236">
        <f>O635*H635</f>
        <v>0</v>
      </c>
      <c r="Q635" s="236">
        <v>0</v>
      </c>
      <c r="R635" s="236">
        <f>Q635*H635</f>
        <v>0</v>
      </c>
      <c r="S635" s="236">
        <v>0</v>
      </c>
      <c r="T635" s="237">
        <f>S635*H635</f>
        <v>0</v>
      </c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R635" s="238" t="s">
        <v>212</v>
      </c>
      <c r="AT635" s="238" t="s">
        <v>127</v>
      </c>
      <c r="AU635" s="238" t="s">
        <v>82</v>
      </c>
      <c r="AY635" s="16" t="s">
        <v>125</v>
      </c>
      <c r="BE635" s="239">
        <f>IF(N635="základní",J635,0)</f>
        <v>0</v>
      </c>
      <c r="BF635" s="239">
        <f>IF(N635="snížená",J635,0)</f>
        <v>0</v>
      </c>
      <c r="BG635" s="239">
        <f>IF(N635="zákl. přenesená",J635,0)</f>
        <v>0</v>
      </c>
      <c r="BH635" s="239">
        <f>IF(N635="sníž. přenesená",J635,0)</f>
        <v>0</v>
      </c>
      <c r="BI635" s="239">
        <f>IF(N635="nulová",J635,0)</f>
        <v>0</v>
      </c>
      <c r="BJ635" s="16" t="s">
        <v>80</v>
      </c>
      <c r="BK635" s="239">
        <f>ROUND(I635*H635,2)</f>
        <v>0</v>
      </c>
      <c r="BL635" s="16" t="s">
        <v>212</v>
      </c>
      <c r="BM635" s="238" t="s">
        <v>1030</v>
      </c>
    </row>
    <row r="636" spans="1:47" s="2" customFormat="1" ht="12">
      <c r="A636" s="37"/>
      <c r="B636" s="38"/>
      <c r="C636" s="39"/>
      <c r="D636" s="240" t="s">
        <v>134</v>
      </c>
      <c r="E636" s="39"/>
      <c r="F636" s="241" t="s">
        <v>1031</v>
      </c>
      <c r="G636" s="39"/>
      <c r="H636" s="39"/>
      <c r="I636" s="137"/>
      <c r="J636" s="39"/>
      <c r="K636" s="39"/>
      <c r="L636" s="43"/>
      <c r="M636" s="242"/>
      <c r="N636" s="243"/>
      <c r="O636" s="90"/>
      <c r="P636" s="90"/>
      <c r="Q636" s="90"/>
      <c r="R636" s="90"/>
      <c r="S636" s="90"/>
      <c r="T636" s="91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T636" s="16" t="s">
        <v>134</v>
      </c>
      <c r="AU636" s="16" t="s">
        <v>82</v>
      </c>
    </row>
    <row r="637" spans="1:65" s="2" customFormat="1" ht="14.4" customHeight="1">
      <c r="A637" s="37"/>
      <c r="B637" s="38"/>
      <c r="C637" s="266" t="s">
        <v>1032</v>
      </c>
      <c r="D637" s="266" t="s">
        <v>179</v>
      </c>
      <c r="E637" s="267" t="s">
        <v>1033</v>
      </c>
      <c r="F637" s="268" t="s">
        <v>1034</v>
      </c>
      <c r="G637" s="269" t="s">
        <v>130</v>
      </c>
      <c r="H637" s="270">
        <v>25</v>
      </c>
      <c r="I637" s="271"/>
      <c r="J637" s="272">
        <f>ROUND(I637*H637,2)</f>
        <v>0</v>
      </c>
      <c r="K637" s="268" t="s">
        <v>131</v>
      </c>
      <c r="L637" s="273"/>
      <c r="M637" s="274" t="s">
        <v>1</v>
      </c>
      <c r="N637" s="275" t="s">
        <v>40</v>
      </c>
      <c r="O637" s="90"/>
      <c r="P637" s="236">
        <f>O637*H637</f>
        <v>0</v>
      </c>
      <c r="Q637" s="236">
        <v>0.00014</v>
      </c>
      <c r="R637" s="236">
        <f>Q637*H637</f>
        <v>0.0034999999999999996</v>
      </c>
      <c r="S637" s="236">
        <v>0</v>
      </c>
      <c r="T637" s="237">
        <f>S637*H637</f>
        <v>0</v>
      </c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R637" s="238" t="s">
        <v>267</v>
      </c>
      <c r="AT637" s="238" t="s">
        <v>179</v>
      </c>
      <c r="AU637" s="238" t="s">
        <v>82</v>
      </c>
      <c r="AY637" s="16" t="s">
        <v>125</v>
      </c>
      <c r="BE637" s="239">
        <f>IF(N637="základní",J637,0)</f>
        <v>0</v>
      </c>
      <c r="BF637" s="239">
        <f>IF(N637="snížená",J637,0)</f>
        <v>0</v>
      </c>
      <c r="BG637" s="239">
        <f>IF(N637="zákl. přenesená",J637,0)</f>
        <v>0</v>
      </c>
      <c r="BH637" s="239">
        <f>IF(N637="sníž. přenesená",J637,0)</f>
        <v>0</v>
      </c>
      <c r="BI637" s="239">
        <f>IF(N637="nulová",J637,0)</f>
        <v>0</v>
      </c>
      <c r="BJ637" s="16" t="s">
        <v>80</v>
      </c>
      <c r="BK637" s="239">
        <f>ROUND(I637*H637,2)</f>
        <v>0</v>
      </c>
      <c r="BL637" s="16" t="s">
        <v>212</v>
      </c>
      <c r="BM637" s="238" t="s">
        <v>1035</v>
      </c>
    </row>
    <row r="638" spans="1:47" s="2" customFormat="1" ht="12">
      <c r="A638" s="37"/>
      <c r="B638" s="38"/>
      <c r="C638" s="39"/>
      <c r="D638" s="240" t="s">
        <v>134</v>
      </c>
      <c r="E638" s="39"/>
      <c r="F638" s="241" t="s">
        <v>1036</v>
      </c>
      <c r="G638" s="39"/>
      <c r="H638" s="39"/>
      <c r="I638" s="137"/>
      <c r="J638" s="39"/>
      <c r="K638" s="39"/>
      <c r="L638" s="43"/>
      <c r="M638" s="242"/>
      <c r="N638" s="243"/>
      <c r="O638" s="90"/>
      <c r="P638" s="90"/>
      <c r="Q638" s="90"/>
      <c r="R638" s="90"/>
      <c r="S638" s="90"/>
      <c r="T638" s="91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T638" s="16" t="s">
        <v>134</v>
      </c>
      <c r="AU638" s="16" t="s">
        <v>82</v>
      </c>
    </row>
    <row r="639" spans="1:65" s="2" customFormat="1" ht="14.4" customHeight="1">
      <c r="A639" s="37"/>
      <c r="B639" s="38"/>
      <c r="C639" s="266" t="s">
        <v>1037</v>
      </c>
      <c r="D639" s="266" t="s">
        <v>179</v>
      </c>
      <c r="E639" s="267" t="s">
        <v>1038</v>
      </c>
      <c r="F639" s="268" t="s">
        <v>1039</v>
      </c>
      <c r="G639" s="269" t="s">
        <v>130</v>
      </c>
      <c r="H639" s="270">
        <v>6</v>
      </c>
      <c r="I639" s="271"/>
      <c r="J639" s="272">
        <f>ROUND(I639*H639,2)</f>
        <v>0</v>
      </c>
      <c r="K639" s="268" t="s">
        <v>131</v>
      </c>
      <c r="L639" s="273"/>
      <c r="M639" s="274" t="s">
        <v>1</v>
      </c>
      <c r="N639" s="275" t="s">
        <v>40</v>
      </c>
      <c r="O639" s="90"/>
      <c r="P639" s="236">
        <f>O639*H639</f>
        <v>0</v>
      </c>
      <c r="Q639" s="236">
        <v>0.00022</v>
      </c>
      <c r="R639" s="236">
        <f>Q639*H639</f>
        <v>0.00132</v>
      </c>
      <c r="S639" s="236">
        <v>0</v>
      </c>
      <c r="T639" s="237">
        <f>S639*H639</f>
        <v>0</v>
      </c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R639" s="238" t="s">
        <v>267</v>
      </c>
      <c r="AT639" s="238" t="s">
        <v>179</v>
      </c>
      <c r="AU639" s="238" t="s">
        <v>82</v>
      </c>
      <c r="AY639" s="16" t="s">
        <v>125</v>
      </c>
      <c r="BE639" s="239">
        <f>IF(N639="základní",J639,0)</f>
        <v>0</v>
      </c>
      <c r="BF639" s="239">
        <f>IF(N639="snížená",J639,0)</f>
        <v>0</v>
      </c>
      <c r="BG639" s="239">
        <f>IF(N639="zákl. přenesená",J639,0)</f>
        <v>0</v>
      </c>
      <c r="BH639" s="239">
        <f>IF(N639="sníž. přenesená",J639,0)</f>
        <v>0</v>
      </c>
      <c r="BI639" s="239">
        <f>IF(N639="nulová",J639,0)</f>
        <v>0</v>
      </c>
      <c r="BJ639" s="16" t="s">
        <v>80</v>
      </c>
      <c r="BK639" s="239">
        <f>ROUND(I639*H639,2)</f>
        <v>0</v>
      </c>
      <c r="BL639" s="16" t="s">
        <v>212</v>
      </c>
      <c r="BM639" s="238" t="s">
        <v>1040</v>
      </c>
    </row>
    <row r="640" spans="1:47" s="2" customFormat="1" ht="12">
      <c r="A640" s="37"/>
      <c r="B640" s="38"/>
      <c r="C640" s="39"/>
      <c r="D640" s="240" t="s">
        <v>134</v>
      </c>
      <c r="E640" s="39"/>
      <c r="F640" s="241" t="s">
        <v>1041</v>
      </c>
      <c r="G640" s="39"/>
      <c r="H640" s="39"/>
      <c r="I640" s="137"/>
      <c r="J640" s="39"/>
      <c r="K640" s="39"/>
      <c r="L640" s="43"/>
      <c r="M640" s="242"/>
      <c r="N640" s="243"/>
      <c r="O640" s="90"/>
      <c r="P640" s="90"/>
      <c r="Q640" s="90"/>
      <c r="R640" s="90"/>
      <c r="S640" s="90"/>
      <c r="T640" s="91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T640" s="16" t="s">
        <v>134</v>
      </c>
      <c r="AU640" s="16" t="s">
        <v>82</v>
      </c>
    </row>
    <row r="641" spans="1:65" s="2" customFormat="1" ht="19.8" customHeight="1">
      <c r="A641" s="37"/>
      <c r="B641" s="38"/>
      <c r="C641" s="227" t="s">
        <v>1042</v>
      </c>
      <c r="D641" s="227" t="s">
        <v>127</v>
      </c>
      <c r="E641" s="228" t="s">
        <v>1043</v>
      </c>
      <c r="F641" s="229" t="s">
        <v>1044</v>
      </c>
      <c r="G641" s="230" t="s">
        <v>130</v>
      </c>
      <c r="H641" s="231">
        <v>6</v>
      </c>
      <c r="I641" s="232"/>
      <c r="J641" s="233">
        <f>ROUND(I641*H641,2)</f>
        <v>0</v>
      </c>
      <c r="K641" s="229" t="s">
        <v>131</v>
      </c>
      <c r="L641" s="43"/>
      <c r="M641" s="234" t="s">
        <v>1</v>
      </c>
      <c r="N641" s="235" t="s">
        <v>40</v>
      </c>
      <c r="O641" s="90"/>
      <c r="P641" s="236">
        <f>O641*H641</f>
        <v>0</v>
      </c>
      <c r="Q641" s="236">
        <v>0</v>
      </c>
      <c r="R641" s="236">
        <f>Q641*H641</f>
        <v>0</v>
      </c>
      <c r="S641" s="236">
        <v>0</v>
      </c>
      <c r="T641" s="237">
        <f>S641*H641</f>
        <v>0</v>
      </c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R641" s="238" t="s">
        <v>212</v>
      </c>
      <c r="AT641" s="238" t="s">
        <v>127</v>
      </c>
      <c r="AU641" s="238" t="s">
        <v>82</v>
      </c>
      <c r="AY641" s="16" t="s">
        <v>125</v>
      </c>
      <c r="BE641" s="239">
        <f>IF(N641="základní",J641,0)</f>
        <v>0</v>
      </c>
      <c r="BF641" s="239">
        <f>IF(N641="snížená",J641,0)</f>
        <v>0</v>
      </c>
      <c r="BG641" s="239">
        <f>IF(N641="zákl. přenesená",J641,0)</f>
        <v>0</v>
      </c>
      <c r="BH641" s="239">
        <f>IF(N641="sníž. přenesená",J641,0)</f>
        <v>0</v>
      </c>
      <c r="BI641" s="239">
        <f>IF(N641="nulová",J641,0)</f>
        <v>0</v>
      </c>
      <c r="BJ641" s="16" t="s">
        <v>80</v>
      </c>
      <c r="BK641" s="239">
        <f>ROUND(I641*H641,2)</f>
        <v>0</v>
      </c>
      <c r="BL641" s="16" t="s">
        <v>212</v>
      </c>
      <c r="BM641" s="238" t="s">
        <v>1045</v>
      </c>
    </row>
    <row r="642" spans="1:47" s="2" customFormat="1" ht="12">
      <c r="A642" s="37"/>
      <c r="B642" s="38"/>
      <c r="C642" s="39"/>
      <c r="D642" s="240" t="s">
        <v>134</v>
      </c>
      <c r="E642" s="39"/>
      <c r="F642" s="241" t="s">
        <v>1046</v>
      </c>
      <c r="G642" s="39"/>
      <c r="H642" s="39"/>
      <c r="I642" s="137"/>
      <c r="J642" s="39"/>
      <c r="K642" s="39"/>
      <c r="L642" s="43"/>
      <c r="M642" s="242"/>
      <c r="N642" s="243"/>
      <c r="O642" s="90"/>
      <c r="P642" s="90"/>
      <c r="Q642" s="90"/>
      <c r="R642" s="90"/>
      <c r="S642" s="90"/>
      <c r="T642" s="91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T642" s="16" t="s">
        <v>134</v>
      </c>
      <c r="AU642" s="16" t="s">
        <v>82</v>
      </c>
    </row>
    <row r="643" spans="1:65" s="2" customFormat="1" ht="14.4" customHeight="1">
      <c r="A643" s="37"/>
      <c r="B643" s="38"/>
      <c r="C643" s="266" t="s">
        <v>1047</v>
      </c>
      <c r="D643" s="266" t="s">
        <v>179</v>
      </c>
      <c r="E643" s="267" t="s">
        <v>1048</v>
      </c>
      <c r="F643" s="268" t="s">
        <v>1049</v>
      </c>
      <c r="G643" s="269" t="s">
        <v>130</v>
      </c>
      <c r="H643" s="270">
        <v>6</v>
      </c>
      <c r="I643" s="271"/>
      <c r="J643" s="272">
        <f>ROUND(I643*H643,2)</f>
        <v>0</v>
      </c>
      <c r="K643" s="268" t="s">
        <v>131</v>
      </c>
      <c r="L643" s="273"/>
      <c r="M643" s="274" t="s">
        <v>1</v>
      </c>
      <c r="N643" s="275" t="s">
        <v>40</v>
      </c>
      <c r="O643" s="90"/>
      <c r="P643" s="236">
        <f>O643*H643</f>
        <v>0</v>
      </c>
      <c r="Q643" s="236">
        <v>0.00026</v>
      </c>
      <c r="R643" s="236">
        <f>Q643*H643</f>
        <v>0.0015599999999999998</v>
      </c>
      <c r="S643" s="236">
        <v>0</v>
      </c>
      <c r="T643" s="237">
        <f>S643*H643</f>
        <v>0</v>
      </c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R643" s="238" t="s">
        <v>267</v>
      </c>
      <c r="AT643" s="238" t="s">
        <v>179</v>
      </c>
      <c r="AU643" s="238" t="s">
        <v>82</v>
      </c>
      <c r="AY643" s="16" t="s">
        <v>125</v>
      </c>
      <c r="BE643" s="239">
        <f>IF(N643="základní",J643,0)</f>
        <v>0</v>
      </c>
      <c r="BF643" s="239">
        <f>IF(N643="snížená",J643,0)</f>
        <v>0</v>
      </c>
      <c r="BG643" s="239">
        <f>IF(N643="zákl. přenesená",J643,0)</f>
        <v>0</v>
      </c>
      <c r="BH643" s="239">
        <f>IF(N643="sníž. přenesená",J643,0)</f>
        <v>0</v>
      </c>
      <c r="BI643" s="239">
        <f>IF(N643="nulová",J643,0)</f>
        <v>0</v>
      </c>
      <c r="BJ643" s="16" t="s">
        <v>80</v>
      </c>
      <c r="BK643" s="239">
        <f>ROUND(I643*H643,2)</f>
        <v>0</v>
      </c>
      <c r="BL643" s="16" t="s">
        <v>212</v>
      </c>
      <c r="BM643" s="238" t="s">
        <v>1050</v>
      </c>
    </row>
    <row r="644" spans="1:47" s="2" customFormat="1" ht="12">
      <c r="A644" s="37"/>
      <c r="B644" s="38"/>
      <c r="C644" s="39"/>
      <c r="D644" s="240" t="s">
        <v>134</v>
      </c>
      <c r="E644" s="39"/>
      <c r="F644" s="241" t="s">
        <v>1051</v>
      </c>
      <c r="G644" s="39"/>
      <c r="H644" s="39"/>
      <c r="I644" s="137"/>
      <c r="J644" s="39"/>
      <c r="K644" s="39"/>
      <c r="L644" s="43"/>
      <c r="M644" s="242"/>
      <c r="N644" s="243"/>
      <c r="O644" s="90"/>
      <c r="P644" s="90"/>
      <c r="Q644" s="90"/>
      <c r="R644" s="90"/>
      <c r="S644" s="90"/>
      <c r="T644" s="91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T644" s="16" t="s">
        <v>134</v>
      </c>
      <c r="AU644" s="16" t="s">
        <v>82</v>
      </c>
    </row>
    <row r="645" spans="1:65" s="2" customFormat="1" ht="19.8" customHeight="1">
      <c r="A645" s="37"/>
      <c r="B645" s="38"/>
      <c r="C645" s="227" t="s">
        <v>1052</v>
      </c>
      <c r="D645" s="227" t="s">
        <v>127</v>
      </c>
      <c r="E645" s="228" t="s">
        <v>1053</v>
      </c>
      <c r="F645" s="229" t="s">
        <v>1054</v>
      </c>
      <c r="G645" s="230" t="s">
        <v>130</v>
      </c>
      <c r="H645" s="231">
        <v>45</v>
      </c>
      <c r="I645" s="232"/>
      <c r="J645" s="233">
        <f>ROUND(I645*H645,2)</f>
        <v>0</v>
      </c>
      <c r="K645" s="229" t="s">
        <v>131</v>
      </c>
      <c r="L645" s="43"/>
      <c r="M645" s="234" t="s">
        <v>1</v>
      </c>
      <c r="N645" s="235" t="s">
        <v>40</v>
      </c>
      <c r="O645" s="90"/>
      <c r="P645" s="236">
        <f>O645*H645</f>
        <v>0</v>
      </c>
      <c r="Q645" s="236">
        <v>0</v>
      </c>
      <c r="R645" s="236">
        <f>Q645*H645</f>
        <v>0</v>
      </c>
      <c r="S645" s="236">
        <v>0</v>
      </c>
      <c r="T645" s="237">
        <f>S645*H645</f>
        <v>0</v>
      </c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R645" s="238" t="s">
        <v>212</v>
      </c>
      <c r="AT645" s="238" t="s">
        <v>127</v>
      </c>
      <c r="AU645" s="238" t="s">
        <v>82</v>
      </c>
      <c r="AY645" s="16" t="s">
        <v>125</v>
      </c>
      <c r="BE645" s="239">
        <f>IF(N645="základní",J645,0)</f>
        <v>0</v>
      </c>
      <c r="BF645" s="239">
        <f>IF(N645="snížená",J645,0)</f>
        <v>0</v>
      </c>
      <c r="BG645" s="239">
        <f>IF(N645="zákl. přenesená",J645,0)</f>
        <v>0</v>
      </c>
      <c r="BH645" s="239">
        <f>IF(N645="sníž. přenesená",J645,0)</f>
        <v>0</v>
      </c>
      <c r="BI645" s="239">
        <f>IF(N645="nulová",J645,0)</f>
        <v>0</v>
      </c>
      <c r="BJ645" s="16" t="s">
        <v>80</v>
      </c>
      <c r="BK645" s="239">
        <f>ROUND(I645*H645,2)</f>
        <v>0</v>
      </c>
      <c r="BL645" s="16" t="s">
        <v>212</v>
      </c>
      <c r="BM645" s="238" t="s">
        <v>1055</v>
      </c>
    </row>
    <row r="646" spans="1:47" s="2" customFormat="1" ht="12">
      <c r="A646" s="37"/>
      <c r="B646" s="38"/>
      <c r="C646" s="39"/>
      <c r="D646" s="240" t="s">
        <v>134</v>
      </c>
      <c r="E646" s="39"/>
      <c r="F646" s="241" t="s">
        <v>1056</v>
      </c>
      <c r="G646" s="39"/>
      <c r="H646" s="39"/>
      <c r="I646" s="137"/>
      <c r="J646" s="39"/>
      <c r="K646" s="39"/>
      <c r="L646" s="43"/>
      <c r="M646" s="242"/>
      <c r="N646" s="243"/>
      <c r="O646" s="90"/>
      <c r="P646" s="90"/>
      <c r="Q646" s="90"/>
      <c r="R646" s="90"/>
      <c r="S646" s="90"/>
      <c r="T646" s="91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T646" s="16" t="s">
        <v>134</v>
      </c>
      <c r="AU646" s="16" t="s">
        <v>82</v>
      </c>
    </row>
    <row r="647" spans="1:65" s="2" customFormat="1" ht="14.4" customHeight="1">
      <c r="A647" s="37"/>
      <c r="B647" s="38"/>
      <c r="C647" s="266" t="s">
        <v>1057</v>
      </c>
      <c r="D647" s="266" t="s">
        <v>179</v>
      </c>
      <c r="E647" s="267" t="s">
        <v>1058</v>
      </c>
      <c r="F647" s="268" t="s">
        <v>1059</v>
      </c>
      <c r="G647" s="269" t="s">
        <v>130</v>
      </c>
      <c r="H647" s="270">
        <v>45</v>
      </c>
      <c r="I647" s="271"/>
      <c r="J647" s="272">
        <f>ROUND(I647*H647,2)</f>
        <v>0</v>
      </c>
      <c r="K647" s="268" t="s">
        <v>131</v>
      </c>
      <c r="L647" s="273"/>
      <c r="M647" s="274" t="s">
        <v>1</v>
      </c>
      <c r="N647" s="275" t="s">
        <v>40</v>
      </c>
      <c r="O647" s="90"/>
      <c r="P647" s="236">
        <f>O647*H647</f>
        <v>0</v>
      </c>
      <c r="Q647" s="236">
        <v>0.00011</v>
      </c>
      <c r="R647" s="236">
        <f>Q647*H647</f>
        <v>0.00495</v>
      </c>
      <c r="S647" s="236">
        <v>0</v>
      </c>
      <c r="T647" s="237">
        <f>S647*H647</f>
        <v>0</v>
      </c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R647" s="238" t="s">
        <v>267</v>
      </c>
      <c r="AT647" s="238" t="s">
        <v>179</v>
      </c>
      <c r="AU647" s="238" t="s">
        <v>82</v>
      </c>
      <c r="AY647" s="16" t="s">
        <v>125</v>
      </c>
      <c r="BE647" s="239">
        <f>IF(N647="základní",J647,0)</f>
        <v>0</v>
      </c>
      <c r="BF647" s="239">
        <f>IF(N647="snížená",J647,0)</f>
        <v>0</v>
      </c>
      <c r="BG647" s="239">
        <f>IF(N647="zákl. přenesená",J647,0)</f>
        <v>0</v>
      </c>
      <c r="BH647" s="239">
        <f>IF(N647="sníž. přenesená",J647,0)</f>
        <v>0</v>
      </c>
      <c r="BI647" s="239">
        <f>IF(N647="nulová",J647,0)</f>
        <v>0</v>
      </c>
      <c r="BJ647" s="16" t="s">
        <v>80</v>
      </c>
      <c r="BK647" s="239">
        <f>ROUND(I647*H647,2)</f>
        <v>0</v>
      </c>
      <c r="BL647" s="16" t="s">
        <v>212</v>
      </c>
      <c r="BM647" s="238" t="s">
        <v>1060</v>
      </c>
    </row>
    <row r="648" spans="1:47" s="2" customFormat="1" ht="12">
      <c r="A648" s="37"/>
      <c r="B648" s="38"/>
      <c r="C648" s="39"/>
      <c r="D648" s="240" t="s">
        <v>134</v>
      </c>
      <c r="E648" s="39"/>
      <c r="F648" s="241" t="s">
        <v>1061</v>
      </c>
      <c r="G648" s="39"/>
      <c r="H648" s="39"/>
      <c r="I648" s="137"/>
      <c r="J648" s="39"/>
      <c r="K648" s="39"/>
      <c r="L648" s="43"/>
      <c r="M648" s="242"/>
      <c r="N648" s="243"/>
      <c r="O648" s="90"/>
      <c r="P648" s="90"/>
      <c r="Q648" s="90"/>
      <c r="R648" s="90"/>
      <c r="S648" s="90"/>
      <c r="T648" s="91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T648" s="16" t="s">
        <v>134</v>
      </c>
      <c r="AU648" s="16" t="s">
        <v>82</v>
      </c>
    </row>
    <row r="649" spans="1:65" s="2" customFormat="1" ht="19.8" customHeight="1">
      <c r="A649" s="37"/>
      <c r="B649" s="38"/>
      <c r="C649" s="227" t="s">
        <v>1062</v>
      </c>
      <c r="D649" s="227" t="s">
        <v>127</v>
      </c>
      <c r="E649" s="228" t="s">
        <v>1063</v>
      </c>
      <c r="F649" s="229" t="s">
        <v>1064</v>
      </c>
      <c r="G649" s="230" t="s">
        <v>130</v>
      </c>
      <c r="H649" s="231">
        <v>6</v>
      </c>
      <c r="I649" s="232"/>
      <c r="J649" s="233">
        <f>ROUND(I649*H649,2)</f>
        <v>0</v>
      </c>
      <c r="K649" s="229" t="s">
        <v>131</v>
      </c>
      <c r="L649" s="43"/>
      <c r="M649" s="234" t="s">
        <v>1</v>
      </c>
      <c r="N649" s="235" t="s">
        <v>40</v>
      </c>
      <c r="O649" s="90"/>
      <c r="P649" s="236">
        <f>O649*H649</f>
        <v>0</v>
      </c>
      <c r="Q649" s="236">
        <v>0</v>
      </c>
      <c r="R649" s="236">
        <f>Q649*H649</f>
        <v>0</v>
      </c>
      <c r="S649" s="236">
        <v>0</v>
      </c>
      <c r="T649" s="237">
        <f>S649*H649</f>
        <v>0</v>
      </c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R649" s="238" t="s">
        <v>212</v>
      </c>
      <c r="AT649" s="238" t="s">
        <v>127</v>
      </c>
      <c r="AU649" s="238" t="s">
        <v>82</v>
      </c>
      <c r="AY649" s="16" t="s">
        <v>125</v>
      </c>
      <c r="BE649" s="239">
        <f>IF(N649="základní",J649,0)</f>
        <v>0</v>
      </c>
      <c r="BF649" s="239">
        <f>IF(N649="snížená",J649,0)</f>
        <v>0</v>
      </c>
      <c r="BG649" s="239">
        <f>IF(N649="zákl. přenesená",J649,0)</f>
        <v>0</v>
      </c>
      <c r="BH649" s="239">
        <f>IF(N649="sníž. přenesená",J649,0)</f>
        <v>0</v>
      </c>
      <c r="BI649" s="239">
        <f>IF(N649="nulová",J649,0)</f>
        <v>0</v>
      </c>
      <c r="BJ649" s="16" t="s">
        <v>80</v>
      </c>
      <c r="BK649" s="239">
        <f>ROUND(I649*H649,2)</f>
        <v>0</v>
      </c>
      <c r="BL649" s="16" t="s">
        <v>212</v>
      </c>
      <c r="BM649" s="238" t="s">
        <v>1065</v>
      </c>
    </row>
    <row r="650" spans="1:47" s="2" customFormat="1" ht="12">
      <c r="A650" s="37"/>
      <c r="B650" s="38"/>
      <c r="C650" s="39"/>
      <c r="D650" s="240" t="s">
        <v>134</v>
      </c>
      <c r="E650" s="39"/>
      <c r="F650" s="241" t="s">
        <v>1066</v>
      </c>
      <c r="G650" s="39"/>
      <c r="H650" s="39"/>
      <c r="I650" s="137"/>
      <c r="J650" s="39"/>
      <c r="K650" s="39"/>
      <c r="L650" s="43"/>
      <c r="M650" s="242"/>
      <c r="N650" s="243"/>
      <c r="O650" s="90"/>
      <c r="P650" s="90"/>
      <c r="Q650" s="90"/>
      <c r="R650" s="90"/>
      <c r="S650" s="90"/>
      <c r="T650" s="91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T650" s="16" t="s">
        <v>134</v>
      </c>
      <c r="AU650" s="16" t="s">
        <v>82</v>
      </c>
    </row>
    <row r="651" spans="1:65" s="2" customFormat="1" ht="14.4" customHeight="1">
      <c r="A651" s="37"/>
      <c r="B651" s="38"/>
      <c r="C651" s="266" t="s">
        <v>1067</v>
      </c>
      <c r="D651" s="266" t="s">
        <v>179</v>
      </c>
      <c r="E651" s="267" t="s">
        <v>1068</v>
      </c>
      <c r="F651" s="268" t="s">
        <v>1069</v>
      </c>
      <c r="G651" s="269" t="s">
        <v>130</v>
      </c>
      <c r="H651" s="270">
        <v>6</v>
      </c>
      <c r="I651" s="271"/>
      <c r="J651" s="272">
        <f>ROUND(I651*H651,2)</f>
        <v>0</v>
      </c>
      <c r="K651" s="268" t="s">
        <v>131</v>
      </c>
      <c r="L651" s="273"/>
      <c r="M651" s="274" t="s">
        <v>1</v>
      </c>
      <c r="N651" s="275" t="s">
        <v>40</v>
      </c>
      <c r="O651" s="90"/>
      <c r="P651" s="236">
        <f>O651*H651</f>
        <v>0</v>
      </c>
      <c r="Q651" s="236">
        <v>0.0011</v>
      </c>
      <c r="R651" s="236">
        <f>Q651*H651</f>
        <v>0.0066</v>
      </c>
      <c r="S651" s="236">
        <v>0</v>
      </c>
      <c r="T651" s="237">
        <f>S651*H651</f>
        <v>0</v>
      </c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R651" s="238" t="s">
        <v>267</v>
      </c>
      <c r="AT651" s="238" t="s">
        <v>179</v>
      </c>
      <c r="AU651" s="238" t="s">
        <v>82</v>
      </c>
      <c r="AY651" s="16" t="s">
        <v>125</v>
      </c>
      <c r="BE651" s="239">
        <f>IF(N651="základní",J651,0)</f>
        <v>0</v>
      </c>
      <c r="BF651" s="239">
        <f>IF(N651="snížená",J651,0)</f>
        <v>0</v>
      </c>
      <c r="BG651" s="239">
        <f>IF(N651="zákl. přenesená",J651,0)</f>
        <v>0</v>
      </c>
      <c r="BH651" s="239">
        <f>IF(N651="sníž. přenesená",J651,0)</f>
        <v>0</v>
      </c>
      <c r="BI651" s="239">
        <f>IF(N651="nulová",J651,0)</f>
        <v>0</v>
      </c>
      <c r="BJ651" s="16" t="s">
        <v>80</v>
      </c>
      <c r="BK651" s="239">
        <f>ROUND(I651*H651,2)</f>
        <v>0</v>
      </c>
      <c r="BL651" s="16" t="s">
        <v>212</v>
      </c>
      <c r="BM651" s="238" t="s">
        <v>1070</v>
      </c>
    </row>
    <row r="652" spans="1:47" s="2" customFormat="1" ht="12">
      <c r="A652" s="37"/>
      <c r="B652" s="38"/>
      <c r="C652" s="39"/>
      <c r="D652" s="240" t="s">
        <v>134</v>
      </c>
      <c r="E652" s="39"/>
      <c r="F652" s="241" t="s">
        <v>1071</v>
      </c>
      <c r="G652" s="39"/>
      <c r="H652" s="39"/>
      <c r="I652" s="137"/>
      <c r="J652" s="39"/>
      <c r="K652" s="39"/>
      <c r="L652" s="43"/>
      <c r="M652" s="242"/>
      <c r="N652" s="243"/>
      <c r="O652" s="90"/>
      <c r="P652" s="90"/>
      <c r="Q652" s="90"/>
      <c r="R652" s="90"/>
      <c r="S652" s="90"/>
      <c r="T652" s="91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T652" s="16" t="s">
        <v>134</v>
      </c>
      <c r="AU652" s="16" t="s">
        <v>82</v>
      </c>
    </row>
    <row r="653" spans="1:65" s="2" customFormat="1" ht="14.4" customHeight="1">
      <c r="A653" s="37"/>
      <c r="B653" s="38"/>
      <c r="C653" s="227" t="s">
        <v>1072</v>
      </c>
      <c r="D653" s="227" t="s">
        <v>127</v>
      </c>
      <c r="E653" s="228" t="s">
        <v>1073</v>
      </c>
      <c r="F653" s="229" t="s">
        <v>1074</v>
      </c>
      <c r="G653" s="230" t="s">
        <v>130</v>
      </c>
      <c r="H653" s="231">
        <v>12</v>
      </c>
      <c r="I653" s="232"/>
      <c r="J653" s="233">
        <f>ROUND(I653*H653,2)</f>
        <v>0</v>
      </c>
      <c r="K653" s="229" t="s">
        <v>1</v>
      </c>
      <c r="L653" s="43"/>
      <c r="M653" s="234" t="s">
        <v>1</v>
      </c>
      <c r="N653" s="235" t="s">
        <v>40</v>
      </c>
      <c r="O653" s="90"/>
      <c r="P653" s="236">
        <f>O653*H653</f>
        <v>0</v>
      </c>
      <c r="Q653" s="236">
        <v>0</v>
      </c>
      <c r="R653" s="236">
        <f>Q653*H653</f>
        <v>0</v>
      </c>
      <c r="S653" s="236">
        <v>0</v>
      </c>
      <c r="T653" s="237">
        <f>S653*H653</f>
        <v>0</v>
      </c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R653" s="238" t="s">
        <v>212</v>
      </c>
      <c r="AT653" s="238" t="s">
        <v>127</v>
      </c>
      <c r="AU653" s="238" t="s">
        <v>82</v>
      </c>
      <c r="AY653" s="16" t="s">
        <v>125</v>
      </c>
      <c r="BE653" s="239">
        <f>IF(N653="základní",J653,0)</f>
        <v>0</v>
      </c>
      <c r="BF653" s="239">
        <f>IF(N653="snížená",J653,0)</f>
        <v>0</v>
      </c>
      <c r="BG653" s="239">
        <f>IF(N653="zákl. přenesená",J653,0)</f>
        <v>0</v>
      </c>
      <c r="BH653" s="239">
        <f>IF(N653="sníž. přenesená",J653,0)</f>
        <v>0</v>
      </c>
      <c r="BI653" s="239">
        <f>IF(N653="nulová",J653,0)</f>
        <v>0</v>
      </c>
      <c r="BJ653" s="16" t="s">
        <v>80</v>
      </c>
      <c r="BK653" s="239">
        <f>ROUND(I653*H653,2)</f>
        <v>0</v>
      </c>
      <c r="BL653" s="16" t="s">
        <v>212</v>
      </c>
      <c r="BM653" s="238" t="s">
        <v>1075</v>
      </c>
    </row>
    <row r="654" spans="1:47" s="2" customFormat="1" ht="12">
      <c r="A654" s="37"/>
      <c r="B654" s="38"/>
      <c r="C654" s="39"/>
      <c r="D654" s="240" t="s">
        <v>134</v>
      </c>
      <c r="E654" s="39"/>
      <c r="F654" s="241" t="s">
        <v>1076</v>
      </c>
      <c r="G654" s="39"/>
      <c r="H654" s="39"/>
      <c r="I654" s="137"/>
      <c r="J654" s="39"/>
      <c r="K654" s="39"/>
      <c r="L654" s="43"/>
      <c r="M654" s="242"/>
      <c r="N654" s="243"/>
      <c r="O654" s="90"/>
      <c r="P654" s="90"/>
      <c r="Q654" s="90"/>
      <c r="R654" s="90"/>
      <c r="S654" s="90"/>
      <c r="T654" s="91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T654" s="16" t="s">
        <v>134</v>
      </c>
      <c r="AU654" s="16" t="s">
        <v>82</v>
      </c>
    </row>
    <row r="655" spans="1:65" s="2" customFormat="1" ht="19.8" customHeight="1">
      <c r="A655" s="37"/>
      <c r="B655" s="38"/>
      <c r="C655" s="227" t="s">
        <v>1077</v>
      </c>
      <c r="D655" s="227" t="s">
        <v>127</v>
      </c>
      <c r="E655" s="228" t="s">
        <v>1078</v>
      </c>
      <c r="F655" s="229" t="s">
        <v>1079</v>
      </c>
      <c r="G655" s="230" t="s">
        <v>130</v>
      </c>
      <c r="H655" s="231">
        <v>6</v>
      </c>
      <c r="I655" s="232"/>
      <c r="J655" s="233">
        <f>ROUND(I655*H655,2)</f>
        <v>0</v>
      </c>
      <c r="K655" s="229" t="s">
        <v>131</v>
      </c>
      <c r="L655" s="43"/>
      <c r="M655" s="234" t="s">
        <v>1</v>
      </c>
      <c r="N655" s="235" t="s">
        <v>40</v>
      </c>
      <c r="O655" s="90"/>
      <c r="P655" s="236">
        <f>O655*H655</f>
        <v>0</v>
      </c>
      <c r="Q655" s="236">
        <v>0</v>
      </c>
      <c r="R655" s="236">
        <f>Q655*H655</f>
        <v>0</v>
      </c>
      <c r="S655" s="236">
        <v>0</v>
      </c>
      <c r="T655" s="237">
        <f>S655*H655</f>
        <v>0</v>
      </c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R655" s="238" t="s">
        <v>212</v>
      </c>
      <c r="AT655" s="238" t="s">
        <v>127</v>
      </c>
      <c r="AU655" s="238" t="s">
        <v>82</v>
      </c>
      <c r="AY655" s="16" t="s">
        <v>125</v>
      </c>
      <c r="BE655" s="239">
        <f>IF(N655="základní",J655,0)</f>
        <v>0</v>
      </c>
      <c r="BF655" s="239">
        <f>IF(N655="snížená",J655,0)</f>
        <v>0</v>
      </c>
      <c r="BG655" s="239">
        <f>IF(N655="zákl. přenesená",J655,0)</f>
        <v>0</v>
      </c>
      <c r="BH655" s="239">
        <f>IF(N655="sníž. přenesená",J655,0)</f>
        <v>0</v>
      </c>
      <c r="BI655" s="239">
        <f>IF(N655="nulová",J655,0)</f>
        <v>0</v>
      </c>
      <c r="BJ655" s="16" t="s">
        <v>80</v>
      </c>
      <c r="BK655" s="239">
        <f>ROUND(I655*H655,2)</f>
        <v>0</v>
      </c>
      <c r="BL655" s="16" t="s">
        <v>212</v>
      </c>
      <c r="BM655" s="238" t="s">
        <v>1080</v>
      </c>
    </row>
    <row r="656" spans="1:47" s="2" customFormat="1" ht="12">
      <c r="A656" s="37"/>
      <c r="B656" s="38"/>
      <c r="C656" s="39"/>
      <c r="D656" s="240" t="s">
        <v>134</v>
      </c>
      <c r="E656" s="39"/>
      <c r="F656" s="241" t="s">
        <v>1081</v>
      </c>
      <c r="G656" s="39"/>
      <c r="H656" s="39"/>
      <c r="I656" s="137"/>
      <c r="J656" s="39"/>
      <c r="K656" s="39"/>
      <c r="L656" s="43"/>
      <c r="M656" s="242"/>
      <c r="N656" s="243"/>
      <c r="O656" s="90"/>
      <c r="P656" s="90"/>
      <c r="Q656" s="90"/>
      <c r="R656" s="90"/>
      <c r="S656" s="90"/>
      <c r="T656" s="91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T656" s="16" t="s">
        <v>134</v>
      </c>
      <c r="AU656" s="16" t="s">
        <v>82</v>
      </c>
    </row>
    <row r="657" spans="1:65" s="2" customFormat="1" ht="14.4" customHeight="1">
      <c r="A657" s="37"/>
      <c r="B657" s="38"/>
      <c r="C657" s="266" t="s">
        <v>1082</v>
      </c>
      <c r="D657" s="266" t="s">
        <v>179</v>
      </c>
      <c r="E657" s="267" t="s">
        <v>1083</v>
      </c>
      <c r="F657" s="268" t="s">
        <v>1084</v>
      </c>
      <c r="G657" s="269" t="s">
        <v>130</v>
      </c>
      <c r="H657" s="270">
        <v>6</v>
      </c>
      <c r="I657" s="271"/>
      <c r="J657" s="272">
        <f>ROUND(I657*H657,2)</f>
        <v>0</v>
      </c>
      <c r="K657" s="268" t="s">
        <v>131</v>
      </c>
      <c r="L657" s="273"/>
      <c r="M657" s="274" t="s">
        <v>1</v>
      </c>
      <c r="N657" s="275" t="s">
        <v>40</v>
      </c>
      <c r="O657" s="90"/>
      <c r="P657" s="236">
        <f>O657*H657</f>
        <v>0</v>
      </c>
      <c r="Q657" s="236">
        <v>0</v>
      </c>
      <c r="R657" s="236">
        <f>Q657*H657</f>
        <v>0</v>
      </c>
      <c r="S657" s="236">
        <v>0</v>
      </c>
      <c r="T657" s="237">
        <f>S657*H657</f>
        <v>0</v>
      </c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R657" s="238" t="s">
        <v>267</v>
      </c>
      <c r="AT657" s="238" t="s">
        <v>179</v>
      </c>
      <c r="AU657" s="238" t="s">
        <v>82</v>
      </c>
      <c r="AY657" s="16" t="s">
        <v>125</v>
      </c>
      <c r="BE657" s="239">
        <f>IF(N657="základní",J657,0)</f>
        <v>0</v>
      </c>
      <c r="BF657" s="239">
        <f>IF(N657="snížená",J657,0)</f>
        <v>0</v>
      </c>
      <c r="BG657" s="239">
        <f>IF(N657="zákl. přenesená",J657,0)</f>
        <v>0</v>
      </c>
      <c r="BH657" s="239">
        <f>IF(N657="sníž. přenesená",J657,0)</f>
        <v>0</v>
      </c>
      <c r="BI657" s="239">
        <f>IF(N657="nulová",J657,0)</f>
        <v>0</v>
      </c>
      <c r="BJ657" s="16" t="s">
        <v>80</v>
      </c>
      <c r="BK657" s="239">
        <f>ROUND(I657*H657,2)</f>
        <v>0</v>
      </c>
      <c r="BL657" s="16" t="s">
        <v>212</v>
      </c>
      <c r="BM657" s="238" t="s">
        <v>1085</v>
      </c>
    </row>
    <row r="658" spans="1:47" s="2" customFormat="1" ht="12">
      <c r="A658" s="37"/>
      <c r="B658" s="38"/>
      <c r="C658" s="39"/>
      <c r="D658" s="240" t="s">
        <v>134</v>
      </c>
      <c r="E658" s="39"/>
      <c r="F658" s="241" t="s">
        <v>1086</v>
      </c>
      <c r="G658" s="39"/>
      <c r="H658" s="39"/>
      <c r="I658" s="137"/>
      <c r="J658" s="39"/>
      <c r="K658" s="39"/>
      <c r="L658" s="43"/>
      <c r="M658" s="242"/>
      <c r="N658" s="243"/>
      <c r="O658" s="90"/>
      <c r="P658" s="90"/>
      <c r="Q658" s="90"/>
      <c r="R658" s="90"/>
      <c r="S658" s="90"/>
      <c r="T658" s="91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T658" s="16" t="s">
        <v>134</v>
      </c>
      <c r="AU658" s="16" t="s">
        <v>82</v>
      </c>
    </row>
    <row r="659" spans="1:65" s="2" customFormat="1" ht="14.4" customHeight="1">
      <c r="A659" s="37"/>
      <c r="B659" s="38"/>
      <c r="C659" s="227" t="s">
        <v>1087</v>
      </c>
      <c r="D659" s="227" t="s">
        <v>127</v>
      </c>
      <c r="E659" s="228" t="s">
        <v>1088</v>
      </c>
      <c r="F659" s="229" t="s">
        <v>1089</v>
      </c>
      <c r="G659" s="230" t="s">
        <v>130</v>
      </c>
      <c r="H659" s="231">
        <v>6</v>
      </c>
      <c r="I659" s="232"/>
      <c r="J659" s="233">
        <f>ROUND(I659*H659,2)</f>
        <v>0</v>
      </c>
      <c r="K659" s="229" t="s">
        <v>131</v>
      </c>
      <c r="L659" s="43"/>
      <c r="M659" s="234" t="s">
        <v>1</v>
      </c>
      <c r="N659" s="235" t="s">
        <v>40</v>
      </c>
      <c r="O659" s="90"/>
      <c r="P659" s="236">
        <f>O659*H659</f>
        <v>0</v>
      </c>
      <c r="Q659" s="236">
        <v>0</v>
      </c>
      <c r="R659" s="236">
        <f>Q659*H659</f>
        <v>0</v>
      </c>
      <c r="S659" s="236">
        <v>0</v>
      </c>
      <c r="T659" s="237">
        <f>S659*H659</f>
        <v>0</v>
      </c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R659" s="238" t="s">
        <v>212</v>
      </c>
      <c r="AT659" s="238" t="s">
        <v>127</v>
      </c>
      <c r="AU659" s="238" t="s">
        <v>82</v>
      </c>
      <c r="AY659" s="16" t="s">
        <v>125</v>
      </c>
      <c r="BE659" s="239">
        <f>IF(N659="základní",J659,0)</f>
        <v>0</v>
      </c>
      <c r="BF659" s="239">
        <f>IF(N659="snížená",J659,0)</f>
        <v>0</v>
      </c>
      <c r="BG659" s="239">
        <f>IF(N659="zákl. přenesená",J659,0)</f>
        <v>0</v>
      </c>
      <c r="BH659" s="239">
        <f>IF(N659="sníž. přenesená",J659,0)</f>
        <v>0</v>
      </c>
      <c r="BI659" s="239">
        <f>IF(N659="nulová",J659,0)</f>
        <v>0</v>
      </c>
      <c r="BJ659" s="16" t="s">
        <v>80</v>
      </c>
      <c r="BK659" s="239">
        <f>ROUND(I659*H659,2)</f>
        <v>0</v>
      </c>
      <c r="BL659" s="16" t="s">
        <v>212</v>
      </c>
      <c r="BM659" s="238" t="s">
        <v>1090</v>
      </c>
    </row>
    <row r="660" spans="1:47" s="2" customFormat="1" ht="12">
      <c r="A660" s="37"/>
      <c r="B660" s="38"/>
      <c r="C660" s="39"/>
      <c r="D660" s="240" t="s">
        <v>134</v>
      </c>
      <c r="E660" s="39"/>
      <c r="F660" s="241" t="s">
        <v>1089</v>
      </c>
      <c r="G660" s="39"/>
      <c r="H660" s="39"/>
      <c r="I660" s="137"/>
      <c r="J660" s="39"/>
      <c r="K660" s="39"/>
      <c r="L660" s="43"/>
      <c r="M660" s="242"/>
      <c r="N660" s="243"/>
      <c r="O660" s="90"/>
      <c r="P660" s="90"/>
      <c r="Q660" s="90"/>
      <c r="R660" s="90"/>
      <c r="S660" s="90"/>
      <c r="T660" s="91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T660" s="16" t="s">
        <v>134</v>
      </c>
      <c r="AU660" s="16" t="s">
        <v>82</v>
      </c>
    </row>
    <row r="661" spans="1:63" s="12" customFormat="1" ht="22.8" customHeight="1">
      <c r="A661" s="12"/>
      <c r="B661" s="211"/>
      <c r="C661" s="212"/>
      <c r="D661" s="213" t="s">
        <v>74</v>
      </c>
      <c r="E661" s="225" t="s">
        <v>1091</v>
      </c>
      <c r="F661" s="225" t="s">
        <v>1092</v>
      </c>
      <c r="G661" s="212"/>
      <c r="H661" s="212"/>
      <c r="I661" s="215"/>
      <c r="J661" s="226">
        <f>BK661</f>
        <v>0</v>
      </c>
      <c r="K661" s="212"/>
      <c r="L661" s="217"/>
      <c r="M661" s="218"/>
      <c r="N661" s="219"/>
      <c r="O661" s="219"/>
      <c r="P661" s="220">
        <f>SUM(P662:P663)</f>
        <v>0</v>
      </c>
      <c r="Q661" s="219"/>
      <c r="R661" s="220">
        <f>SUM(R662:R663)</f>
        <v>0</v>
      </c>
      <c r="S661" s="219"/>
      <c r="T661" s="221">
        <f>SUM(T662:T663)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222" t="s">
        <v>82</v>
      </c>
      <c r="AT661" s="223" t="s">
        <v>74</v>
      </c>
      <c r="AU661" s="223" t="s">
        <v>80</v>
      </c>
      <c r="AY661" s="222" t="s">
        <v>125</v>
      </c>
      <c r="BK661" s="224">
        <f>SUM(BK662:BK663)</f>
        <v>0</v>
      </c>
    </row>
    <row r="662" spans="1:65" s="2" customFormat="1" ht="19.8" customHeight="1">
      <c r="A662" s="37"/>
      <c r="B662" s="38"/>
      <c r="C662" s="227" t="s">
        <v>1093</v>
      </c>
      <c r="D662" s="227" t="s">
        <v>127</v>
      </c>
      <c r="E662" s="228" t="s">
        <v>1094</v>
      </c>
      <c r="F662" s="229" t="s">
        <v>1095</v>
      </c>
      <c r="G662" s="230" t="s">
        <v>130</v>
      </c>
      <c r="H662" s="231">
        <v>1</v>
      </c>
      <c r="I662" s="232"/>
      <c r="J662" s="233">
        <f>ROUND(I662*H662,2)</f>
        <v>0</v>
      </c>
      <c r="K662" s="229" t="s">
        <v>131</v>
      </c>
      <c r="L662" s="43"/>
      <c r="M662" s="234" t="s">
        <v>1</v>
      </c>
      <c r="N662" s="235" t="s">
        <v>40</v>
      </c>
      <c r="O662" s="90"/>
      <c r="P662" s="236">
        <f>O662*H662</f>
        <v>0</v>
      </c>
      <c r="Q662" s="236">
        <v>0</v>
      </c>
      <c r="R662" s="236">
        <f>Q662*H662</f>
        <v>0</v>
      </c>
      <c r="S662" s="236">
        <v>0</v>
      </c>
      <c r="T662" s="237">
        <f>S662*H662</f>
        <v>0</v>
      </c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R662" s="238" t="s">
        <v>212</v>
      </c>
      <c r="AT662" s="238" t="s">
        <v>127</v>
      </c>
      <c r="AU662" s="238" t="s">
        <v>82</v>
      </c>
      <c r="AY662" s="16" t="s">
        <v>125</v>
      </c>
      <c r="BE662" s="239">
        <f>IF(N662="základní",J662,0)</f>
        <v>0</v>
      </c>
      <c r="BF662" s="239">
        <f>IF(N662="snížená",J662,0)</f>
        <v>0</v>
      </c>
      <c r="BG662" s="239">
        <f>IF(N662="zákl. přenesená",J662,0)</f>
        <v>0</v>
      </c>
      <c r="BH662" s="239">
        <f>IF(N662="sníž. přenesená",J662,0)</f>
        <v>0</v>
      </c>
      <c r="BI662" s="239">
        <f>IF(N662="nulová",J662,0)</f>
        <v>0</v>
      </c>
      <c r="BJ662" s="16" t="s">
        <v>80</v>
      </c>
      <c r="BK662" s="239">
        <f>ROUND(I662*H662,2)</f>
        <v>0</v>
      </c>
      <c r="BL662" s="16" t="s">
        <v>212</v>
      </c>
      <c r="BM662" s="238" t="s">
        <v>1096</v>
      </c>
    </row>
    <row r="663" spans="1:47" s="2" customFormat="1" ht="12">
      <c r="A663" s="37"/>
      <c r="B663" s="38"/>
      <c r="C663" s="39"/>
      <c r="D663" s="240" t="s">
        <v>134</v>
      </c>
      <c r="E663" s="39"/>
      <c r="F663" s="241" t="s">
        <v>1097</v>
      </c>
      <c r="G663" s="39"/>
      <c r="H663" s="39"/>
      <c r="I663" s="137"/>
      <c r="J663" s="39"/>
      <c r="K663" s="39"/>
      <c r="L663" s="43"/>
      <c r="M663" s="242"/>
      <c r="N663" s="243"/>
      <c r="O663" s="90"/>
      <c r="P663" s="90"/>
      <c r="Q663" s="90"/>
      <c r="R663" s="90"/>
      <c r="S663" s="90"/>
      <c r="T663" s="91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T663" s="16" t="s">
        <v>134</v>
      </c>
      <c r="AU663" s="16" t="s">
        <v>82</v>
      </c>
    </row>
    <row r="664" spans="1:63" s="12" customFormat="1" ht="22.8" customHeight="1">
      <c r="A664" s="12"/>
      <c r="B664" s="211"/>
      <c r="C664" s="212"/>
      <c r="D664" s="213" t="s">
        <v>74</v>
      </c>
      <c r="E664" s="225" t="s">
        <v>1098</v>
      </c>
      <c r="F664" s="225" t="s">
        <v>1099</v>
      </c>
      <c r="G664" s="212"/>
      <c r="H664" s="212"/>
      <c r="I664" s="215"/>
      <c r="J664" s="226">
        <f>BK664</f>
        <v>0</v>
      </c>
      <c r="K664" s="212"/>
      <c r="L664" s="217"/>
      <c r="M664" s="218"/>
      <c r="N664" s="219"/>
      <c r="O664" s="219"/>
      <c r="P664" s="220">
        <f>SUM(P665:P682)</f>
        <v>0</v>
      </c>
      <c r="Q664" s="219"/>
      <c r="R664" s="220">
        <f>SUM(R665:R682)</f>
        <v>0.03855</v>
      </c>
      <c r="S664" s="219"/>
      <c r="T664" s="221">
        <f>SUM(T665:T682)</f>
        <v>0.7684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22" t="s">
        <v>82</v>
      </c>
      <c r="AT664" s="223" t="s">
        <v>74</v>
      </c>
      <c r="AU664" s="223" t="s">
        <v>80</v>
      </c>
      <c r="AY664" s="222" t="s">
        <v>125</v>
      </c>
      <c r="BK664" s="224">
        <f>SUM(BK665:BK682)</f>
        <v>0</v>
      </c>
    </row>
    <row r="665" spans="1:65" s="2" customFormat="1" ht="14.4" customHeight="1">
      <c r="A665" s="37"/>
      <c r="B665" s="38"/>
      <c r="C665" s="227" t="s">
        <v>1100</v>
      </c>
      <c r="D665" s="227" t="s">
        <v>127</v>
      </c>
      <c r="E665" s="228" t="s">
        <v>1101</v>
      </c>
      <c r="F665" s="229" t="s">
        <v>1102</v>
      </c>
      <c r="G665" s="230" t="s">
        <v>130</v>
      </c>
      <c r="H665" s="231">
        <v>1</v>
      </c>
      <c r="I665" s="232"/>
      <c r="J665" s="233">
        <f>ROUND(I665*H665,2)</f>
        <v>0</v>
      </c>
      <c r="K665" s="229" t="s">
        <v>1</v>
      </c>
      <c r="L665" s="43"/>
      <c r="M665" s="234" t="s">
        <v>1</v>
      </c>
      <c r="N665" s="235" t="s">
        <v>40</v>
      </c>
      <c r="O665" s="90"/>
      <c r="P665" s="236">
        <f>O665*H665</f>
        <v>0</v>
      </c>
      <c r="Q665" s="236">
        <v>5E-05</v>
      </c>
      <c r="R665" s="236">
        <f>Q665*H665</f>
        <v>5E-05</v>
      </c>
      <c r="S665" s="236">
        <v>0</v>
      </c>
      <c r="T665" s="237">
        <f>S665*H665</f>
        <v>0</v>
      </c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R665" s="238" t="s">
        <v>212</v>
      </c>
      <c r="AT665" s="238" t="s">
        <v>127</v>
      </c>
      <c r="AU665" s="238" t="s">
        <v>82</v>
      </c>
      <c r="AY665" s="16" t="s">
        <v>125</v>
      </c>
      <c r="BE665" s="239">
        <f>IF(N665="základní",J665,0)</f>
        <v>0</v>
      </c>
      <c r="BF665" s="239">
        <f>IF(N665="snížená",J665,0)</f>
        <v>0</v>
      </c>
      <c r="BG665" s="239">
        <f>IF(N665="zákl. přenesená",J665,0)</f>
        <v>0</v>
      </c>
      <c r="BH665" s="239">
        <f>IF(N665="sníž. přenesená",J665,0)</f>
        <v>0</v>
      </c>
      <c r="BI665" s="239">
        <f>IF(N665="nulová",J665,0)</f>
        <v>0</v>
      </c>
      <c r="BJ665" s="16" t="s">
        <v>80</v>
      </c>
      <c r="BK665" s="239">
        <f>ROUND(I665*H665,2)</f>
        <v>0</v>
      </c>
      <c r="BL665" s="16" t="s">
        <v>212</v>
      </c>
      <c r="BM665" s="238" t="s">
        <v>1103</v>
      </c>
    </row>
    <row r="666" spans="1:47" s="2" customFormat="1" ht="12">
      <c r="A666" s="37"/>
      <c r="B666" s="38"/>
      <c r="C666" s="39"/>
      <c r="D666" s="240" t="s">
        <v>134</v>
      </c>
      <c r="E666" s="39"/>
      <c r="F666" s="241" t="s">
        <v>1104</v>
      </c>
      <c r="G666" s="39"/>
      <c r="H666" s="39"/>
      <c r="I666" s="137"/>
      <c r="J666" s="39"/>
      <c r="K666" s="39"/>
      <c r="L666" s="43"/>
      <c r="M666" s="242"/>
      <c r="N666" s="243"/>
      <c r="O666" s="90"/>
      <c r="P666" s="90"/>
      <c r="Q666" s="90"/>
      <c r="R666" s="90"/>
      <c r="S666" s="90"/>
      <c r="T666" s="91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T666" s="16" t="s">
        <v>134</v>
      </c>
      <c r="AU666" s="16" t="s">
        <v>82</v>
      </c>
    </row>
    <row r="667" spans="1:51" s="13" customFormat="1" ht="12">
      <c r="A667" s="13"/>
      <c r="B667" s="244"/>
      <c r="C667" s="245"/>
      <c r="D667" s="240" t="s">
        <v>145</v>
      </c>
      <c r="E667" s="246" t="s">
        <v>1</v>
      </c>
      <c r="F667" s="247" t="s">
        <v>1105</v>
      </c>
      <c r="G667" s="245"/>
      <c r="H667" s="248">
        <v>1</v>
      </c>
      <c r="I667" s="249"/>
      <c r="J667" s="245"/>
      <c r="K667" s="245"/>
      <c r="L667" s="250"/>
      <c r="M667" s="251"/>
      <c r="N667" s="252"/>
      <c r="O667" s="252"/>
      <c r="P667" s="252"/>
      <c r="Q667" s="252"/>
      <c r="R667" s="252"/>
      <c r="S667" s="252"/>
      <c r="T667" s="25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4" t="s">
        <v>145</v>
      </c>
      <c r="AU667" s="254" t="s">
        <v>82</v>
      </c>
      <c r="AV667" s="13" t="s">
        <v>82</v>
      </c>
      <c r="AW667" s="13" t="s">
        <v>32</v>
      </c>
      <c r="AX667" s="13" t="s">
        <v>80</v>
      </c>
      <c r="AY667" s="254" t="s">
        <v>125</v>
      </c>
    </row>
    <row r="668" spans="1:65" s="2" customFormat="1" ht="19.8" customHeight="1">
      <c r="A668" s="37"/>
      <c r="B668" s="38"/>
      <c r="C668" s="227" t="s">
        <v>1106</v>
      </c>
      <c r="D668" s="227" t="s">
        <v>127</v>
      </c>
      <c r="E668" s="228" t="s">
        <v>1107</v>
      </c>
      <c r="F668" s="229" t="s">
        <v>1108</v>
      </c>
      <c r="G668" s="230" t="s">
        <v>130</v>
      </c>
      <c r="H668" s="231">
        <v>1</v>
      </c>
      <c r="I668" s="232"/>
      <c r="J668" s="233">
        <f>ROUND(I668*H668,2)</f>
        <v>0</v>
      </c>
      <c r="K668" s="229" t="s">
        <v>131</v>
      </c>
      <c r="L668" s="43"/>
      <c r="M668" s="234" t="s">
        <v>1</v>
      </c>
      <c r="N668" s="235" t="s">
        <v>40</v>
      </c>
      <c r="O668" s="90"/>
      <c r="P668" s="236">
        <f>O668*H668</f>
        <v>0</v>
      </c>
      <c r="Q668" s="236">
        <v>0</v>
      </c>
      <c r="R668" s="236">
        <f>Q668*H668</f>
        <v>0</v>
      </c>
      <c r="S668" s="236">
        <v>0</v>
      </c>
      <c r="T668" s="237">
        <f>S668*H668</f>
        <v>0</v>
      </c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R668" s="238" t="s">
        <v>212</v>
      </c>
      <c r="AT668" s="238" t="s">
        <v>127</v>
      </c>
      <c r="AU668" s="238" t="s">
        <v>82</v>
      </c>
      <c r="AY668" s="16" t="s">
        <v>125</v>
      </c>
      <c r="BE668" s="239">
        <f>IF(N668="základní",J668,0)</f>
        <v>0</v>
      </c>
      <c r="BF668" s="239">
        <f>IF(N668="snížená",J668,0)</f>
        <v>0</v>
      </c>
      <c r="BG668" s="239">
        <f>IF(N668="zákl. přenesená",J668,0)</f>
        <v>0</v>
      </c>
      <c r="BH668" s="239">
        <f>IF(N668="sníž. přenesená",J668,0)</f>
        <v>0</v>
      </c>
      <c r="BI668" s="239">
        <f>IF(N668="nulová",J668,0)</f>
        <v>0</v>
      </c>
      <c r="BJ668" s="16" t="s">
        <v>80</v>
      </c>
      <c r="BK668" s="239">
        <f>ROUND(I668*H668,2)</f>
        <v>0</v>
      </c>
      <c r="BL668" s="16" t="s">
        <v>212</v>
      </c>
      <c r="BM668" s="238" t="s">
        <v>1109</v>
      </c>
    </row>
    <row r="669" spans="1:47" s="2" customFormat="1" ht="12">
      <c r="A669" s="37"/>
      <c r="B669" s="38"/>
      <c r="C669" s="39"/>
      <c r="D669" s="240" t="s">
        <v>134</v>
      </c>
      <c r="E669" s="39"/>
      <c r="F669" s="241" t="s">
        <v>1110</v>
      </c>
      <c r="G669" s="39"/>
      <c r="H669" s="39"/>
      <c r="I669" s="137"/>
      <c r="J669" s="39"/>
      <c r="K669" s="39"/>
      <c r="L669" s="43"/>
      <c r="M669" s="242"/>
      <c r="N669" s="243"/>
      <c r="O669" s="90"/>
      <c r="P669" s="90"/>
      <c r="Q669" s="90"/>
      <c r="R669" s="90"/>
      <c r="S669" s="90"/>
      <c r="T669" s="91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T669" s="16" t="s">
        <v>134</v>
      </c>
      <c r="AU669" s="16" t="s">
        <v>82</v>
      </c>
    </row>
    <row r="670" spans="1:65" s="2" customFormat="1" ht="14.4" customHeight="1">
      <c r="A670" s="37"/>
      <c r="B670" s="38"/>
      <c r="C670" s="266" t="s">
        <v>1111</v>
      </c>
      <c r="D670" s="266" t="s">
        <v>179</v>
      </c>
      <c r="E670" s="267" t="s">
        <v>1112</v>
      </c>
      <c r="F670" s="268" t="s">
        <v>1113</v>
      </c>
      <c r="G670" s="269" t="s">
        <v>130</v>
      </c>
      <c r="H670" s="270">
        <v>1</v>
      </c>
      <c r="I670" s="271"/>
      <c r="J670" s="272">
        <f>ROUND(I670*H670,2)</f>
        <v>0</v>
      </c>
      <c r="K670" s="268" t="s">
        <v>1</v>
      </c>
      <c r="L670" s="273"/>
      <c r="M670" s="274" t="s">
        <v>1</v>
      </c>
      <c r="N670" s="275" t="s">
        <v>40</v>
      </c>
      <c r="O670" s="90"/>
      <c r="P670" s="236">
        <f>O670*H670</f>
        <v>0</v>
      </c>
      <c r="Q670" s="236">
        <v>0.026</v>
      </c>
      <c r="R670" s="236">
        <f>Q670*H670</f>
        <v>0.026</v>
      </c>
      <c r="S670" s="236">
        <v>0</v>
      </c>
      <c r="T670" s="237">
        <f>S670*H670</f>
        <v>0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R670" s="238" t="s">
        <v>267</v>
      </c>
      <c r="AT670" s="238" t="s">
        <v>179</v>
      </c>
      <c r="AU670" s="238" t="s">
        <v>82</v>
      </c>
      <c r="AY670" s="16" t="s">
        <v>125</v>
      </c>
      <c r="BE670" s="239">
        <f>IF(N670="základní",J670,0)</f>
        <v>0</v>
      </c>
      <c r="BF670" s="239">
        <f>IF(N670="snížená",J670,0)</f>
        <v>0</v>
      </c>
      <c r="BG670" s="239">
        <f>IF(N670="zákl. přenesená",J670,0)</f>
        <v>0</v>
      </c>
      <c r="BH670" s="239">
        <f>IF(N670="sníž. přenesená",J670,0)</f>
        <v>0</v>
      </c>
      <c r="BI670" s="239">
        <f>IF(N670="nulová",J670,0)</f>
        <v>0</v>
      </c>
      <c r="BJ670" s="16" t="s">
        <v>80</v>
      </c>
      <c r="BK670" s="239">
        <f>ROUND(I670*H670,2)</f>
        <v>0</v>
      </c>
      <c r="BL670" s="16" t="s">
        <v>212</v>
      </c>
      <c r="BM670" s="238" t="s">
        <v>1114</v>
      </c>
    </row>
    <row r="671" spans="1:47" s="2" customFormat="1" ht="12">
      <c r="A671" s="37"/>
      <c r="B671" s="38"/>
      <c r="C671" s="39"/>
      <c r="D671" s="240" t="s">
        <v>134</v>
      </c>
      <c r="E671" s="39"/>
      <c r="F671" s="241" t="s">
        <v>1115</v>
      </c>
      <c r="G671" s="39"/>
      <c r="H671" s="39"/>
      <c r="I671" s="137"/>
      <c r="J671" s="39"/>
      <c r="K671" s="39"/>
      <c r="L671" s="43"/>
      <c r="M671" s="242"/>
      <c r="N671" s="243"/>
      <c r="O671" s="90"/>
      <c r="P671" s="90"/>
      <c r="Q671" s="90"/>
      <c r="R671" s="90"/>
      <c r="S671" s="90"/>
      <c r="T671" s="91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T671" s="16" t="s">
        <v>134</v>
      </c>
      <c r="AU671" s="16" t="s">
        <v>82</v>
      </c>
    </row>
    <row r="672" spans="1:65" s="2" customFormat="1" ht="14.4" customHeight="1">
      <c r="A672" s="37"/>
      <c r="B672" s="38"/>
      <c r="C672" s="227" t="s">
        <v>1116</v>
      </c>
      <c r="D672" s="227" t="s">
        <v>127</v>
      </c>
      <c r="E672" s="228" t="s">
        <v>1117</v>
      </c>
      <c r="F672" s="229" t="s">
        <v>1118</v>
      </c>
      <c r="G672" s="230" t="s">
        <v>188</v>
      </c>
      <c r="H672" s="231">
        <v>28.8</v>
      </c>
      <c r="I672" s="232"/>
      <c r="J672" s="233">
        <f>ROUND(I672*H672,2)</f>
        <v>0</v>
      </c>
      <c r="K672" s="229" t="s">
        <v>1</v>
      </c>
      <c r="L672" s="43"/>
      <c r="M672" s="234" t="s">
        <v>1</v>
      </c>
      <c r="N672" s="235" t="s">
        <v>40</v>
      </c>
      <c r="O672" s="90"/>
      <c r="P672" s="236">
        <f>O672*H672</f>
        <v>0</v>
      </c>
      <c r="Q672" s="236">
        <v>0</v>
      </c>
      <c r="R672" s="236">
        <f>Q672*H672</f>
        <v>0</v>
      </c>
      <c r="S672" s="236">
        <v>0.018</v>
      </c>
      <c r="T672" s="237">
        <f>S672*H672</f>
        <v>0.5184</v>
      </c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R672" s="238" t="s">
        <v>212</v>
      </c>
      <c r="AT672" s="238" t="s">
        <v>127</v>
      </c>
      <c r="AU672" s="238" t="s">
        <v>82</v>
      </c>
      <c r="AY672" s="16" t="s">
        <v>125</v>
      </c>
      <c r="BE672" s="239">
        <f>IF(N672="základní",J672,0)</f>
        <v>0</v>
      </c>
      <c r="BF672" s="239">
        <f>IF(N672="snížená",J672,0)</f>
        <v>0</v>
      </c>
      <c r="BG672" s="239">
        <f>IF(N672="zákl. přenesená",J672,0)</f>
        <v>0</v>
      </c>
      <c r="BH672" s="239">
        <f>IF(N672="sníž. přenesená",J672,0)</f>
        <v>0</v>
      </c>
      <c r="BI672" s="239">
        <f>IF(N672="nulová",J672,0)</f>
        <v>0</v>
      </c>
      <c r="BJ672" s="16" t="s">
        <v>80</v>
      </c>
      <c r="BK672" s="239">
        <f>ROUND(I672*H672,2)</f>
        <v>0</v>
      </c>
      <c r="BL672" s="16" t="s">
        <v>212</v>
      </c>
      <c r="BM672" s="238" t="s">
        <v>1119</v>
      </c>
    </row>
    <row r="673" spans="1:47" s="2" customFormat="1" ht="12">
      <c r="A673" s="37"/>
      <c r="B673" s="38"/>
      <c r="C673" s="39"/>
      <c r="D673" s="240" t="s">
        <v>134</v>
      </c>
      <c r="E673" s="39"/>
      <c r="F673" s="241" t="s">
        <v>1120</v>
      </c>
      <c r="G673" s="39"/>
      <c r="H673" s="39"/>
      <c r="I673" s="137"/>
      <c r="J673" s="39"/>
      <c r="K673" s="39"/>
      <c r="L673" s="43"/>
      <c r="M673" s="242"/>
      <c r="N673" s="243"/>
      <c r="O673" s="90"/>
      <c r="P673" s="90"/>
      <c r="Q673" s="90"/>
      <c r="R673" s="90"/>
      <c r="S673" s="90"/>
      <c r="T673" s="91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T673" s="16" t="s">
        <v>134</v>
      </c>
      <c r="AU673" s="16" t="s">
        <v>82</v>
      </c>
    </row>
    <row r="674" spans="1:51" s="13" customFormat="1" ht="12">
      <c r="A674" s="13"/>
      <c r="B674" s="244"/>
      <c r="C674" s="245"/>
      <c r="D674" s="240" t="s">
        <v>145</v>
      </c>
      <c r="E674" s="246" t="s">
        <v>1</v>
      </c>
      <c r="F674" s="247" t="s">
        <v>1121</v>
      </c>
      <c r="G674" s="245"/>
      <c r="H674" s="248">
        <v>28.8</v>
      </c>
      <c r="I674" s="249"/>
      <c r="J674" s="245"/>
      <c r="K674" s="245"/>
      <c r="L674" s="250"/>
      <c r="M674" s="251"/>
      <c r="N674" s="252"/>
      <c r="O674" s="252"/>
      <c r="P674" s="252"/>
      <c r="Q674" s="252"/>
      <c r="R674" s="252"/>
      <c r="S674" s="252"/>
      <c r="T674" s="25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4" t="s">
        <v>145</v>
      </c>
      <c r="AU674" s="254" t="s">
        <v>82</v>
      </c>
      <c r="AV674" s="13" t="s">
        <v>82</v>
      </c>
      <c r="AW674" s="13" t="s">
        <v>32</v>
      </c>
      <c r="AX674" s="13" t="s">
        <v>80</v>
      </c>
      <c r="AY674" s="254" t="s">
        <v>125</v>
      </c>
    </row>
    <row r="675" spans="1:65" s="2" customFormat="1" ht="19.8" customHeight="1">
      <c r="A675" s="37"/>
      <c r="B675" s="38"/>
      <c r="C675" s="227" t="s">
        <v>1122</v>
      </c>
      <c r="D675" s="227" t="s">
        <v>127</v>
      </c>
      <c r="E675" s="228" t="s">
        <v>1123</v>
      </c>
      <c r="F675" s="229" t="s">
        <v>1124</v>
      </c>
      <c r="G675" s="230" t="s">
        <v>193</v>
      </c>
      <c r="H675" s="231">
        <v>250</v>
      </c>
      <c r="I675" s="232"/>
      <c r="J675" s="233">
        <f>ROUND(I675*H675,2)</f>
        <v>0</v>
      </c>
      <c r="K675" s="229" t="s">
        <v>131</v>
      </c>
      <c r="L675" s="43"/>
      <c r="M675" s="234" t="s">
        <v>1</v>
      </c>
      <c r="N675" s="235" t="s">
        <v>40</v>
      </c>
      <c r="O675" s="90"/>
      <c r="P675" s="236">
        <f>O675*H675</f>
        <v>0</v>
      </c>
      <c r="Q675" s="236">
        <v>5E-05</v>
      </c>
      <c r="R675" s="236">
        <f>Q675*H675</f>
        <v>0.0125</v>
      </c>
      <c r="S675" s="236">
        <v>0</v>
      </c>
      <c r="T675" s="237">
        <f>S675*H675</f>
        <v>0</v>
      </c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R675" s="238" t="s">
        <v>212</v>
      </c>
      <c r="AT675" s="238" t="s">
        <v>127</v>
      </c>
      <c r="AU675" s="238" t="s">
        <v>82</v>
      </c>
      <c r="AY675" s="16" t="s">
        <v>125</v>
      </c>
      <c r="BE675" s="239">
        <f>IF(N675="základní",J675,0)</f>
        <v>0</v>
      </c>
      <c r="BF675" s="239">
        <f>IF(N675="snížená",J675,0)</f>
        <v>0</v>
      </c>
      <c r="BG675" s="239">
        <f>IF(N675="zákl. přenesená",J675,0)</f>
        <v>0</v>
      </c>
      <c r="BH675" s="239">
        <f>IF(N675="sníž. přenesená",J675,0)</f>
        <v>0</v>
      </c>
      <c r="BI675" s="239">
        <f>IF(N675="nulová",J675,0)</f>
        <v>0</v>
      </c>
      <c r="BJ675" s="16" t="s">
        <v>80</v>
      </c>
      <c r="BK675" s="239">
        <f>ROUND(I675*H675,2)</f>
        <v>0</v>
      </c>
      <c r="BL675" s="16" t="s">
        <v>212</v>
      </c>
      <c r="BM675" s="238" t="s">
        <v>1125</v>
      </c>
    </row>
    <row r="676" spans="1:47" s="2" customFormat="1" ht="12">
      <c r="A676" s="37"/>
      <c r="B676" s="38"/>
      <c r="C676" s="39"/>
      <c r="D676" s="240" t="s">
        <v>134</v>
      </c>
      <c r="E676" s="39"/>
      <c r="F676" s="241" t="s">
        <v>1126</v>
      </c>
      <c r="G676" s="39"/>
      <c r="H676" s="39"/>
      <c r="I676" s="137"/>
      <c r="J676" s="39"/>
      <c r="K676" s="39"/>
      <c r="L676" s="43"/>
      <c r="M676" s="242"/>
      <c r="N676" s="243"/>
      <c r="O676" s="90"/>
      <c r="P676" s="90"/>
      <c r="Q676" s="90"/>
      <c r="R676" s="90"/>
      <c r="S676" s="90"/>
      <c r="T676" s="91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T676" s="16" t="s">
        <v>134</v>
      </c>
      <c r="AU676" s="16" t="s">
        <v>82</v>
      </c>
    </row>
    <row r="677" spans="1:51" s="13" customFormat="1" ht="12">
      <c r="A677" s="13"/>
      <c r="B677" s="244"/>
      <c r="C677" s="245"/>
      <c r="D677" s="240" t="s">
        <v>145</v>
      </c>
      <c r="E677" s="246" t="s">
        <v>1</v>
      </c>
      <c r="F677" s="247" t="s">
        <v>1127</v>
      </c>
      <c r="G677" s="245"/>
      <c r="H677" s="248">
        <v>250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4" t="s">
        <v>145</v>
      </c>
      <c r="AU677" s="254" t="s">
        <v>82</v>
      </c>
      <c r="AV677" s="13" t="s">
        <v>82</v>
      </c>
      <c r="AW677" s="13" t="s">
        <v>32</v>
      </c>
      <c r="AX677" s="13" t="s">
        <v>80</v>
      </c>
      <c r="AY677" s="254" t="s">
        <v>125</v>
      </c>
    </row>
    <row r="678" spans="1:65" s="2" customFormat="1" ht="30" customHeight="1">
      <c r="A678" s="37"/>
      <c r="B678" s="38"/>
      <c r="C678" s="227" t="s">
        <v>1128</v>
      </c>
      <c r="D678" s="227" t="s">
        <v>127</v>
      </c>
      <c r="E678" s="228" t="s">
        <v>1129</v>
      </c>
      <c r="F678" s="229" t="s">
        <v>1130</v>
      </c>
      <c r="G678" s="230" t="s">
        <v>193</v>
      </c>
      <c r="H678" s="231">
        <v>250</v>
      </c>
      <c r="I678" s="232"/>
      <c r="J678" s="233">
        <f>ROUND(I678*H678,2)</f>
        <v>0</v>
      </c>
      <c r="K678" s="229" t="s">
        <v>131</v>
      </c>
      <c r="L678" s="43"/>
      <c r="M678" s="234" t="s">
        <v>1</v>
      </c>
      <c r="N678" s="235" t="s">
        <v>40</v>
      </c>
      <c r="O678" s="90"/>
      <c r="P678" s="236">
        <f>O678*H678</f>
        <v>0</v>
      </c>
      <c r="Q678" s="236">
        <v>0</v>
      </c>
      <c r="R678" s="236">
        <f>Q678*H678</f>
        <v>0</v>
      </c>
      <c r="S678" s="236">
        <v>0.001</v>
      </c>
      <c r="T678" s="237">
        <f>S678*H678</f>
        <v>0.25</v>
      </c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R678" s="238" t="s">
        <v>212</v>
      </c>
      <c r="AT678" s="238" t="s">
        <v>127</v>
      </c>
      <c r="AU678" s="238" t="s">
        <v>82</v>
      </c>
      <c r="AY678" s="16" t="s">
        <v>125</v>
      </c>
      <c r="BE678" s="239">
        <f>IF(N678="základní",J678,0)</f>
        <v>0</v>
      </c>
      <c r="BF678" s="239">
        <f>IF(N678="snížená",J678,0)</f>
        <v>0</v>
      </c>
      <c r="BG678" s="239">
        <f>IF(N678="zákl. přenesená",J678,0)</f>
        <v>0</v>
      </c>
      <c r="BH678" s="239">
        <f>IF(N678="sníž. přenesená",J678,0)</f>
        <v>0</v>
      </c>
      <c r="BI678" s="239">
        <f>IF(N678="nulová",J678,0)</f>
        <v>0</v>
      </c>
      <c r="BJ678" s="16" t="s">
        <v>80</v>
      </c>
      <c r="BK678" s="239">
        <f>ROUND(I678*H678,2)</f>
        <v>0</v>
      </c>
      <c r="BL678" s="16" t="s">
        <v>212</v>
      </c>
      <c r="BM678" s="238" t="s">
        <v>1131</v>
      </c>
    </row>
    <row r="679" spans="1:47" s="2" customFormat="1" ht="12">
      <c r="A679" s="37"/>
      <c r="B679" s="38"/>
      <c r="C679" s="39"/>
      <c r="D679" s="240" t="s">
        <v>134</v>
      </c>
      <c r="E679" s="39"/>
      <c r="F679" s="241" t="s">
        <v>1130</v>
      </c>
      <c r="G679" s="39"/>
      <c r="H679" s="39"/>
      <c r="I679" s="137"/>
      <c r="J679" s="39"/>
      <c r="K679" s="39"/>
      <c r="L679" s="43"/>
      <c r="M679" s="242"/>
      <c r="N679" s="243"/>
      <c r="O679" s="90"/>
      <c r="P679" s="90"/>
      <c r="Q679" s="90"/>
      <c r="R679" s="90"/>
      <c r="S679" s="90"/>
      <c r="T679" s="91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T679" s="16" t="s">
        <v>134</v>
      </c>
      <c r="AU679" s="16" t="s">
        <v>82</v>
      </c>
    </row>
    <row r="680" spans="1:51" s="13" customFormat="1" ht="12">
      <c r="A680" s="13"/>
      <c r="B680" s="244"/>
      <c r="C680" s="245"/>
      <c r="D680" s="240" t="s">
        <v>145</v>
      </c>
      <c r="E680" s="246" t="s">
        <v>1</v>
      </c>
      <c r="F680" s="247" t="s">
        <v>1132</v>
      </c>
      <c r="G680" s="245"/>
      <c r="H680" s="248">
        <v>250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4" t="s">
        <v>145</v>
      </c>
      <c r="AU680" s="254" t="s">
        <v>82</v>
      </c>
      <c r="AV680" s="13" t="s">
        <v>82</v>
      </c>
      <c r="AW680" s="13" t="s">
        <v>32</v>
      </c>
      <c r="AX680" s="13" t="s">
        <v>80</v>
      </c>
      <c r="AY680" s="254" t="s">
        <v>125</v>
      </c>
    </row>
    <row r="681" spans="1:65" s="2" customFormat="1" ht="19.8" customHeight="1">
      <c r="A681" s="37"/>
      <c r="B681" s="38"/>
      <c r="C681" s="227" t="s">
        <v>1133</v>
      </c>
      <c r="D681" s="227" t="s">
        <v>127</v>
      </c>
      <c r="E681" s="228" t="s">
        <v>1134</v>
      </c>
      <c r="F681" s="229" t="s">
        <v>1135</v>
      </c>
      <c r="G681" s="230" t="s">
        <v>170</v>
      </c>
      <c r="H681" s="231">
        <v>0.039</v>
      </c>
      <c r="I681" s="232"/>
      <c r="J681" s="233">
        <f>ROUND(I681*H681,2)</f>
        <v>0</v>
      </c>
      <c r="K681" s="229" t="s">
        <v>131</v>
      </c>
      <c r="L681" s="43"/>
      <c r="M681" s="234" t="s">
        <v>1</v>
      </c>
      <c r="N681" s="235" t="s">
        <v>40</v>
      </c>
      <c r="O681" s="90"/>
      <c r="P681" s="236">
        <f>O681*H681</f>
        <v>0</v>
      </c>
      <c r="Q681" s="236">
        <v>0</v>
      </c>
      <c r="R681" s="236">
        <f>Q681*H681</f>
        <v>0</v>
      </c>
      <c r="S681" s="236">
        <v>0</v>
      </c>
      <c r="T681" s="237">
        <f>S681*H681</f>
        <v>0</v>
      </c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R681" s="238" t="s">
        <v>212</v>
      </c>
      <c r="AT681" s="238" t="s">
        <v>127</v>
      </c>
      <c r="AU681" s="238" t="s">
        <v>82</v>
      </c>
      <c r="AY681" s="16" t="s">
        <v>125</v>
      </c>
      <c r="BE681" s="239">
        <f>IF(N681="základní",J681,0)</f>
        <v>0</v>
      </c>
      <c r="BF681" s="239">
        <f>IF(N681="snížená",J681,0)</f>
        <v>0</v>
      </c>
      <c r="BG681" s="239">
        <f>IF(N681="zákl. přenesená",J681,0)</f>
        <v>0</v>
      </c>
      <c r="BH681" s="239">
        <f>IF(N681="sníž. přenesená",J681,0)</f>
        <v>0</v>
      </c>
      <c r="BI681" s="239">
        <f>IF(N681="nulová",J681,0)</f>
        <v>0</v>
      </c>
      <c r="BJ681" s="16" t="s">
        <v>80</v>
      </c>
      <c r="BK681" s="239">
        <f>ROUND(I681*H681,2)</f>
        <v>0</v>
      </c>
      <c r="BL681" s="16" t="s">
        <v>212</v>
      </c>
      <c r="BM681" s="238" t="s">
        <v>1136</v>
      </c>
    </row>
    <row r="682" spans="1:47" s="2" customFormat="1" ht="12">
      <c r="A682" s="37"/>
      <c r="B682" s="38"/>
      <c r="C682" s="39"/>
      <c r="D682" s="240" t="s">
        <v>134</v>
      </c>
      <c r="E682" s="39"/>
      <c r="F682" s="241" t="s">
        <v>1135</v>
      </c>
      <c r="G682" s="39"/>
      <c r="H682" s="39"/>
      <c r="I682" s="137"/>
      <c r="J682" s="39"/>
      <c r="K682" s="39"/>
      <c r="L682" s="43"/>
      <c r="M682" s="242"/>
      <c r="N682" s="243"/>
      <c r="O682" s="90"/>
      <c r="P682" s="90"/>
      <c r="Q682" s="90"/>
      <c r="R682" s="90"/>
      <c r="S682" s="90"/>
      <c r="T682" s="91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T682" s="16" t="s">
        <v>134</v>
      </c>
      <c r="AU682" s="16" t="s">
        <v>82</v>
      </c>
    </row>
    <row r="683" spans="1:63" s="12" customFormat="1" ht="22.8" customHeight="1">
      <c r="A683" s="12"/>
      <c r="B683" s="211"/>
      <c r="C683" s="212"/>
      <c r="D683" s="213" t="s">
        <v>74</v>
      </c>
      <c r="E683" s="225" t="s">
        <v>1137</v>
      </c>
      <c r="F683" s="225" t="s">
        <v>1138</v>
      </c>
      <c r="G683" s="212"/>
      <c r="H683" s="212"/>
      <c r="I683" s="215"/>
      <c r="J683" s="226">
        <f>BK683</f>
        <v>0</v>
      </c>
      <c r="K683" s="212"/>
      <c r="L683" s="217"/>
      <c r="M683" s="218"/>
      <c r="N683" s="219"/>
      <c r="O683" s="219"/>
      <c r="P683" s="220">
        <f>SUM(P684:P687)</f>
        <v>0</v>
      </c>
      <c r="Q683" s="219"/>
      <c r="R683" s="220">
        <f>SUM(R684:R687)</f>
        <v>0.0011</v>
      </c>
      <c r="S683" s="219"/>
      <c r="T683" s="221">
        <f>SUM(T684:T687)</f>
        <v>0</v>
      </c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R683" s="222" t="s">
        <v>82</v>
      </c>
      <c r="AT683" s="223" t="s">
        <v>74</v>
      </c>
      <c r="AU683" s="223" t="s">
        <v>80</v>
      </c>
      <c r="AY683" s="222" t="s">
        <v>125</v>
      </c>
      <c r="BK683" s="224">
        <f>SUM(BK684:BK687)</f>
        <v>0</v>
      </c>
    </row>
    <row r="684" spans="1:65" s="2" customFormat="1" ht="19.8" customHeight="1">
      <c r="A684" s="37"/>
      <c r="B684" s="38"/>
      <c r="C684" s="227" t="s">
        <v>1139</v>
      </c>
      <c r="D684" s="227" t="s">
        <v>127</v>
      </c>
      <c r="E684" s="228" t="s">
        <v>1140</v>
      </c>
      <c r="F684" s="229" t="s">
        <v>1141</v>
      </c>
      <c r="G684" s="230" t="s">
        <v>130</v>
      </c>
      <c r="H684" s="231">
        <v>2</v>
      </c>
      <c r="I684" s="232"/>
      <c r="J684" s="233">
        <f>ROUND(I684*H684,2)</f>
        <v>0</v>
      </c>
      <c r="K684" s="229" t="s">
        <v>131</v>
      </c>
      <c r="L684" s="43"/>
      <c r="M684" s="234" t="s">
        <v>1</v>
      </c>
      <c r="N684" s="235" t="s">
        <v>40</v>
      </c>
      <c r="O684" s="90"/>
      <c r="P684" s="236">
        <f>O684*H684</f>
        <v>0</v>
      </c>
      <c r="Q684" s="236">
        <v>0</v>
      </c>
      <c r="R684" s="236">
        <f>Q684*H684</f>
        <v>0</v>
      </c>
      <c r="S684" s="236">
        <v>0</v>
      </c>
      <c r="T684" s="237">
        <f>S684*H684</f>
        <v>0</v>
      </c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R684" s="238" t="s">
        <v>212</v>
      </c>
      <c r="AT684" s="238" t="s">
        <v>127</v>
      </c>
      <c r="AU684" s="238" t="s">
        <v>82</v>
      </c>
      <c r="AY684" s="16" t="s">
        <v>125</v>
      </c>
      <c r="BE684" s="239">
        <f>IF(N684="základní",J684,0)</f>
        <v>0</v>
      </c>
      <c r="BF684" s="239">
        <f>IF(N684="snížená",J684,0)</f>
        <v>0</v>
      </c>
      <c r="BG684" s="239">
        <f>IF(N684="zákl. přenesená",J684,0)</f>
        <v>0</v>
      </c>
      <c r="BH684" s="239">
        <f>IF(N684="sníž. přenesená",J684,0)</f>
        <v>0</v>
      </c>
      <c r="BI684" s="239">
        <f>IF(N684="nulová",J684,0)</f>
        <v>0</v>
      </c>
      <c r="BJ684" s="16" t="s">
        <v>80</v>
      </c>
      <c r="BK684" s="239">
        <f>ROUND(I684*H684,2)</f>
        <v>0</v>
      </c>
      <c r="BL684" s="16" t="s">
        <v>212</v>
      </c>
      <c r="BM684" s="238" t="s">
        <v>1142</v>
      </c>
    </row>
    <row r="685" spans="1:47" s="2" customFormat="1" ht="12">
      <c r="A685" s="37"/>
      <c r="B685" s="38"/>
      <c r="C685" s="39"/>
      <c r="D685" s="240" t="s">
        <v>134</v>
      </c>
      <c r="E685" s="39"/>
      <c r="F685" s="241" t="s">
        <v>1143</v>
      </c>
      <c r="G685" s="39"/>
      <c r="H685" s="39"/>
      <c r="I685" s="137"/>
      <c r="J685" s="39"/>
      <c r="K685" s="39"/>
      <c r="L685" s="43"/>
      <c r="M685" s="242"/>
      <c r="N685" s="243"/>
      <c r="O685" s="90"/>
      <c r="P685" s="90"/>
      <c r="Q685" s="90"/>
      <c r="R685" s="90"/>
      <c r="S685" s="90"/>
      <c r="T685" s="91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T685" s="16" t="s">
        <v>134</v>
      </c>
      <c r="AU685" s="16" t="s">
        <v>82</v>
      </c>
    </row>
    <row r="686" spans="1:65" s="2" customFormat="1" ht="14.4" customHeight="1">
      <c r="A686" s="37"/>
      <c r="B686" s="38"/>
      <c r="C686" s="266" t="s">
        <v>1144</v>
      </c>
      <c r="D686" s="266" t="s">
        <v>179</v>
      </c>
      <c r="E686" s="267" t="s">
        <v>1145</v>
      </c>
      <c r="F686" s="268" t="s">
        <v>1146</v>
      </c>
      <c r="G686" s="269" t="s">
        <v>130</v>
      </c>
      <c r="H686" s="270">
        <v>2</v>
      </c>
      <c r="I686" s="271"/>
      <c r="J686" s="272">
        <f>ROUND(I686*H686,2)</f>
        <v>0</v>
      </c>
      <c r="K686" s="268" t="s">
        <v>131</v>
      </c>
      <c r="L686" s="273"/>
      <c r="M686" s="274" t="s">
        <v>1</v>
      </c>
      <c r="N686" s="275" t="s">
        <v>40</v>
      </c>
      <c r="O686" s="90"/>
      <c r="P686" s="236">
        <f>O686*H686</f>
        <v>0</v>
      </c>
      <c r="Q686" s="236">
        <v>0.00055</v>
      </c>
      <c r="R686" s="236">
        <f>Q686*H686</f>
        <v>0.0011</v>
      </c>
      <c r="S686" s="236">
        <v>0</v>
      </c>
      <c r="T686" s="237">
        <f>S686*H686</f>
        <v>0</v>
      </c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R686" s="238" t="s">
        <v>267</v>
      </c>
      <c r="AT686" s="238" t="s">
        <v>179</v>
      </c>
      <c r="AU686" s="238" t="s">
        <v>82</v>
      </c>
      <c r="AY686" s="16" t="s">
        <v>125</v>
      </c>
      <c r="BE686" s="239">
        <f>IF(N686="základní",J686,0)</f>
        <v>0</v>
      </c>
      <c r="BF686" s="239">
        <f>IF(N686="snížená",J686,0)</f>
        <v>0</v>
      </c>
      <c r="BG686" s="239">
        <f>IF(N686="zákl. přenesená",J686,0)</f>
        <v>0</v>
      </c>
      <c r="BH686" s="239">
        <f>IF(N686="sníž. přenesená",J686,0)</f>
        <v>0</v>
      </c>
      <c r="BI686" s="239">
        <f>IF(N686="nulová",J686,0)</f>
        <v>0</v>
      </c>
      <c r="BJ686" s="16" t="s">
        <v>80</v>
      </c>
      <c r="BK686" s="239">
        <f>ROUND(I686*H686,2)</f>
        <v>0</v>
      </c>
      <c r="BL686" s="16" t="s">
        <v>212</v>
      </c>
      <c r="BM686" s="238" t="s">
        <v>1147</v>
      </c>
    </row>
    <row r="687" spans="1:47" s="2" customFormat="1" ht="12">
      <c r="A687" s="37"/>
      <c r="B687" s="38"/>
      <c r="C687" s="39"/>
      <c r="D687" s="240" t="s">
        <v>134</v>
      </c>
      <c r="E687" s="39"/>
      <c r="F687" s="241" t="s">
        <v>1148</v>
      </c>
      <c r="G687" s="39"/>
      <c r="H687" s="39"/>
      <c r="I687" s="137"/>
      <c r="J687" s="39"/>
      <c r="K687" s="39"/>
      <c r="L687" s="43"/>
      <c r="M687" s="242"/>
      <c r="N687" s="243"/>
      <c r="O687" s="90"/>
      <c r="P687" s="90"/>
      <c r="Q687" s="90"/>
      <c r="R687" s="90"/>
      <c r="S687" s="90"/>
      <c r="T687" s="91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T687" s="16" t="s">
        <v>134</v>
      </c>
      <c r="AU687" s="16" t="s">
        <v>82</v>
      </c>
    </row>
    <row r="688" spans="1:63" s="12" customFormat="1" ht="22.8" customHeight="1">
      <c r="A688" s="12"/>
      <c r="B688" s="211"/>
      <c r="C688" s="212"/>
      <c r="D688" s="213" t="s">
        <v>74</v>
      </c>
      <c r="E688" s="225" t="s">
        <v>1149</v>
      </c>
      <c r="F688" s="225" t="s">
        <v>1150</v>
      </c>
      <c r="G688" s="212"/>
      <c r="H688" s="212"/>
      <c r="I688" s="215"/>
      <c r="J688" s="226">
        <f>BK688</f>
        <v>0</v>
      </c>
      <c r="K688" s="212"/>
      <c r="L688" s="217"/>
      <c r="M688" s="218"/>
      <c r="N688" s="219"/>
      <c r="O688" s="219"/>
      <c r="P688" s="220">
        <f>SUM(P689:P693)</f>
        <v>0</v>
      </c>
      <c r="Q688" s="219"/>
      <c r="R688" s="220">
        <f>SUM(R689:R693)</f>
        <v>0.0004032</v>
      </c>
      <c r="S688" s="219"/>
      <c r="T688" s="221">
        <f>SUM(T689:T693)</f>
        <v>0</v>
      </c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R688" s="222" t="s">
        <v>82</v>
      </c>
      <c r="AT688" s="223" t="s">
        <v>74</v>
      </c>
      <c r="AU688" s="223" t="s">
        <v>80</v>
      </c>
      <c r="AY688" s="222" t="s">
        <v>125</v>
      </c>
      <c r="BK688" s="224">
        <f>SUM(BK689:BK693)</f>
        <v>0</v>
      </c>
    </row>
    <row r="689" spans="1:65" s="2" customFormat="1" ht="19.8" customHeight="1">
      <c r="A689" s="37"/>
      <c r="B689" s="38"/>
      <c r="C689" s="227" t="s">
        <v>1151</v>
      </c>
      <c r="D689" s="227" t="s">
        <v>127</v>
      </c>
      <c r="E689" s="228" t="s">
        <v>1152</v>
      </c>
      <c r="F689" s="229" t="s">
        <v>1153</v>
      </c>
      <c r="G689" s="230" t="s">
        <v>188</v>
      </c>
      <c r="H689" s="231">
        <v>1.68</v>
      </c>
      <c r="I689" s="232"/>
      <c r="J689" s="233">
        <f>ROUND(I689*H689,2)</f>
        <v>0</v>
      </c>
      <c r="K689" s="229" t="s">
        <v>131</v>
      </c>
      <c r="L689" s="43"/>
      <c r="M689" s="234" t="s">
        <v>1</v>
      </c>
      <c r="N689" s="235" t="s">
        <v>40</v>
      </c>
      <c r="O689" s="90"/>
      <c r="P689" s="236">
        <f>O689*H689</f>
        <v>0</v>
      </c>
      <c r="Q689" s="236">
        <v>0.00012</v>
      </c>
      <c r="R689" s="236">
        <f>Q689*H689</f>
        <v>0.0002016</v>
      </c>
      <c r="S689" s="236">
        <v>0</v>
      </c>
      <c r="T689" s="237">
        <f>S689*H689</f>
        <v>0</v>
      </c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R689" s="238" t="s">
        <v>212</v>
      </c>
      <c r="AT689" s="238" t="s">
        <v>127</v>
      </c>
      <c r="AU689" s="238" t="s">
        <v>82</v>
      </c>
      <c r="AY689" s="16" t="s">
        <v>125</v>
      </c>
      <c r="BE689" s="239">
        <f>IF(N689="základní",J689,0)</f>
        <v>0</v>
      </c>
      <c r="BF689" s="239">
        <f>IF(N689="snížená",J689,0)</f>
        <v>0</v>
      </c>
      <c r="BG689" s="239">
        <f>IF(N689="zákl. přenesená",J689,0)</f>
        <v>0</v>
      </c>
      <c r="BH689" s="239">
        <f>IF(N689="sníž. přenesená",J689,0)</f>
        <v>0</v>
      </c>
      <c r="BI689" s="239">
        <f>IF(N689="nulová",J689,0)</f>
        <v>0</v>
      </c>
      <c r="BJ689" s="16" t="s">
        <v>80</v>
      </c>
      <c r="BK689" s="239">
        <f>ROUND(I689*H689,2)</f>
        <v>0</v>
      </c>
      <c r="BL689" s="16" t="s">
        <v>212</v>
      </c>
      <c r="BM689" s="238" t="s">
        <v>1154</v>
      </c>
    </row>
    <row r="690" spans="1:47" s="2" customFormat="1" ht="12">
      <c r="A690" s="37"/>
      <c r="B690" s="38"/>
      <c r="C690" s="39"/>
      <c r="D690" s="240" t="s">
        <v>134</v>
      </c>
      <c r="E690" s="39"/>
      <c r="F690" s="241" t="s">
        <v>1155</v>
      </c>
      <c r="G690" s="39"/>
      <c r="H690" s="39"/>
      <c r="I690" s="137"/>
      <c r="J690" s="39"/>
      <c r="K690" s="39"/>
      <c r="L690" s="43"/>
      <c r="M690" s="242"/>
      <c r="N690" s="243"/>
      <c r="O690" s="90"/>
      <c r="P690" s="90"/>
      <c r="Q690" s="90"/>
      <c r="R690" s="90"/>
      <c r="S690" s="90"/>
      <c r="T690" s="91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T690" s="16" t="s">
        <v>134</v>
      </c>
      <c r="AU690" s="16" t="s">
        <v>82</v>
      </c>
    </row>
    <row r="691" spans="1:51" s="13" customFormat="1" ht="12">
      <c r="A691" s="13"/>
      <c r="B691" s="244"/>
      <c r="C691" s="245"/>
      <c r="D691" s="240" t="s">
        <v>145</v>
      </c>
      <c r="E691" s="246" t="s">
        <v>1</v>
      </c>
      <c r="F691" s="247" t="s">
        <v>1156</v>
      </c>
      <c r="G691" s="245"/>
      <c r="H691" s="248">
        <v>1.68</v>
      </c>
      <c r="I691" s="249"/>
      <c r="J691" s="245"/>
      <c r="K691" s="245"/>
      <c r="L691" s="250"/>
      <c r="M691" s="251"/>
      <c r="N691" s="252"/>
      <c r="O691" s="252"/>
      <c r="P691" s="252"/>
      <c r="Q691" s="252"/>
      <c r="R691" s="252"/>
      <c r="S691" s="252"/>
      <c r="T691" s="25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4" t="s">
        <v>145</v>
      </c>
      <c r="AU691" s="254" t="s">
        <v>82</v>
      </c>
      <c r="AV691" s="13" t="s">
        <v>82</v>
      </c>
      <c r="AW691" s="13" t="s">
        <v>32</v>
      </c>
      <c r="AX691" s="13" t="s">
        <v>80</v>
      </c>
      <c r="AY691" s="254" t="s">
        <v>125</v>
      </c>
    </row>
    <row r="692" spans="1:65" s="2" customFormat="1" ht="19.8" customHeight="1">
      <c r="A692" s="37"/>
      <c r="B692" s="38"/>
      <c r="C692" s="227" t="s">
        <v>1157</v>
      </c>
      <c r="D692" s="227" t="s">
        <v>127</v>
      </c>
      <c r="E692" s="228" t="s">
        <v>1158</v>
      </c>
      <c r="F692" s="229" t="s">
        <v>1159</v>
      </c>
      <c r="G692" s="230" t="s">
        <v>188</v>
      </c>
      <c r="H692" s="231">
        <v>1.68</v>
      </c>
      <c r="I692" s="232"/>
      <c r="J692" s="233">
        <f>ROUND(I692*H692,2)</f>
        <v>0</v>
      </c>
      <c r="K692" s="229" t="s">
        <v>131</v>
      </c>
      <c r="L692" s="43"/>
      <c r="M692" s="234" t="s">
        <v>1</v>
      </c>
      <c r="N692" s="235" t="s">
        <v>40</v>
      </c>
      <c r="O692" s="90"/>
      <c r="P692" s="236">
        <f>O692*H692</f>
        <v>0</v>
      </c>
      <c r="Q692" s="236">
        <v>0.00012</v>
      </c>
      <c r="R692" s="236">
        <f>Q692*H692</f>
        <v>0.0002016</v>
      </c>
      <c r="S692" s="236">
        <v>0</v>
      </c>
      <c r="T692" s="237">
        <f>S692*H692</f>
        <v>0</v>
      </c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R692" s="238" t="s">
        <v>212</v>
      </c>
      <c r="AT692" s="238" t="s">
        <v>127</v>
      </c>
      <c r="AU692" s="238" t="s">
        <v>82</v>
      </c>
      <c r="AY692" s="16" t="s">
        <v>125</v>
      </c>
      <c r="BE692" s="239">
        <f>IF(N692="základní",J692,0)</f>
        <v>0</v>
      </c>
      <c r="BF692" s="239">
        <f>IF(N692="snížená",J692,0)</f>
        <v>0</v>
      </c>
      <c r="BG692" s="239">
        <f>IF(N692="zákl. přenesená",J692,0)</f>
        <v>0</v>
      </c>
      <c r="BH692" s="239">
        <f>IF(N692="sníž. přenesená",J692,0)</f>
        <v>0</v>
      </c>
      <c r="BI692" s="239">
        <f>IF(N692="nulová",J692,0)</f>
        <v>0</v>
      </c>
      <c r="BJ692" s="16" t="s">
        <v>80</v>
      </c>
      <c r="BK692" s="239">
        <f>ROUND(I692*H692,2)</f>
        <v>0</v>
      </c>
      <c r="BL692" s="16" t="s">
        <v>212</v>
      </c>
      <c r="BM692" s="238" t="s">
        <v>1160</v>
      </c>
    </row>
    <row r="693" spans="1:47" s="2" customFormat="1" ht="12">
      <c r="A693" s="37"/>
      <c r="B693" s="38"/>
      <c r="C693" s="39"/>
      <c r="D693" s="240" t="s">
        <v>134</v>
      </c>
      <c r="E693" s="39"/>
      <c r="F693" s="241" t="s">
        <v>1161</v>
      </c>
      <c r="G693" s="39"/>
      <c r="H693" s="39"/>
      <c r="I693" s="137"/>
      <c r="J693" s="39"/>
      <c r="K693" s="39"/>
      <c r="L693" s="43"/>
      <c r="M693" s="242"/>
      <c r="N693" s="243"/>
      <c r="O693" s="90"/>
      <c r="P693" s="90"/>
      <c r="Q693" s="90"/>
      <c r="R693" s="90"/>
      <c r="S693" s="90"/>
      <c r="T693" s="91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T693" s="16" t="s">
        <v>134</v>
      </c>
      <c r="AU693" s="16" t="s">
        <v>82</v>
      </c>
    </row>
    <row r="694" spans="1:63" s="12" customFormat="1" ht="25.9" customHeight="1">
      <c r="A694" s="12"/>
      <c r="B694" s="211"/>
      <c r="C694" s="212"/>
      <c r="D694" s="213" t="s">
        <v>74</v>
      </c>
      <c r="E694" s="214" t="s">
        <v>1162</v>
      </c>
      <c r="F694" s="214" t="s">
        <v>1163</v>
      </c>
      <c r="G694" s="212"/>
      <c r="H694" s="212"/>
      <c r="I694" s="215"/>
      <c r="J694" s="216">
        <f>BK694</f>
        <v>0</v>
      </c>
      <c r="K694" s="212"/>
      <c r="L694" s="217"/>
      <c r="M694" s="218"/>
      <c r="N694" s="219"/>
      <c r="O694" s="219"/>
      <c r="P694" s="220">
        <f>P695</f>
        <v>0</v>
      </c>
      <c r="Q694" s="219"/>
      <c r="R694" s="220">
        <f>R695</f>
        <v>0</v>
      </c>
      <c r="S694" s="219"/>
      <c r="T694" s="221">
        <f>T695</f>
        <v>0</v>
      </c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R694" s="222" t="s">
        <v>153</v>
      </c>
      <c r="AT694" s="223" t="s">
        <v>74</v>
      </c>
      <c r="AU694" s="223" t="s">
        <v>75</v>
      </c>
      <c r="AY694" s="222" t="s">
        <v>125</v>
      </c>
      <c r="BK694" s="224">
        <f>BK695</f>
        <v>0</v>
      </c>
    </row>
    <row r="695" spans="1:63" s="12" customFormat="1" ht="22.8" customHeight="1">
      <c r="A695" s="12"/>
      <c r="B695" s="211"/>
      <c r="C695" s="212"/>
      <c r="D695" s="213" t="s">
        <v>74</v>
      </c>
      <c r="E695" s="225" t="s">
        <v>75</v>
      </c>
      <c r="F695" s="225" t="s">
        <v>1163</v>
      </c>
      <c r="G695" s="212"/>
      <c r="H695" s="212"/>
      <c r="I695" s="215"/>
      <c r="J695" s="226">
        <f>BK695</f>
        <v>0</v>
      </c>
      <c r="K695" s="212"/>
      <c r="L695" s="217"/>
      <c r="M695" s="218"/>
      <c r="N695" s="219"/>
      <c r="O695" s="219"/>
      <c r="P695" s="220">
        <f>SUM(P696:P715)</f>
        <v>0</v>
      </c>
      <c r="Q695" s="219"/>
      <c r="R695" s="220">
        <f>SUM(R696:R715)</f>
        <v>0</v>
      </c>
      <c r="S695" s="219"/>
      <c r="T695" s="221">
        <f>SUM(T696:T715)</f>
        <v>0</v>
      </c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R695" s="222" t="s">
        <v>153</v>
      </c>
      <c r="AT695" s="223" t="s">
        <v>74</v>
      </c>
      <c r="AU695" s="223" t="s">
        <v>80</v>
      </c>
      <c r="AY695" s="222" t="s">
        <v>125</v>
      </c>
      <c r="BK695" s="224">
        <f>SUM(BK696:BK715)</f>
        <v>0</v>
      </c>
    </row>
    <row r="696" spans="1:65" s="2" customFormat="1" ht="14.4" customHeight="1">
      <c r="A696" s="37"/>
      <c r="B696" s="38"/>
      <c r="C696" s="227" t="s">
        <v>1164</v>
      </c>
      <c r="D696" s="227" t="s">
        <v>127</v>
      </c>
      <c r="E696" s="228" t="s">
        <v>1165</v>
      </c>
      <c r="F696" s="229" t="s">
        <v>1166</v>
      </c>
      <c r="G696" s="230" t="s">
        <v>1167</v>
      </c>
      <c r="H696" s="231">
        <v>1</v>
      </c>
      <c r="I696" s="232"/>
      <c r="J696" s="233">
        <f>ROUND(I696*H696,2)</f>
        <v>0</v>
      </c>
      <c r="K696" s="229" t="s">
        <v>131</v>
      </c>
      <c r="L696" s="43"/>
      <c r="M696" s="234" t="s">
        <v>1</v>
      </c>
      <c r="N696" s="235" t="s">
        <v>40</v>
      </c>
      <c r="O696" s="90"/>
      <c r="P696" s="236">
        <f>O696*H696</f>
        <v>0</v>
      </c>
      <c r="Q696" s="236">
        <v>0</v>
      </c>
      <c r="R696" s="236">
        <f>Q696*H696</f>
        <v>0</v>
      </c>
      <c r="S696" s="236">
        <v>0</v>
      </c>
      <c r="T696" s="237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238" t="s">
        <v>1168</v>
      </c>
      <c r="AT696" s="238" t="s">
        <v>127</v>
      </c>
      <c r="AU696" s="238" t="s">
        <v>82</v>
      </c>
      <c r="AY696" s="16" t="s">
        <v>125</v>
      </c>
      <c r="BE696" s="239">
        <f>IF(N696="základní",J696,0)</f>
        <v>0</v>
      </c>
      <c r="BF696" s="239">
        <f>IF(N696="snížená",J696,0)</f>
        <v>0</v>
      </c>
      <c r="BG696" s="239">
        <f>IF(N696="zákl. přenesená",J696,0)</f>
        <v>0</v>
      </c>
      <c r="BH696" s="239">
        <f>IF(N696="sníž. přenesená",J696,0)</f>
        <v>0</v>
      </c>
      <c r="BI696" s="239">
        <f>IF(N696="nulová",J696,0)</f>
        <v>0</v>
      </c>
      <c r="BJ696" s="16" t="s">
        <v>80</v>
      </c>
      <c r="BK696" s="239">
        <f>ROUND(I696*H696,2)</f>
        <v>0</v>
      </c>
      <c r="BL696" s="16" t="s">
        <v>1168</v>
      </c>
      <c r="BM696" s="238" t="s">
        <v>1169</v>
      </c>
    </row>
    <row r="697" spans="1:47" s="2" customFormat="1" ht="12">
      <c r="A697" s="37"/>
      <c r="B697" s="38"/>
      <c r="C697" s="39"/>
      <c r="D697" s="240" t="s">
        <v>134</v>
      </c>
      <c r="E697" s="39"/>
      <c r="F697" s="241" t="s">
        <v>1166</v>
      </c>
      <c r="G697" s="39"/>
      <c r="H697" s="39"/>
      <c r="I697" s="137"/>
      <c r="J697" s="39"/>
      <c r="K697" s="39"/>
      <c r="L697" s="43"/>
      <c r="M697" s="242"/>
      <c r="N697" s="243"/>
      <c r="O697" s="90"/>
      <c r="P697" s="90"/>
      <c r="Q697" s="90"/>
      <c r="R697" s="90"/>
      <c r="S697" s="90"/>
      <c r="T697" s="91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T697" s="16" t="s">
        <v>134</v>
      </c>
      <c r="AU697" s="16" t="s">
        <v>82</v>
      </c>
    </row>
    <row r="698" spans="1:65" s="2" customFormat="1" ht="14.4" customHeight="1">
      <c r="A698" s="37"/>
      <c r="B698" s="38"/>
      <c r="C698" s="227" t="s">
        <v>1170</v>
      </c>
      <c r="D698" s="227" t="s">
        <v>127</v>
      </c>
      <c r="E698" s="228" t="s">
        <v>1171</v>
      </c>
      <c r="F698" s="229" t="s">
        <v>1172</v>
      </c>
      <c r="G698" s="230" t="s">
        <v>1167</v>
      </c>
      <c r="H698" s="231">
        <v>1</v>
      </c>
      <c r="I698" s="232"/>
      <c r="J698" s="233">
        <f>ROUND(I698*H698,2)</f>
        <v>0</v>
      </c>
      <c r="K698" s="229" t="s">
        <v>131</v>
      </c>
      <c r="L698" s="43"/>
      <c r="M698" s="234" t="s">
        <v>1</v>
      </c>
      <c r="N698" s="235" t="s">
        <v>40</v>
      </c>
      <c r="O698" s="90"/>
      <c r="P698" s="236">
        <f>O698*H698</f>
        <v>0</v>
      </c>
      <c r="Q698" s="236">
        <v>0</v>
      </c>
      <c r="R698" s="236">
        <f>Q698*H698</f>
        <v>0</v>
      </c>
      <c r="S698" s="236">
        <v>0</v>
      </c>
      <c r="T698" s="237">
        <f>S698*H698</f>
        <v>0</v>
      </c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R698" s="238" t="s">
        <v>1168</v>
      </c>
      <c r="AT698" s="238" t="s">
        <v>127</v>
      </c>
      <c r="AU698" s="238" t="s">
        <v>82</v>
      </c>
      <c r="AY698" s="16" t="s">
        <v>125</v>
      </c>
      <c r="BE698" s="239">
        <f>IF(N698="základní",J698,0)</f>
        <v>0</v>
      </c>
      <c r="BF698" s="239">
        <f>IF(N698="snížená",J698,0)</f>
        <v>0</v>
      </c>
      <c r="BG698" s="239">
        <f>IF(N698="zákl. přenesená",J698,0)</f>
        <v>0</v>
      </c>
      <c r="BH698" s="239">
        <f>IF(N698="sníž. přenesená",J698,0)</f>
        <v>0</v>
      </c>
      <c r="BI698" s="239">
        <f>IF(N698="nulová",J698,0)</f>
        <v>0</v>
      </c>
      <c r="BJ698" s="16" t="s">
        <v>80</v>
      </c>
      <c r="BK698" s="239">
        <f>ROUND(I698*H698,2)</f>
        <v>0</v>
      </c>
      <c r="BL698" s="16" t="s">
        <v>1168</v>
      </c>
      <c r="BM698" s="238" t="s">
        <v>1173</v>
      </c>
    </row>
    <row r="699" spans="1:47" s="2" customFormat="1" ht="12">
      <c r="A699" s="37"/>
      <c r="B699" s="38"/>
      <c r="C699" s="39"/>
      <c r="D699" s="240" t="s">
        <v>134</v>
      </c>
      <c r="E699" s="39"/>
      <c r="F699" s="241" t="s">
        <v>1172</v>
      </c>
      <c r="G699" s="39"/>
      <c r="H699" s="39"/>
      <c r="I699" s="137"/>
      <c r="J699" s="39"/>
      <c r="K699" s="39"/>
      <c r="L699" s="43"/>
      <c r="M699" s="242"/>
      <c r="N699" s="243"/>
      <c r="O699" s="90"/>
      <c r="P699" s="90"/>
      <c r="Q699" s="90"/>
      <c r="R699" s="90"/>
      <c r="S699" s="90"/>
      <c r="T699" s="91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T699" s="16" t="s">
        <v>134</v>
      </c>
      <c r="AU699" s="16" t="s">
        <v>82</v>
      </c>
    </row>
    <row r="700" spans="1:65" s="2" customFormat="1" ht="19.8" customHeight="1">
      <c r="A700" s="37"/>
      <c r="B700" s="38"/>
      <c r="C700" s="227" t="s">
        <v>1174</v>
      </c>
      <c r="D700" s="227" t="s">
        <v>127</v>
      </c>
      <c r="E700" s="228" t="s">
        <v>1175</v>
      </c>
      <c r="F700" s="229" t="s">
        <v>1176</v>
      </c>
      <c r="G700" s="230" t="s">
        <v>1167</v>
      </c>
      <c r="H700" s="231">
        <v>1</v>
      </c>
      <c r="I700" s="232"/>
      <c r="J700" s="233">
        <f>ROUND(I700*H700,2)</f>
        <v>0</v>
      </c>
      <c r="K700" s="229" t="s">
        <v>131</v>
      </c>
      <c r="L700" s="43"/>
      <c r="M700" s="234" t="s">
        <v>1</v>
      </c>
      <c r="N700" s="235" t="s">
        <v>40</v>
      </c>
      <c r="O700" s="90"/>
      <c r="P700" s="236">
        <f>O700*H700</f>
        <v>0</v>
      </c>
      <c r="Q700" s="236">
        <v>0</v>
      </c>
      <c r="R700" s="236">
        <f>Q700*H700</f>
        <v>0</v>
      </c>
      <c r="S700" s="236">
        <v>0</v>
      </c>
      <c r="T700" s="237">
        <f>S700*H700</f>
        <v>0</v>
      </c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R700" s="238" t="s">
        <v>1168</v>
      </c>
      <c r="AT700" s="238" t="s">
        <v>127</v>
      </c>
      <c r="AU700" s="238" t="s">
        <v>82</v>
      </c>
      <c r="AY700" s="16" t="s">
        <v>125</v>
      </c>
      <c r="BE700" s="239">
        <f>IF(N700="základní",J700,0)</f>
        <v>0</v>
      </c>
      <c r="BF700" s="239">
        <f>IF(N700="snížená",J700,0)</f>
        <v>0</v>
      </c>
      <c r="BG700" s="239">
        <f>IF(N700="zákl. přenesená",J700,0)</f>
        <v>0</v>
      </c>
      <c r="BH700" s="239">
        <f>IF(N700="sníž. přenesená",J700,0)</f>
        <v>0</v>
      </c>
      <c r="BI700" s="239">
        <f>IF(N700="nulová",J700,0)</f>
        <v>0</v>
      </c>
      <c r="BJ700" s="16" t="s">
        <v>80</v>
      </c>
      <c r="BK700" s="239">
        <f>ROUND(I700*H700,2)</f>
        <v>0</v>
      </c>
      <c r="BL700" s="16" t="s">
        <v>1168</v>
      </c>
      <c r="BM700" s="238" t="s">
        <v>1177</v>
      </c>
    </row>
    <row r="701" spans="1:47" s="2" customFormat="1" ht="12">
      <c r="A701" s="37"/>
      <c r="B701" s="38"/>
      <c r="C701" s="39"/>
      <c r="D701" s="240" t="s">
        <v>134</v>
      </c>
      <c r="E701" s="39"/>
      <c r="F701" s="241" t="s">
        <v>1176</v>
      </c>
      <c r="G701" s="39"/>
      <c r="H701" s="39"/>
      <c r="I701" s="137"/>
      <c r="J701" s="39"/>
      <c r="K701" s="39"/>
      <c r="L701" s="43"/>
      <c r="M701" s="242"/>
      <c r="N701" s="243"/>
      <c r="O701" s="90"/>
      <c r="P701" s="90"/>
      <c r="Q701" s="90"/>
      <c r="R701" s="90"/>
      <c r="S701" s="90"/>
      <c r="T701" s="91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T701" s="16" t="s">
        <v>134</v>
      </c>
      <c r="AU701" s="16" t="s">
        <v>82</v>
      </c>
    </row>
    <row r="702" spans="1:65" s="2" customFormat="1" ht="19.8" customHeight="1">
      <c r="A702" s="37"/>
      <c r="B702" s="38"/>
      <c r="C702" s="227" t="s">
        <v>1178</v>
      </c>
      <c r="D702" s="227" t="s">
        <v>127</v>
      </c>
      <c r="E702" s="228" t="s">
        <v>1179</v>
      </c>
      <c r="F702" s="229" t="s">
        <v>1180</v>
      </c>
      <c r="G702" s="230" t="s">
        <v>1167</v>
      </c>
      <c r="H702" s="231">
        <v>1</v>
      </c>
      <c r="I702" s="232"/>
      <c r="J702" s="233">
        <f>ROUND(I702*H702,2)</f>
        <v>0</v>
      </c>
      <c r="K702" s="229" t="s">
        <v>131</v>
      </c>
      <c r="L702" s="43"/>
      <c r="M702" s="234" t="s">
        <v>1</v>
      </c>
      <c r="N702" s="235" t="s">
        <v>40</v>
      </c>
      <c r="O702" s="90"/>
      <c r="P702" s="236">
        <f>O702*H702</f>
        <v>0</v>
      </c>
      <c r="Q702" s="236">
        <v>0</v>
      </c>
      <c r="R702" s="236">
        <f>Q702*H702</f>
        <v>0</v>
      </c>
      <c r="S702" s="236">
        <v>0</v>
      </c>
      <c r="T702" s="237">
        <f>S702*H702</f>
        <v>0</v>
      </c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R702" s="238" t="s">
        <v>1168</v>
      </c>
      <c r="AT702" s="238" t="s">
        <v>127</v>
      </c>
      <c r="AU702" s="238" t="s">
        <v>82</v>
      </c>
      <c r="AY702" s="16" t="s">
        <v>125</v>
      </c>
      <c r="BE702" s="239">
        <f>IF(N702="základní",J702,0)</f>
        <v>0</v>
      </c>
      <c r="BF702" s="239">
        <f>IF(N702="snížená",J702,0)</f>
        <v>0</v>
      </c>
      <c r="BG702" s="239">
        <f>IF(N702="zákl. přenesená",J702,0)</f>
        <v>0</v>
      </c>
      <c r="BH702" s="239">
        <f>IF(N702="sníž. přenesená",J702,0)</f>
        <v>0</v>
      </c>
      <c r="BI702" s="239">
        <f>IF(N702="nulová",J702,0)</f>
        <v>0</v>
      </c>
      <c r="BJ702" s="16" t="s">
        <v>80</v>
      </c>
      <c r="BK702" s="239">
        <f>ROUND(I702*H702,2)</f>
        <v>0</v>
      </c>
      <c r="BL702" s="16" t="s">
        <v>1168</v>
      </c>
      <c r="BM702" s="238" t="s">
        <v>1181</v>
      </c>
    </row>
    <row r="703" spans="1:47" s="2" customFormat="1" ht="12">
      <c r="A703" s="37"/>
      <c r="B703" s="38"/>
      <c r="C703" s="39"/>
      <c r="D703" s="240" t="s">
        <v>134</v>
      </c>
      <c r="E703" s="39"/>
      <c r="F703" s="241" t="s">
        <v>1180</v>
      </c>
      <c r="G703" s="39"/>
      <c r="H703" s="39"/>
      <c r="I703" s="137"/>
      <c r="J703" s="39"/>
      <c r="K703" s="39"/>
      <c r="L703" s="43"/>
      <c r="M703" s="242"/>
      <c r="N703" s="243"/>
      <c r="O703" s="90"/>
      <c r="P703" s="90"/>
      <c r="Q703" s="90"/>
      <c r="R703" s="90"/>
      <c r="S703" s="90"/>
      <c r="T703" s="91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T703" s="16" t="s">
        <v>134</v>
      </c>
      <c r="AU703" s="16" t="s">
        <v>82</v>
      </c>
    </row>
    <row r="704" spans="1:65" s="2" customFormat="1" ht="14.4" customHeight="1">
      <c r="A704" s="37"/>
      <c r="B704" s="38"/>
      <c r="C704" s="227" t="s">
        <v>1182</v>
      </c>
      <c r="D704" s="227" t="s">
        <v>127</v>
      </c>
      <c r="E704" s="228" t="s">
        <v>1183</v>
      </c>
      <c r="F704" s="229" t="s">
        <v>1184</v>
      </c>
      <c r="G704" s="230" t="s">
        <v>1167</v>
      </c>
      <c r="H704" s="231">
        <v>1</v>
      </c>
      <c r="I704" s="232"/>
      <c r="J704" s="233">
        <f>ROUND(I704*H704,2)</f>
        <v>0</v>
      </c>
      <c r="K704" s="229" t="s">
        <v>131</v>
      </c>
      <c r="L704" s="43"/>
      <c r="M704" s="234" t="s">
        <v>1</v>
      </c>
      <c r="N704" s="235" t="s">
        <v>40</v>
      </c>
      <c r="O704" s="90"/>
      <c r="P704" s="236">
        <f>O704*H704</f>
        <v>0</v>
      </c>
      <c r="Q704" s="236">
        <v>0</v>
      </c>
      <c r="R704" s="236">
        <f>Q704*H704</f>
        <v>0</v>
      </c>
      <c r="S704" s="236">
        <v>0</v>
      </c>
      <c r="T704" s="237">
        <f>S704*H704</f>
        <v>0</v>
      </c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R704" s="238" t="s">
        <v>1168</v>
      </c>
      <c r="AT704" s="238" t="s">
        <v>127</v>
      </c>
      <c r="AU704" s="238" t="s">
        <v>82</v>
      </c>
      <c r="AY704" s="16" t="s">
        <v>125</v>
      </c>
      <c r="BE704" s="239">
        <f>IF(N704="základní",J704,0)</f>
        <v>0</v>
      </c>
      <c r="BF704" s="239">
        <f>IF(N704="snížená",J704,0)</f>
        <v>0</v>
      </c>
      <c r="BG704" s="239">
        <f>IF(N704="zákl. přenesená",J704,0)</f>
        <v>0</v>
      </c>
      <c r="BH704" s="239">
        <f>IF(N704="sníž. přenesená",J704,0)</f>
        <v>0</v>
      </c>
      <c r="BI704" s="239">
        <f>IF(N704="nulová",J704,0)</f>
        <v>0</v>
      </c>
      <c r="BJ704" s="16" t="s">
        <v>80</v>
      </c>
      <c r="BK704" s="239">
        <f>ROUND(I704*H704,2)</f>
        <v>0</v>
      </c>
      <c r="BL704" s="16" t="s">
        <v>1168</v>
      </c>
      <c r="BM704" s="238" t="s">
        <v>1185</v>
      </c>
    </row>
    <row r="705" spans="1:47" s="2" customFormat="1" ht="12">
      <c r="A705" s="37"/>
      <c r="B705" s="38"/>
      <c r="C705" s="39"/>
      <c r="D705" s="240" t="s">
        <v>134</v>
      </c>
      <c r="E705" s="39"/>
      <c r="F705" s="241" t="s">
        <v>1186</v>
      </c>
      <c r="G705" s="39"/>
      <c r="H705" s="39"/>
      <c r="I705" s="137"/>
      <c r="J705" s="39"/>
      <c r="K705" s="39"/>
      <c r="L705" s="43"/>
      <c r="M705" s="242"/>
      <c r="N705" s="243"/>
      <c r="O705" s="90"/>
      <c r="P705" s="90"/>
      <c r="Q705" s="90"/>
      <c r="R705" s="90"/>
      <c r="S705" s="90"/>
      <c r="T705" s="91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T705" s="16" t="s">
        <v>134</v>
      </c>
      <c r="AU705" s="16" t="s">
        <v>82</v>
      </c>
    </row>
    <row r="706" spans="1:65" s="2" customFormat="1" ht="14.4" customHeight="1">
      <c r="A706" s="37"/>
      <c r="B706" s="38"/>
      <c r="C706" s="227" t="s">
        <v>1187</v>
      </c>
      <c r="D706" s="227" t="s">
        <v>127</v>
      </c>
      <c r="E706" s="228" t="s">
        <v>1188</v>
      </c>
      <c r="F706" s="229" t="s">
        <v>1189</v>
      </c>
      <c r="G706" s="230" t="s">
        <v>1167</v>
      </c>
      <c r="H706" s="231">
        <v>1</v>
      </c>
      <c r="I706" s="232"/>
      <c r="J706" s="233">
        <f>ROUND(I706*H706,2)</f>
        <v>0</v>
      </c>
      <c r="K706" s="229" t="s">
        <v>131</v>
      </c>
      <c r="L706" s="43"/>
      <c r="M706" s="234" t="s">
        <v>1</v>
      </c>
      <c r="N706" s="235" t="s">
        <v>40</v>
      </c>
      <c r="O706" s="90"/>
      <c r="P706" s="236">
        <f>O706*H706</f>
        <v>0</v>
      </c>
      <c r="Q706" s="236">
        <v>0</v>
      </c>
      <c r="R706" s="236">
        <f>Q706*H706</f>
        <v>0</v>
      </c>
      <c r="S706" s="236">
        <v>0</v>
      </c>
      <c r="T706" s="237">
        <f>S706*H706</f>
        <v>0</v>
      </c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R706" s="238" t="s">
        <v>1168</v>
      </c>
      <c r="AT706" s="238" t="s">
        <v>127</v>
      </c>
      <c r="AU706" s="238" t="s">
        <v>82</v>
      </c>
      <c r="AY706" s="16" t="s">
        <v>125</v>
      </c>
      <c r="BE706" s="239">
        <f>IF(N706="základní",J706,0)</f>
        <v>0</v>
      </c>
      <c r="BF706" s="239">
        <f>IF(N706="snížená",J706,0)</f>
        <v>0</v>
      </c>
      <c r="BG706" s="239">
        <f>IF(N706="zákl. přenesená",J706,0)</f>
        <v>0</v>
      </c>
      <c r="BH706" s="239">
        <f>IF(N706="sníž. přenesená",J706,0)</f>
        <v>0</v>
      </c>
      <c r="BI706" s="239">
        <f>IF(N706="nulová",J706,0)</f>
        <v>0</v>
      </c>
      <c r="BJ706" s="16" t="s">
        <v>80</v>
      </c>
      <c r="BK706" s="239">
        <f>ROUND(I706*H706,2)</f>
        <v>0</v>
      </c>
      <c r="BL706" s="16" t="s">
        <v>1168</v>
      </c>
      <c r="BM706" s="238" t="s">
        <v>1190</v>
      </c>
    </row>
    <row r="707" spans="1:47" s="2" customFormat="1" ht="12">
      <c r="A707" s="37"/>
      <c r="B707" s="38"/>
      <c r="C707" s="39"/>
      <c r="D707" s="240" t="s">
        <v>134</v>
      </c>
      <c r="E707" s="39"/>
      <c r="F707" s="241" t="s">
        <v>1189</v>
      </c>
      <c r="G707" s="39"/>
      <c r="H707" s="39"/>
      <c r="I707" s="137"/>
      <c r="J707" s="39"/>
      <c r="K707" s="39"/>
      <c r="L707" s="43"/>
      <c r="M707" s="242"/>
      <c r="N707" s="243"/>
      <c r="O707" s="90"/>
      <c r="P707" s="90"/>
      <c r="Q707" s="90"/>
      <c r="R707" s="90"/>
      <c r="S707" s="90"/>
      <c r="T707" s="91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T707" s="16" t="s">
        <v>134</v>
      </c>
      <c r="AU707" s="16" t="s">
        <v>82</v>
      </c>
    </row>
    <row r="708" spans="1:65" s="2" customFormat="1" ht="14.4" customHeight="1">
      <c r="A708" s="37"/>
      <c r="B708" s="38"/>
      <c r="C708" s="227" t="s">
        <v>1191</v>
      </c>
      <c r="D708" s="227" t="s">
        <v>127</v>
      </c>
      <c r="E708" s="228" t="s">
        <v>1192</v>
      </c>
      <c r="F708" s="229" t="s">
        <v>1193</v>
      </c>
      <c r="G708" s="230" t="s">
        <v>1167</v>
      </c>
      <c r="H708" s="231">
        <v>1</v>
      </c>
      <c r="I708" s="232"/>
      <c r="J708" s="233">
        <f>ROUND(I708*H708,2)</f>
        <v>0</v>
      </c>
      <c r="K708" s="229" t="s">
        <v>131</v>
      </c>
      <c r="L708" s="43"/>
      <c r="M708" s="234" t="s">
        <v>1</v>
      </c>
      <c r="N708" s="235" t="s">
        <v>40</v>
      </c>
      <c r="O708" s="90"/>
      <c r="P708" s="236">
        <f>O708*H708</f>
        <v>0</v>
      </c>
      <c r="Q708" s="236">
        <v>0</v>
      </c>
      <c r="R708" s="236">
        <f>Q708*H708</f>
        <v>0</v>
      </c>
      <c r="S708" s="236">
        <v>0</v>
      </c>
      <c r="T708" s="237">
        <f>S708*H708</f>
        <v>0</v>
      </c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R708" s="238" t="s">
        <v>1168</v>
      </c>
      <c r="AT708" s="238" t="s">
        <v>127</v>
      </c>
      <c r="AU708" s="238" t="s">
        <v>82</v>
      </c>
      <c r="AY708" s="16" t="s">
        <v>125</v>
      </c>
      <c r="BE708" s="239">
        <f>IF(N708="základní",J708,0)</f>
        <v>0</v>
      </c>
      <c r="BF708" s="239">
        <f>IF(N708="snížená",J708,0)</f>
        <v>0</v>
      </c>
      <c r="BG708" s="239">
        <f>IF(N708="zákl. přenesená",J708,0)</f>
        <v>0</v>
      </c>
      <c r="BH708" s="239">
        <f>IF(N708="sníž. přenesená",J708,0)</f>
        <v>0</v>
      </c>
      <c r="BI708" s="239">
        <f>IF(N708="nulová",J708,0)</f>
        <v>0</v>
      </c>
      <c r="BJ708" s="16" t="s">
        <v>80</v>
      </c>
      <c r="BK708" s="239">
        <f>ROUND(I708*H708,2)</f>
        <v>0</v>
      </c>
      <c r="BL708" s="16" t="s">
        <v>1168</v>
      </c>
      <c r="BM708" s="238" t="s">
        <v>1194</v>
      </c>
    </row>
    <row r="709" spans="1:47" s="2" customFormat="1" ht="12">
      <c r="A709" s="37"/>
      <c r="B709" s="38"/>
      <c r="C709" s="39"/>
      <c r="D709" s="240" t="s">
        <v>134</v>
      </c>
      <c r="E709" s="39"/>
      <c r="F709" s="241" t="s">
        <v>1193</v>
      </c>
      <c r="G709" s="39"/>
      <c r="H709" s="39"/>
      <c r="I709" s="137"/>
      <c r="J709" s="39"/>
      <c r="K709" s="39"/>
      <c r="L709" s="43"/>
      <c r="M709" s="242"/>
      <c r="N709" s="243"/>
      <c r="O709" s="90"/>
      <c r="P709" s="90"/>
      <c r="Q709" s="90"/>
      <c r="R709" s="90"/>
      <c r="S709" s="90"/>
      <c r="T709" s="91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T709" s="16" t="s">
        <v>134</v>
      </c>
      <c r="AU709" s="16" t="s">
        <v>82</v>
      </c>
    </row>
    <row r="710" spans="1:65" s="2" customFormat="1" ht="14.4" customHeight="1">
      <c r="A710" s="37"/>
      <c r="B710" s="38"/>
      <c r="C710" s="227" t="s">
        <v>1195</v>
      </c>
      <c r="D710" s="227" t="s">
        <v>127</v>
      </c>
      <c r="E710" s="228" t="s">
        <v>1196</v>
      </c>
      <c r="F710" s="229" t="s">
        <v>1197</v>
      </c>
      <c r="G710" s="230" t="s">
        <v>1167</v>
      </c>
      <c r="H710" s="231">
        <v>1</v>
      </c>
      <c r="I710" s="232"/>
      <c r="J710" s="233">
        <f>ROUND(I710*H710,2)</f>
        <v>0</v>
      </c>
      <c r="K710" s="229" t="s">
        <v>1198</v>
      </c>
      <c r="L710" s="43"/>
      <c r="M710" s="234" t="s">
        <v>1</v>
      </c>
      <c r="N710" s="235" t="s">
        <v>40</v>
      </c>
      <c r="O710" s="90"/>
      <c r="P710" s="236">
        <f>O710*H710</f>
        <v>0</v>
      </c>
      <c r="Q710" s="236">
        <v>0</v>
      </c>
      <c r="R710" s="236">
        <f>Q710*H710</f>
        <v>0</v>
      </c>
      <c r="S710" s="236">
        <v>0</v>
      </c>
      <c r="T710" s="237">
        <f>S710*H710</f>
        <v>0</v>
      </c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R710" s="238" t="s">
        <v>1168</v>
      </c>
      <c r="AT710" s="238" t="s">
        <v>127</v>
      </c>
      <c r="AU710" s="238" t="s">
        <v>82</v>
      </c>
      <c r="AY710" s="16" t="s">
        <v>125</v>
      </c>
      <c r="BE710" s="239">
        <f>IF(N710="základní",J710,0)</f>
        <v>0</v>
      </c>
      <c r="BF710" s="239">
        <f>IF(N710="snížená",J710,0)</f>
        <v>0</v>
      </c>
      <c r="BG710" s="239">
        <f>IF(N710="zákl. přenesená",J710,0)</f>
        <v>0</v>
      </c>
      <c r="BH710" s="239">
        <f>IF(N710="sníž. přenesená",J710,0)</f>
        <v>0</v>
      </c>
      <c r="BI710" s="239">
        <f>IF(N710="nulová",J710,0)</f>
        <v>0</v>
      </c>
      <c r="BJ710" s="16" t="s">
        <v>80</v>
      </c>
      <c r="BK710" s="239">
        <f>ROUND(I710*H710,2)</f>
        <v>0</v>
      </c>
      <c r="BL710" s="16" t="s">
        <v>1168</v>
      </c>
      <c r="BM710" s="238" t="s">
        <v>1199</v>
      </c>
    </row>
    <row r="711" spans="1:47" s="2" customFormat="1" ht="12">
      <c r="A711" s="37"/>
      <c r="B711" s="38"/>
      <c r="C711" s="39"/>
      <c r="D711" s="240" t="s">
        <v>134</v>
      </c>
      <c r="E711" s="39"/>
      <c r="F711" s="241" t="s">
        <v>1197</v>
      </c>
      <c r="G711" s="39"/>
      <c r="H711" s="39"/>
      <c r="I711" s="137"/>
      <c r="J711" s="39"/>
      <c r="K711" s="39"/>
      <c r="L711" s="43"/>
      <c r="M711" s="242"/>
      <c r="N711" s="243"/>
      <c r="O711" s="90"/>
      <c r="P711" s="90"/>
      <c r="Q711" s="90"/>
      <c r="R711" s="90"/>
      <c r="S711" s="90"/>
      <c r="T711" s="91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T711" s="16" t="s">
        <v>134</v>
      </c>
      <c r="AU711" s="16" t="s">
        <v>82</v>
      </c>
    </row>
    <row r="712" spans="1:65" s="2" customFormat="1" ht="14.4" customHeight="1">
      <c r="A712" s="37"/>
      <c r="B712" s="38"/>
      <c r="C712" s="227" t="s">
        <v>1200</v>
      </c>
      <c r="D712" s="227" t="s">
        <v>127</v>
      </c>
      <c r="E712" s="228" t="s">
        <v>1201</v>
      </c>
      <c r="F712" s="229" t="s">
        <v>1202</v>
      </c>
      <c r="G712" s="230" t="s">
        <v>1167</v>
      </c>
      <c r="H712" s="231">
        <v>1</v>
      </c>
      <c r="I712" s="232"/>
      <c r="J712" s="233">
        <f>ROUND(I712*H712,2)</f>
        <v>0</v>
      </c>
      <c r="K712" s="229" t="s">
        <v>131</v>
      </c>
      <c r="L712" s="43"/>
      <c r="M712" s="234" t="s">
        <v>1</v>
      </c>
      <c r="N712" s="235" t="s">
        <v>40</v>
      </c>
      <c r="O712" s="90"/>
      <c r="P712" s="236">
        <f>O712*H712</f>
        <v>0</v>
      </c>
      <c r="Q712" s="236">
        <v>0</v>
      </c>
      <c r="R712" s="236">
        <f>Q712*H712</f>
        <v>0</v>
      </c>
      <c r="S712" s="236">
        <v>0</v>
      </c>
      <c r="T712" s="237">
        <f>S712*H712</f>
        <v>0</v>
      </c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R712" s="238" t="s">
        <v>1168</v>
      </c>
      <c r="AT712" s="238" t="s">
        <v>127</v>
      </c>
      <c r="AU712" s="238" t="s">
        <v>82</v>
      </c>
      <c r="AY712" s="16" t="s">
        <v>125</v>
      </c>
      <c r="BE712" s="239">
        <f>IF(N712="základní",J712,0)</f>
        <v>0</v>
      </c>
      <c r="BF712" s="239">
        <f>IF(N712="snížená",J712,0)</f>
        <v>0</v>
      </c>
      <c r="BG712" s="239">
        <f>IF(N712="zákl. přenesená",J712,0)</f>
        <v>0</v>
      </c>
      <c r="BH712" s="239">
        <f>IF(N712="sníž. přenesená",J712,0)</f>
        <v>0</v>
      </c>
      <c r="BI712" s="239">
        <f>IF(N712="nulová",J712,0)</f>
        <v>0</v>
      </c>
      <c r="BJ712" s="16" t="s">
        <v>80</v>
      </c>
      <c r="BK712" s="239">
        <f>ROUND(I712*H712,2)</f>
        <v>0</v>
      </c>
      <c r="BL712" s="16" t="s">
        <v>1168</v>
      </c>
      <c r="BM712" s="238" t="s">
        <v>1203</v>
      </c>
    </row>
    <row r="713" spans="1:47" s="2" customFormat="1" ht="12">
      <c r="A713" s="37"/>
      <c r="B713" s="38"/>
      <c r="C713" s="39"/>
      <c r="D713" s="240" t="s">
        <v>134</v>
      </c>
      <c r="E713" s="39"/>
      <c r="F713" s="241" t="s">
        <v>1202</v>
      </c>
      <c r="G713" s="39"/>
      <c r="H713" s="39"/>
      <c r="I713" s="137"/>
      <c r="J713" s="39"/>
      <c r="K713" s="39"/>
      <c r="L713" s="43"/>
      <c r="M713" s="242"/>
      <c r="N713" s="243"/>
      <c r="O713" s="90"/>
      <c r="P713" s="90"/>
      <c r="Q713" s="90"/>
      <c r="R713" s="90"/>
      <c r="S713" s="90"/>
      <c r="T713" s="91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T713" s="16" t="s">
        <v>134</v>
      </c>
      <c r="AU713" s="16" t="s">
        <v>82</v>
      </c>
    </row>
    <row r="714" spans="1:65" s="2" customFormat="1" ht="14.4" customHeight="1">
      <c r="A714" s="37"/>
      <c r="B714" s="38"/>
      <c r="C714" s="227" t="s">
        <v>1204</v>
      </c>
      <c r="D714" s="227" t="s">
        <v>127</v>
      </c>
      <c r="E714" s="228" t="s">
        <v>1205</v>
      </c>
      <c r="F714" s="229" t="s">
        <v>1206</v>
      </c>
      <c r="G714" s="230" t="s">
        <v>1167</v>
      </c>
      <c r="H714" s="231">
        <v>1</v>
      </c>
      <c r="I714" s="232"/>
      <c r="J714" s="233">
        <f>ROUND(I714*H714,2)</f>
        <v>0</v>
      </c>
      <c r="K714" s="229" t="s">
        <v>131</v>
      </c>
      <c r="L714" s="43"/>
      <c r="M714" s="234" t="s">
        <v>1</v>
      </c>
      <c r="N714" s="235" t="s">
        <v>40</v>
      </c>
      <c r="O714" s="90"/>
      <c r="P714" s="236">
        <f>O714*H714</f>
        <v>0</v>
      </c>
      <c r="Q714" s="236">
        <v>0</v>
      </c>
      <c r="R714" s="236">
        <f>Q714*H714</f>
        <v>0</v>
      </c>
      <c r="S714" s="236">
        <v>0</v>
      </c>
      <c r="T714" s="237">
        <f>S714*H714</f>
        <v>0</v>
      </c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R714" s="238" t="s">
        <v>1207</v>
      </c>
      <c r="AT714" s="238" t="s">
        <v>127</v>
      </c>
      <c r="AU714" s="238" t="s">
        <v>82</v>
      </c>
      <c r="AY714" s="16" t="s">
        <v>125</v>
      </c>
      <c r="BE714" s="239">
        <f>IF(N714="základní",J714,0)</f>
        <v>0</v>
      </c>
      <c r="BF714" s="239">
        <f>IF(N714="snížená",J714,0)</f>
        <v>0</v>
      </c>
      <c r="BG714" s="239">
        <f>IF(N714="zákl. přenesená",J714,0)</f>
        <v>0</v>
      </c>
      <c r="BH714" s="239">
        <f>IF(N714="sníž. přenesená",J714,0)</f>
        <v>0</v>
      </c>
      <c r="BI714" s="239">
        <f>IF(N714="nulová",J714,0)</f>
        <v>0</v>
      </c>
      <c r="BJ714" s="16" t="s">
        <v>80</v>
      </c>
      <c r="BK714" s="239">
        <f>ROUND(I714*H714,2)</f>
        <v>0</v>
      </c>
      <c r="BL714" s="16" t="s">
        <v>1207</v>
      </c>
      <c r="BM714" s="238" t="s">
        <v>1208</v>
      </c>
    </row>
    <row r="715" spans="1:47" s="2" customFormat="1" ht="12">
      <c r="A715" s="37"/>
      <c r="B715" s="38"/>
      <c r="C715" s="39"/>
      <c r="D715" s="240" t="s">
        <v>134</v>
      </c>
      <c r="E715" s="39"/>
      <c r="F715" s="241" t="s">
        <v>1209</v>
      </c>
      <c r="G715" s="39"/>
      <c r="H715" s="39"/>
      <c r="I715" s="137"/>
      <c r="J715" s="39"/>
      <c r="K715" s="39"/>
      <c r="L715" s="43"/>
      <c r="M715" s="277"/>
      <c r="N715" s="278"/>
      <c r="O715" s="279"/>
      <c r="P715" s="279"/>
      <c r="Q715" s="279"/>
      <c r="R715" s="279"/>
      <c r="S715" s="279"/>
      <c r="T715" s="280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T715" s="16" t="s">
        <v>134</v>
      </c>
      <c r="AU715" s="16" t="s">
        <v>82</v>
      </c>
    </row>
    <row r="716" spans="1:31" s="2" customFormat="1" ht="6.95" customHeight="1">
      <c r="A716" s="37"/>
      <c r="B716" s="65"/>
      <c r="C716" s="66"/>
      <c r="D716" s="66"/>
      <c r="E716" s="66"/>
      <c r="F716" s="66"/>
      <c r="G716" s="66"/>
      <c r="H716" s="66"/>
      <c r="I716" s="176"/>
      <c r="J716" s="66"/>
      <c r="K716" s="66"/>
      <c r="L716" s="43"/>
      <c r="M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</row>
  </sheetData>
  <sheetProtection password="CC35" sheet="1" objects="1" scenarios="1" formatColumns="0" formatRows="0" autoFilter="0"/>
  <autoFilter ref="C132:K715"/>
  <mergeCells count="6">
    <mergeCell ref="E7:H7"/>
    <mergeCell ref="E16:H16"/>
    <mergeCell ref="E25:H25"/>
    <mergeCell ref="E85:H85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DT178731\Nesnera</cp:lastModifiedBy>
  <dcterms:created xsi:type="dcterms:W3CDTF">2020-01-08T09:55:16Z</dcterms:created>
  <dcterms:modified xsi:type="dcterms:W3CDTF">2020-01-08T09:55:20Z</dcterms:modified>
  <cp:category/>
  <cp:version/>
  <cp:contentType/>
  <cp:contentStatus/>
</cp:coreProperties>
</file>