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70" yWindow="555" windowWidth="14055" windowHeight="13485" tabRatio="747" activeTab="0"/>
  </bookViews>
  <sheets>
    <sheet name="Rekapitulace stavby" sheetId="1" r:id="rId1"/>
    <sheet name="01 - komunikace" sheetId="2" r:id="rId2"/>
    <sheet name="02 - stavební část" sheetId="3" r:id="rId3"/>
    <sheet name="03 - elektro 1.NP" sheetId="4" r:id="rId4"/>
    <sheet name="04 - elektro 2.NP" sheetId="5" r:id="rId5"/>
    <sheet name="05 - Hromosvod" sheetId="6" r:id="rId6"/>
    <sheet name="06 - VZT" sheetId="7" r:id="rId7"/>
    <sheet name="07 - ZTI" sheetId="8" r:id="rId8"/>
    <sheet name="08 - venkovní kanalizace" sheetId="9" r:id="rId9"/>
    <sheet name="09 - VRN" sheetId="10" r:id="rId10"/>
    <sheet name="Pokyny pro vyplnění" sheetId="11" r:id="rId11"/>
  </sheets>
  <definedNames>
    <definedName name="_xlnm._FilterDatabase" localSheetId="1" hidden="1">'01 - komunikace'!$C$88:$K$373</definedName>
    <definedName name="_xlnm._FilterDatabase" localSheetId="2" hidden="1">'02 - stavební část'!$C$104:$K$1000</definedName>
    <definedName name="_xlnm._FilterDatabase" localSheetId="3" hidden="1">'03 - elektro 1.NP'!$C$78:$K$171</definedName>
    <definedName name="_xlnm._FilterDatabase" localSheetId="4" hidden="1">'04 - elektro 2.NP'!$C$78:$K$127</definedName>
    <definedName name="_xlnm._FilterDatabase" localSheetId="5" hidden="1">'05 - Hromosvod'!$C$78:$K$117</definedName>
    <definedName name="_xlnm._FilterDatabase" localSheetId="6" hidden="1">'06 - VZT'!$C$81:$K$126</definedName>
    <definedName name="_xlnm._FilterDatabase" localSheetId="7" hidden="1">'07 - ZTI'!$C$89:$K$286</definedName>
    <definedName name="_xlnm._FilterDatabase" localSheetId="8" hidden="1">'08 - venkovní kanalizace'!$C$87:$K$191</definedName>
    <definedName name="_xlnm._FilterDatabase" localSheetId="9" hidden="1">'09 - VRN'!$C$82:$K$107</definedName>
    <definedName name="_xlnm.Print_Area" localSheetId="1">'01 - komunikace'!$C$4:$J$39,'01 - komunikace'!$C$45:$J$70,'01 - komunikace'!$C$76:$K$373</definedName>
    <definedName name="_xlnm.Print_Area" localSheetId="2">'02 - stavební část'!$C$4:$J$39,'02 - stavební část'!$C$45:$J$86,'02 - stavební část'!$C$92:$K$1000</definedName>
    <definedName name="_xlnm.Print_Area" localSheetId="3">'03 - elektro 1.NP'!$C$4:$J$39,'03 - elektro 1.NP'!$C$45:$J$60,'03 - elektro 1.NP'!$C$66:$K$171</definedName>
    <definedName name="_xlnm.Print_Area" localSheetId="4">'04 - elektro 2.NP'!$C$4:$J$39,'04 - elektro 2.NP'!$C$45:$J$60,'04 - elektro 2.NP'!$C$66:$K$127</definedName>
    <definedName name="_xlnm.Print_Area" localSheetId="5">'05 - Hromosvod'!$C$4:$J$39,'05 - Hromosvod'!$C$45:$J$60,'05 - Hromosvod'!$C$66:$K$117</definedName>
    <definedName name="_xlnm.Print_Area" localSheetId="6">'06 - VZT'!$C$4:$J$39,'06 - VZT'!$C$45:$J$63,'06 - VZT'!$C$69:$K$126</definedName>
    <definedName name="_xlnm.Print_Area" localSheetId="7">'07 - ZTI'!$C$4:$J$39,'07 - ZTI'!$C$45:$J$71,'07 - ZTI'!$C$77:$K$286</definedName>
    <definedName name="_xlnm.Print_Area" localSheetId="8">'08 - venkovní kanalizace'!$C$4:$J$39,'08 - venkovní kanalizace'!$C$45:$J$69,'08 - venkovní kanalizace'!$C$75:$K$191</definedName>
    <definedName name="_xlnm.Print_Area" localSheetId="9">'09 - VRN'!$C$4:$J$39,'09 - VRN'!$C$45:$J$64,'09 - VRN'!$C$70:$K$107</definedName>
    <definedName name="_xlnm.Print_Area" localSheetId="10">'Pokyny pro vyplnění'!$B$2:$K$71,'Pokyny pro vyplnění'!$B$74:$K$118,'Pokyny pro vyplnění'!$B$121:$K$190,'Pokyny pro vyplnění'!$B$198:$K$218</definedName>
    <definedName name="_xlnm.Print_Area" localSheetId="0">'Rekapitulace stavby'!$D$4:$AO$36,'Rekapitulace stavby'!$C$42:$AQ$64</definedName>
    <definedName name="_xlnm.Print_Titles" localSheetId="0">'Rekapitulace stavby'!$52:$52</definedName>
    <definedName name="_xlnm.Print_Titles" localSheetId="1">'01 - komunikace'!$88:$88</definedName>
    <definedName name="_xlnm.Print_Titles" localSheetId="2">'02 - stavební část'!$104:$104</definedName>
    <definedName name="_xlnm.Print_Titles" localSheetId="3">'03 - elektro 1.NP'!$78:$78</definedName>
    <definedName name="_xlnm.Print_Titles" localSheetId="4">'04 - elektro 2.NP'!$78:$78</definedName>
    <definedName name="_xlnm.Print_Titles" localSheetId="5">'05 - Hromosvod'!$78:$78</definedName>
    <definedName name="_xlnm.Print_Titles" localSheetId="6">'06 - VZT'!$81:$81</definedName>
    <definedName name="_xlnm.Print_Titles" localSheetId="7">'07 - ZTI'!$89:$89</definedName>
    <definedName name="_xlnm.Print_Titles" localSheetId="8">'08 - venkovní kanalizace'!$87:$87</definedName>
    <definedName name="_xlnm.Print_Titles" localSheetId="9">'09 - VRN'!$82:$82</definedName>
  </definedNames>
  <calcPr calcId="145621" calcMode="manual"/>
</workbook>
</file>

<file path=xl/sharedStrings.xml><?xml version="1.0" encoding="utf-8"?>
<sst xmlns="http://schemas.openxmlformats.org/spreadsheetml/2006/main" count="16151" uniqueCount="2808">
  <si>
    <t>Export Komplet</t>
  </si>
  <si>
    <t>VZ</t>
  </si>
  <si>
    <t>2.0</t>
  </si>
  <si>
    <t>ZAMOK</t>
  </si>
  <si>
    <t>False</t>
  </si>
  <si>
    <t>{9511f175-b591-47d9-9d7f-b2d20263fb87}</t>
  </si>
  <si>
    <t>0,01</t>
  </si>
  <si>
    <t>21</t>
  </si>
  <si>
    <t>15</t>
  </si>
  <si>
    <t>REKAPITULACE STAVBY</t>
  </si>
  <si>
    <t>v ---  níže se nacházejí doplnkové a pomocné údaje k sestavám  --- v</t>
  </si>
  <si>
    <t>Návod na vyplnění</t>
  </si>
  <si>
    <t>0,001</t>
  </si>
  <si>
    <t>Kód:</t>
  </si>
  <si>
    <t>20190311</t>
  </si>
  <si>
    <t>Měnit lze pouze buňky se žlutým podbarvením!
1) v Rekapitulaci stavby vyplňte údaje o Uchazeči (přenesou se do ostatních sestav i v jiných listech)
2) na vybraných listech vyplňte v sestavě Soupis prací ceny u položek</t>
  </si>
  <si>
    <t>Stavba:</t>
  </si>
  <si>
    <t>Bezbariérové úpravy objektu školní jídelny ZŠ Vohradského</t>
  </si>
  <si>
    <t>KSO:</t>
  </si>
  <si>
    <t/>
  </si>
  <si>
    <t>CC-CZ:</t>
  </si>
  <si>
    <t>Místo:</t>
  </si>
  <si>
    <t>Šluknov</t>
  </si>
  <si>
    <t>Datum:</t>
  </si>
  <si>
    <t>11. 3. 2019</t>
  </si>
  <si>
    <t>Zadavatel:</t>
  </si>
  <si>
    <t>IČ:</t>
  </si>
  <si>
    <t>město Šluknov</t>
  </si>
  <si>
    <t>DIČ:</t>
  </si>
  <si>
    <t>Uchazeč:</t>
  </si>
  <si>
    <t>Vyplň údaj</t>
  </si>
  <si>
    <t>Projektant:</t>
  </si>
  <si>
    <t xml:space="preserve"> </t>
  </si>
  <si>
    <t>True</t>
  </si>
  <si>
    <t>Zpracovatel:</t>
  </si>
  <si>
    <t>J. Nešněra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</si>
  <si>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</si>
  <si>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</si>
  <si>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</si>
  <si>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</si>
  <si>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</si>
  <si>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</si>
  <si>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</si>
  <si>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</si>
  <si>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</si>
  <si>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</si>
  <si>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</si>
  <si>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</si>
  <si>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</si>
  <si>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</si>
  <si>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</si>
  <si>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</si>
  <si>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</si>
  <si>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</si>
  <si>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</si>
  <si>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</si>
  <si>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</si>
  <si>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</si>
  <si>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</si>
  <si>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</si>
  <si>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</si>
  <si>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</si>
  <si>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</si>
  <si>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</si>
  <si>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</si>
  <si>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</si>
  <si>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</si>
  <si>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</si>
  <si>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</si>
  <si>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</si>
  <si>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</si>
  <si>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</si>
  <si>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</si>
  <si>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</si>
  <si>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</si>
  <si>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</si>
  <si>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</si>
  <si>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</si>
  <si>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komunikace</t>
  </si>
  <si>
    <t>STA</t>
  </si>
  <si>
    <t>1</t>
  </si>
  <si>
    <t>{ececbd50-7702-4008-ac33-4994f34dd9e7}</t>
  </si>
  <si>
    <t>2</t>
  </si>
  <si>
    <t>02</t>
  </si>
  <si>
    <t>stavební část</t>
  </si>
  <si>
    <t>{a8ab1a5f-394b-4668-b601-f8570c23c1c5}</t>
  </si>
  <si>
    <t>03</t>
  </si>
  <si>
    <t>elektro 1.NP</t>
  </si>
  <si>
    <t>{1924a47b-88bb-4da1-b692-7df5906ae668}</t>
  </si>
  <si>
    <t>04</t>
  </si>
  <si>
    <t>elektro 2.NP</t>
  </si>
  <si>
    <t>{269c1a64-1f53-45c5-91b5-c8a69721189a}</t>
  </si>
  <si>
    <t>05</t>
  </si>
  <si>
    <t>Hromosvod</t>
  </si>
  <si>
    <t>{9fed6057-5c5f-4c02-a320-7cbbbe15bb25}</t>
  </si>
  <si>
    <t>06</t>
  </si>
  <si>
    <t>VZT</t>
  </si>
  <si>
    <t>{df2f37b4-d7b9-47e4-8ffe-4637c7760af4}</t>
  </si>
  <si>
    <t>07</t>
  </si>
  <si>
    <t>ZTI</t>
  </si>
  <si>
    <t>{11f7d243-47e8-4d40-9a2c-17cbf7dae4f3}</t>
  </si>
  <si>
    <t>08</t>
  </si>
  <si>
    <t>venkovní kanalizace</t>
  </si>
  <si>
    <t>{e3d100a0-d3a4-4fe2-9323-53dc53507e25}</t>
  </si>
  <si>
    <t>09</t>
  </si>
  <si>
    <t>VRN</t>
  </si>
  <si>
    <t>{d590c9b4-5e5e-4856-97cd-6b5ff9ccab3c}</t>
  </si>
  <si>
    <t>KRYCÍ LIST SOUPISU PRACÍ</t>
  </si>
  <si>
    <t>Objekt:</t>
  </si>
  <si>
    <t>01 - komunikace</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</si>
  <si>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</si>
  <si>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</si>
  <si>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</si>
  <si>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</si>
  <si>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</si>
  <si>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</si>
  <si>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</si>
  <si>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</si>
  <si>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5 - Komunikace pozemní</t>
  </si>
  <si>
    <t xml:space="preserve">    9 - Ostatní konstrukce a práce, bourání</t>
  </si>
  <si>
    <t xml:space="preserve">    997 - Přesun sutě</t>
  </si>
  <si>
    <t xml:space="preserve">    998 - Přesun hmot</t>
  </si>
  <si>
    <t>PSV - Práce a dodávky PSV</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</si>
  <si>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</si>
  <si>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</si>
  <si>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</si>
  <si>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</si>
  <si>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</si>
  <si>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</si>
  <si>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</si>
  <si>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</si>
  <si>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</si>
  <si>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</si>
  <si>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</si>
  <si>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</si>
  <si>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</si>
  <si>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</si>
  <si>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</si>
  <si>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</si>
  <si>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</si>
  <si>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</si>
  <si>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</si>
  <si>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113106111</t>
  </si>
  <si>
    <t>Rozebrání dlažeb komunikací pro pěší s přemístěním hmot na skládku na vzdálenost do 3 m nebo s naložením na dopravní prostředek s ložem z kameniva nebo živice a s jakoukoliv výplní spár ručně z mozaiky</t>
  </si>
  <si>
    <t>m2</t>
  </si>
  <si>
    <t>CS ÚRS 2019 01</t>
  </si>
  <si>
    <t>4</t>
  </si>
  <si>
    <t>-1112084318</t>
  </si>
  <si>
    <t>PP</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</si>
  <si>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</si>
  <si>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</si>
  <si>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</si>
  <si>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2,9"dlažba kamenná</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</si>
  <si>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</si>
  <si>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</si>
  <si>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1691110934</t>
  </si>
  <si>
    <t>7,7+36,5"betonová dlažba</t>
  </si>
  <si>
    <t>3</t>
  </si>
  <si>
    <t>113107121</t>
  </si>
  <si>
    <t>Odstranění podkladů nebo krytů ručně s přemístěním hmot na skládku na vzdálenost do 3 m nebo s naložením na dopravní prostředek z kameniva hrubého drceného, o tl. vrstvy do 100 mm</t>
  </si>
  <si>
    <t>-1544661758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</si>
  <si>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</si>
  <si>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12"betonová plocha</t>
  </si>
  <si>
    <t>113107122</t>
  </si>
  <si>
    <t>Odstranění podkladů nebo krytů ručně s přemístěním hmot na skládku na vzdálenost do 3 m nebo s naložením na dopravní prostředek z kameniva hrubého drceného, o tl. vrstvy přes 100 do 200 mm</t>
  </si>
  <si>
    <t>-2043755251</t>
  </si>
  <si>
    <t>Součet</t>
  </si>
  <si>
    <t>5</t>
  </si>
  <si>
    <t>113107131</t>
  </si>
  <si>
    <t>Odstranění podkladů nebo krytů ručně s přemístěním hmot na skládku na vzdálenost do 3 m nebo s naložením na dopravní prostředek z betonu prostého, o tl. vrstvy přes 100 do 150 mm</t>
  </si>
  <si>
    <t>-634159274</t>
  </si>
  <si>
    <t>5,7"komunikace</t>
  </si>
  <si>
    <t>6</t>
  </si>
  <si>
    <t>113107142</t>
  </si>
  <si>
    <t>Odstranění podkladů nebo krytů ručně s přemístěním hmot na skládku na vzdálenost do 3 m nebo s naložením na dopravní prostředek živičných, o tl. vrstvy přes 50 do 100 mm</t>
  </si>
  <si>
    <t>-1889628578</t>
  </si>
  <si>
    <t>7</t>
  </si>
  <si>
    <t>113202111</t>
  </si>
  <si>
    <t>Vytrhání obrub  s vybouráním lože, s přemístěním hmot na skládku na vzdálenost do 3 m nebo s naložením na dopravní prostředek z krajníků nebo obrubníků stojatých</t>
  </si>
  <si>
    <t>m</t>
  </si>
  <si>
    <t>2013228836</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</si>
  <si>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</si>
  <si>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</si>
  <si>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8</t>
  </si>
  <si>
    <t>113204111</t>
  </si>
  <si>
    <t>Vytrhání obrub  s vybouráním lože, s přemístěním hmot na skládku na vzdálenost do 3 m nebo s naložením na dopravní prostředek záhonových</t>
  </si>
  <si>
    <t>-1005995812</t>
  </si>
  <si>
    <t>Vytrhání obrub s vybouráním lože, s přemístěním hmot na skládku na vzdálenost do 3 m nebo s naložením na dopravní prostředek záhonových</t>
  </si>
  <si>
    <t>20,5+15,7</t>
  </si>
  <si>
    <t>9</t>
  </si>
  <si>
    <t>120001101</t>
  </si>
  <si>
    <t>Příplatek k cenám vykopávek za ztížení vykopávky  v blízkosti inženýrských sítí nebo výbušnin v horninách jakékoliv třídy</t>
  </si>
  <si>
    <t>m3</t>
  </si>
  <si>
    <t>919248782</t>
  </si>
  <si>
    <t>Příplatek k cenám vykopávek za ztížení vykopávky v blízkosti inženýrských sítí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</si>
  <si>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</si>
  <si>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4*1,8*0,2</t>
  </si>
  <si>
    <t>10</t>
  </si>
  <si>
    <t>121101101</t>
  </si>
  <si>
    <t>Sejmutí ornice nebo lesní půdy  s vodorovným přemístěním na hromady v místě upotřebení nebo na dočasné či trvalé skládky se složením, na vzdálenost do 50 m</t>
  </si>
  <si>
    <t>-2009341558</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</si>
  <si>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</si>
  <si>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</si>
  <si>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(16,25+5,5+15+9)*0,1</t>
  </si>
  <si>
    <t>11</t>
  </si>
  <si>
    <t>122201101</t>
  </si>
  <si>
    <t>Odkopávky a prokopávky nezapažené  s přehozením výkopku na vzdálenost do 3 m nebo s naložením na dopravní prostředek v hornině tř. 3 do 100 m3</t>
  </si>
  <si>
    <t>1849586513</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</si>
  <si>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</si>
  <si>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</si>
  <si>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85,55*0,2"pro chodník 30-77m</t>
  </si>
  <si>
    <t>0,75*11,5+11,5*1,9*0,26"pro rampu 20-30 m</t>
  </si>
  <si>
    <t>25*0,5*0,5"pro podezdíku plotu</t>
  </si>
  <si>
    <t>(5,5*1,8+15*1,8)*0,05"drobné dokopávky</t>
  </si>
  <si>
    <t>12</t>
  </si>
  <si>
    <t>122201109</t>
  </si>
  <si>
    <t>Odkopávky a prokopávky nezapažené  s přehozením výkopku na vzdálenost do 3 m nebo s naložením na dopravní prostředek v hornině tř. 3 Příplatek k cenám za lepivost horniny tř. 3</t>
  </si>
  <si>
    <t>1174891914</t>
  </si>
  <si>
    <t>Odkopávky a prokopávky nezapažené s přehozením výkopku na vzdálenost do 3 m nebo s naložením na dopravní prostředek v hornině tř. 3 Příplatek k cenám za lepivost horniny tř. 3</t>
  </si>
  <si>
    <t>13</t>
  </si>
  <si>
    <t>162301101</t>
  </si>
  <si>
    <t>Vodorovné přemístění výkopku nebo sypaniny po suchu  na obvyklém dopravním prostředku, bez naložení výkopku, avšak se složením bez rozhrnutí z horniny tř. 1 až 4 na vzdálenost přes 50 do 500 m</t>
  </si>
  <si>
    <t>-2065141656</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</si>
  <si>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</si>
  <si>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</si>
  <si>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4,575"ornice</t>
  </si>
  <si>
    <t>9,595"výkopaná zemina - zpět k použití</t>
  </si>
  <si>
    <t>14</t>
  </si>
  <si>
    <t>162701105</t>
  </si>
  <si>
    <t>Vodorovné přemístění výkopku nebo sypaniny po suchu  na obvyklém dopravním prostředku, bez naložení výkopku, avšak se složením bez rozhrnutí z horniny tř. 1 až 4 na vzdálenost přes 9 000 do 10 000 m</t>
  </si>
  <si>
    <t>-1440210822</t>
  </si>
  <si>
    <t>Vodorovné přemístění výkopku nebo sypaniny po suchu na obvyklém dopravním prostředku, bez naložení výkopku, avšak se složením bez rozhrnutí z horniny tř. 1 až 4 na vzdálenost přes 9 000 do 10 000 m</t>
  </si>
  <si>
    <t>39,511"vykopaná zemina</t>
  </si>
  <si>
    <t>-9,595"výkopek - zpět k použití</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</si>
  <si>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</si>
  <si>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</si>
  <si>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1442602794</t>
  </si>
  <si>
    <t>Vodorovné přemístění výkopku nebo sypaniny po suchu na obvyklém dopravním prostředku, bez naložení výkopku, avšak se složením bez rozhrnutí z horniny tř. 1 až 4 na vzdálenost Příplatek k ceně za každých dalších i započatých 1 000 m</t>
  </si>
  <si>
    <t>29,916*40 "Přepočtené koeficientem množství</t>
  </si>
  <si>
    <t>16</t>
  </si>
  <si>
    <t>167101101</t>
  </si>
  <si>
    <t>Nakládání, skládání a překládání neulehlého výkopku nebo sypaniny  nakládání, množství do 100 m3, z hornin tř. 1 až 4</t>
  </si>
  <si>
    <t>1880769538</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</si>
  <si>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</si>
  <si>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</si>
  <si>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t>
  </si>
  <si>
    <t>171101111</t>
  </si>
  <si>
    <t>Uložení sypaniny do násypů  s rozprostřením sypaniny ve vrstvách a s hrubým urovnáním zhutněných s uzavřením povrchu násypu z hornin nesoudržných sypkých s relativní ulehlostí I(d) 0,9 nebo v aktivní zóně</t>
  </si>
  <si>
    <t>1445094303</t>
  </si>
  <si>
    <t>Uložení sypaniny do násypů s rozprostřením sypaniny ve vrstvách a s hrubým urovnáním zhutněných s uzavřením povrchu násypu z hornin nesoudržných sypkých s relativní ulehlostí I(d) 0,9 nebo v aktivní zóně</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</si>
  <si>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</si>
  <si>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0,05*4,7"u slnice</t>
  </si>
  <si>
    <t>0,9*5,4"před vstupem</t>
  </si>
  <si>
    <t>0,05*(45*2)"podél obrub ke konci</t>
  </si>
  <si>
    <t>Mezisoučet - zeminou z výkopu</t>
  </si>
  <si>
    <t>1,4*10"rampa 0-15m</t>
  </si>
  <si>
    <t>5,4*2,5*0,15"pod plochu před vstupem</t>
  </si>
  <si>
    <t>Mezisoučet - zemina vhodná do násypů</t>
  </si>
  <si>
    <t>18</t>
  </si>
  <si>
    <t>M</t>
  </si>
  <si>
    <t>58331200</t>
  </si>
  <si>
    <t>štěrkopísek netříděný zásypový</t>
  </si>
  <si>
    <t>t</t>
  </si>
  <si>
    <t>-48900643</t>
  </si>
  <si>
    <t>16,028*1,8 'Přepočtené koeficientem množství</t>
  </si>
  <si>
    <t>19</t>
  </si>
  <si>
    <t>171151101</t>
  </si>
  <si>
    <t>Hutnění boků násypů z hornin soudržných a sypkých  pro jakýkoliv sklon, délku a míru zhutnění svahu</t>
  </si>
  <si>
    <t>2109386022</t>
  </si>
  <si>
    <t>Hutnění boků násypů z hornin soudržných a sypkých pro jakýkoliv sklon, délku a míru zhutnění svahu</t>
  </si>
  <si>
    <t>0,5*4,5"ul. Zahradní</t>
  </si>
  <si>
    <t>(2+1)*15"rampa 0-15m</t>
  </si>
  <si>
    <t>10"plocha před vstupem</t>
  </si>
  <si>
    <t>0,5*(16+30)"podél obrub 30-m</t>
  </si>
  <si>
    <t>20</t>
  </si>
  <si>
    <t>171201201</t>
  </si>
  <si>
    <t>Uložení sypaniny  na skládky</t>
  </si>
  <si>
    <t>435251378</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</si>
  <si>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</si>
  <si>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</si>
  <si>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t>
  </si>
  <si>
    <t>Poplatek za uložení stavebního odpadu na skládce (skládkovné) zeminy a kameniva zatříděného do Katalogu odpadů pod kódem 170 504</t>
  </si>
  <si>
    <t>636257982</t>
  </si>
  <si>
    <t xml:space="preserve">Poznámka k souboru cen:
1. Ceny uvedené v souboru cen lze po dohodě upravit podle místních podmínek. </t>
  </si>
  <si>
    <t>29,916*2 "Přepočtené koeficientem množství</t>
  </si>
  <si>
    <t>22</t>
  </si>
  <si>
    <t>174101101</t>
  </si>
  <si>
    <t>Zásyp sypaninou z jakékoliv horniny  s uložením výkopku ve vrstvách se zhutněním jam, šachet, rýh nebo kolem objektů v těchto vykopávkách</t>
  </si>
  <si>
    <t>-765996195</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</si>
  <si>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</si>
  <si>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</si>
  <si>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25*0,5*0,5"zásyp po podezdívce</t>
  </si>
  <si>
    <t>23</t>
  </si>
  <si>
    <t>181411133</t>
  </si>
  <si>
    <t>Založení trávníku na půdě předem připravené plochy do 1000 m2 výsevem včetně utažení parkového na svahu přes 1:2 do 1:1</t>
  </si>
  <si>
    <t>1846217319</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</si>
  <si>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</si>
  <si>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24</t>
  </si>
  <si>
    <t>00572410</t>
  </si>
  <si>
    <t>osivo směs travní parková</t>
  </si>
  <si>
    <t>kg</t>
  </si>
  <si>
    <t>643921386</t>
  </si>
  <si>
    <t>45,75*0,025 "Přepočtené koeficientem množství</t>
  </si>
  <si>
    <t>25</t>
  </si>
  <si>
    <t>181951102</t>
  </si>
  <si>
    <t>Úprava pláně vyrovnáním výškových rozdílů  v hornině tř. 1 až 4 se zhutněním</t>
  </si>
  <si>
    <t>-681401963</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</si>
  <si>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</si>
  <si>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</si>
  <si>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146,85+7,5*0,15+144,2*0,05</t>
  </si>
  <si>
    <t>26</t>
  </si>
  <si>
    <t>182101101</t>
  </si>
  <si>
    <t>Svahování trvalých svahů do projektovaných profilů  s potřebným přemístěním výkopku při svahování v zářezech v hornině tř. 1 až 4</t>
  </si>
  <si>
    <t>-2091008120</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</si>
  <si>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</si>
  <si>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</si>
  <si>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(1,25+1,25)*12"rampa od 20-30m</t>
  </si>
  <si>
    <t>27</t>
  </si>
  <si>
    <t>182201101</t>
  </si>
  <si>
    <t>Svahování trvalých svahů do projektovaných profilů  s potřebným přemístěním výkopku při svahování násypů v jakékoliv hornině</t>
  </si>
  <si>
    <t>578443757</t>
  </si>
  <si>
    <t>Svahování trvalých svahů do projektovaných profilů s potřebným přemístěním výkopku při svahování násypů v jakékoliv hornině</t>
  </si>
  <si>
    <t>28</t>
  </si>
  <si>
    <t>182301121</t>
  </si>
  <si>
    <t>Rozprostření a urovnání ornice ve svahu sklonu přes 1:5 při souvislé ploše do 500 m2, tl. vrstvy do 100 mm</t>
  </si>
  <si>
    <t>1300784816</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</si>
  <si>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</si>
  <si>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4,575/0,1</t>
  </si>
  <si>
    <t>Zakládání</t>
  </si>
  <si>
    <t>29</t>
  </si>
  <si>
    <t>215901101</t>
  </si>
  <si>
    <t>Zhutnění podloží pod násypy z rostlé horniny tř. 1 až 4  z hornin soudružných do 92 % PS a nesoudržných sypkých relativní ulehlosti I(d) do 0,8</t>
  </si>
  <si>
    <t>1962541586</t>
  </si>
  <si>
    <t>Zhutnění podloží pod násypy z rostlé horniny tř. 1 až 4 z hornin soudružných do 92 % PS a nesoudržných sypkých relativní ulehlosti I(d) do 0,8</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</si>
  <si>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</si>
  <si>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4,5*14</t>
  </si>
  <si>
    <t>Svislé a kompletní konstrukce</t>
  </si>
  <si>
    <t>30</t>
  </si>
  <si>
    <t>339921132</t>
  </si>
  <si>
    <t>Osazování palisád  betonových v řadě se zabetonováním výšky palisády přes 500 do 1000 mm</t>
  </si>
  <si>
    <t>-2125974292</t>
  </si>
  <si>
    <t>Osazování palisád betonových v řadě se zabetonováním výšky palisády přes 500 do 1000 mm</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</si>
  <si>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</si>
  <si>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4,2+2,5+0,75+2,2</t>
  </si>
  <si>
    <t>31</t>
  </si>
  <si>
    <t>59228408</t>
  </si>
  <si>
    <t>palisáda betonová tyčová hranatá přírodní 110x110x600mm</t>
  </si>
  <si>
    <t>kus</t>
  </si>
  <si>
    <t>-99925154</t>
  </si>
  <si>
    <t>Komunikace pozemní</t>
  </si>
  <si>
    <t>32</t>
  </si>
  <si>
    <t>564851111</t>
  </si>
  <si>
    <t>Podklad ze štěrkodrti ŠD  s rozprostřením a zhutněním, po zhutnění tl. 150 mm</t>
  </si>
  <si>
    <t>-1314961097</t>
  </si>
  <si>
    <t>Podklad ze štěrkodrti ŠD s rozprostřením a zhutněním, po zhutnění tl. 150 mm</t>
  </si>
  <si>
    <t>0,65+146,25</t>
  </si>
  <si>
    <t>33</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</si>
  <si>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</si>
  <si>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t>
  </si>
  <si>
    <t>629020697</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</si>
  <si>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</si>
  <si>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</si>
  <si>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34</t>
  </si>
  <si>
    <t>59245018</t>
  </si>
  <si>
    <t>dlažba skladebná betonová 20x10x6 cm přírodní</t>
  </si>
  <si>
    <t>606694894</t>
  </si>
  <si>
    <t>146,25*1,02 "Přepočtené koeficientem množství</t>
  </si>
  <si>
    <t>35</t>
  </si>
  <si>
    <t>59245006</t>
  </si>
  <si>
    <t>dlažba skladebná betonová základní pro nevidomé 20 x 10 x 6 cm barevná</t>
  </si>
  <si>
    <t>-1685737084</t>
  </si>
  <si>
    <t>0,65*1,02 "Přepočtené koeficientem množství</t>
  </si>
  <si>
    <t>36</t>
  </si>
  <si>
    <t>596211114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</si>
  <si>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t>
  </si>
  <si>
    <t>-18887716</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</si>
  <si>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za dlažbu z prvků dvou barev</t>
  </si>
  <si>
    <t>37</t>
  </si>
  <si>
    <t>599141111</t>
  </si>
  <si>
    <t>Vyplnění spár mezi silničními dílci jakékoliv tloušťky  živičnou zálivkou</t>
  </si>
  <si>
    <t>1418303414</t>
  </si>
  <si>
    <t>Vyplnění spár mezi silničními dílci jakékoliv tloušťky živičnou zálivkou</t>
  </si>
  <si>
    <t xml:space="preserve">Poznámka k souboru cen:
1. Ceny lze použít i pro vyplnění spár podkladu z betonu prostého, který se oceňuje cenami souboru cen 567 1 . - . . Podklad z prostého betonu. 2. V ceně 14-1111 jsou započteny i náklady na vyčištění spár. </t>
  </si>
  <si>
    <t>7,5"mezi chod. a komunikací</t>
  </si>
  <si>
    <t>Ostatní konstrukce a práce, bourání</t>
  </si>
  <si>
    <t>38</t>
  </si>
  <si>
    <t>914111111</t>
  </si>
  <si>
    <t>Montáž svislé dopravní značky základní  velikosti do 1 m2 objímkami na sloupky nebo konzoly</t>
  </si>
  <si>
    <t>428737737</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</si>
  <si>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</si>
  <si>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</si>
  <si>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39</t>
  </si>
  <si>
    <t>40444256</t>
  </si>
  <si>
    <t>značka dopravní svislá FeZn NK 500 x 700 mm</t>
  </si>
  <si>
    <t>1860329670</t>
  </si>
  <si>
    <t>40</t>
  </si>
  <si>
    <t>914511111</t>
  </si>
  <si>
    <t>Montáž sloupku dopravních značek  délky do 3,5 m do betonového základu</t>
  </si>
  <si>
    <t>699993991</t>
  </si>
  <si>
    <t>Montáž sloupku dopravních značek délky do 3,5 m do betonového základu</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</si>
  <si>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</si>
  <si>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41</t>
  </si>
  <si>
    <t>40445225</t>
  </si>
  <si>
    <t>sloupek Zn pro dopravní značku D 60mm v 350mm</t>
  </si>
  <si>
    <t>-1907973431</t>
  </si>
  <si>
    <t>42</t>
  </si>
  <si>
    <t>915211112</t>
  </si>
  <si>
    <t>Vodorovné dopravní značení stříkaným plastem  dělící čára šířky 125 mm souvislá bílá retroreflexní</t>
  </si>
  <si>
    <t>481319726</t>
  </si>
  <si>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</si>
  <si>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</si>
  <si>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3,5*2+0,8+0,4</t>
  </si>
  <si>
    <t>43</t>
  </si>
  <si>
    <t>915231112</t>
  </si>
  <si>
    <t>Vodorovné dopravní značení stříkaným plastem  přechody pro chodce, šipky, symboly nápisy bílé retroreflexní</t>
  </si>
  <si>
    <t>2073506756</t>
  </si>
  <si>
    <t>Vodorovné dopravní značení stříkaným plastem přechody pro chodce, šipky, symboly nápisy bílé retroreflexní</t>
  </si>
  <si>
    <t>1,5*1,5"imobil</t>
  </si>
  <si>
    <t>44</t>
  </si>
  <si>
    <t>915611111</t>
  </si>
  <si>
    <t>Předznačení pro vodorovné značení  stříkané barvou nebo prováděné z nátěrových hmot liniové dělicí čáry, vodicí proužky</t>
  </si>
  <si>
    <t>859438198</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</si>
  <si>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</si>
  <si>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</si>
  <si>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45</t>
  </si>
  <si>
    <t>915621111</t>
  </si>
  <si>
    <t>Předznačení pro vodorovné značení  stříkané barvou nebo prováděné z nátěrových hmot plošné šipky, symboly, nápisy</t>
  </si>
  <si>
    <t>2036182185</t>
  </si>
  <si>
    <t>Předznačení pro vodorovné značení stříkané barvou nebo prováděné z nátěrových hmot plošné šipky, symboly, nápisy</t>
  </si>
  <si>
    <t>1,5*1,5</t>
  </si>
  <si>
    <t>46</t>
  </si>
  <si>
    <t>916131213</t>
  </si>
  <si>
    <t>Osazení silničního obrubníku betonového se zřízením lože, s vyplněním a zatřením spár cementovou maltou stojatého s boční opěrou z betonu prostého, do lože z betonu prostého</t>
  </si>
  <si>
    <t>1610875334</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</si>
  <si>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</si>
  <si>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47</t>
  </si>
  <si>
    <t>59217023</t>
  </si>
  <si>
    <t>obrubník betonový chodníkový 100x15x25cm</t>
  </si>
  <si>
    <t>-1155787421</t>
  </si>
  <si>
    <t>48</t>
  </si>
  <si>
    <t>916331112</t>
  </si>
  <si>
    <t>Osazení zahradního obrubníku betonového s ložem tl. od 50 do 100 mm z betonu prostého tř. C 12/15 s boční opěrou z betonu prostého tř. C 12/15</t>
  </si>
  <si>
    <t>-28055876</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</si>
  <si>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</si>
  <si>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10+4,7+18,7+54,9+52,9+3</t>
  </si>
  <si>
    <t>49</t>
  </si>
  <si>
    <t>59217001</t>
  </si>
  <si>
    <t>obrubník betonový zahradní 100 x 5 x 25 cm</t>
  </si>
  <si>
    <t>1883635619</t>
  </si>
  <si>
    <t>50</t>
  </si>
  <si>
    <t>919735112</t>
  </si>
  <si>
    <t>Řezání stávajícího živičného krytu nebo podkladu  hloubky přes 50 do 100 mm</t>
  </si>
  <si>
    <t>-1181197439</t>
  </si>
  <si>
    <t>Řezání stávajícího živičného krytu nebo podkladu hloubky přes 50 do 100 mm</t>
  </si>
  <si>
    <t xml:space="preserve">Poznámka k souboru cen:
1. V cenách jsou započteny i náklady na spotřebu vody. </t>
  </si>
  <si>
    <t>8"podél komunikace</t>
  </si>
  <si>
    <t>51</t>
  </si>
  <si>
    <t>919735123</t>
  </si>
  <si>
    <t>Řezání stávajícího betonového krytu nebo podkladu  hloubky přes 100 do 150 mm</t>
  </si>
  <si>
    <t>-862491343</t>
  </si>
  <si>
    <t>Řezání stávajícího betonového krytu nebo podkladu hloubky přes 100 do 150 mm</t>
  </si>
  <si>
    <t>5,5"podél septiku</t>
  </si>
  <si>
    <t>52</t>
  </si>
  <si>
    <t>938909331</t>
  </si>
  <si>
    <t>Čištění vozovek metením bláta, prachu nebo hlinitého nánosu s odklizením na hromady na vzdálenost do 20 m nebo naložením na dopravní prostředek ručně povrchu podkladu nebo krytu betonového nebo živičného</t>
  </si>
  <si>
    <t>-1593666189</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</si>
  <si>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</si>
  <si>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10*3,5"pro nástřik</t>
  </si>
  <si>
    <t>53</t>
  </si>
  <si>
    <t>961044111</t>
  </si>
  <si>
    <t>Bourání základů z betonu  prostého</t>
  </si>
  <si>
    <t>186329274</t>
  </si>
  <si>
    <t>Bourání základů z betonu prostého</t>
  </si>
  <si>
    <t>(2*0,4*0,8)*2+(2,5*0,4*0,8)"bourání základů schodiště</t>
  </si>
  <si>
    <t>20*0,3*0,8"bourání podezdívky plotu</t>
  </si>
  <si>
    <t>(5+3)*0,3*(0,8)"bourání opěrné zd - základ</t>
  </si>
  <si>
    <t>54</t>
  </si>
  <si>
    <t>961055111</t>
  </si>
  <si>
    <t>Bourání základů z betonu  železového</t>
  </si>
  <si>
    <t>-1577353300</t>
  </si>
  <si>
    <t>Bourání základů z betonu železového</t>
  </si>
  <si>
    <t>(5+3)*0,3*(0,8)"bourání opěrné zdi</t>
  </si>
  <si>
    <t>55</t>
  </si>
  <si>
    <t>963042819</t>
  </si>
  <si>
    <t>Bourání schodišťových stupňů betonových  zhotovených na místě</t>
  </si>
  <si>
    <t>-477851466</t>
  </si>
  <si>
    <t>Bourání schodišťových stupňů betonových zhotovených na místě</t>
  </si>
  <si>
    <t>2*6+2,5*3</t>
  </si>
  <si>
    <t>56</t>
  </si>
  <si>
    <t>966001311</t>
  </si>
  <si>
    <t>Odstranění odpadkového koše  s betonovou patkou</t>
  </si>
  <si>
    <t>324201375</t>
  </si>
  <si>
    <t>Odstranění odpadkového koše s betonovou patkou</t>
  </si>
  <si>
    <t xml:space="preserve">Poznámka k souboru cen:
1. V cenách jsou započteny i náklady na odklizení materiálu na vzdálenost do 20 m nebo naložení na dopravní prostředek. 2. Přemístění vybouraných hmot na vzdálenost přes 20 m se oceňuje cenami souborů cen 997 22-1 . Vodorovná doprava vybouraných hmot katalogu 822-1 Komunikace pozemní. a letiště. </t>
  </si>
  <si>
    <t>57</t>
  </si>
  <si>
    <t>966006132</t>
  </si>
  <si>
    <t>Odstranění dopravních nebo orientačních značek se sloupkem  s uložením hmot na vzdálenost do 20 m nebo s naložením na dopravní prostředek, se zásypem jam a jeho zhutněním s betonovou patkou</t>
  </si>
  <si>
    <t>-410485527</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</si>
  <si>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</si>
  <si>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</si>
  <si>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58</t>
  </si>
  <si>
    <t>966071721</t>
  </si>
  <si>
    <t>Bourání plotových sloupků a vzpěr ocelových trubkových nebo profilovaných výšky do 2,50 m odřezáním</t>
  </si>
  <si>
    <t>2025946957</t>
  </si>
  <si>
    <t>997</t>
  </si>
  <si>
    <t>Přesun sutě</t>
  </si>
  <si>
    <t>59</t>
  </si>
  <si>
    <t>997221551</t>
  </si>
  <si>
    <t>Vodorovná doprava suti  bez naložení, ale se složením a s hrubým urovnáním ze sypkých materiálů, na vzdálenost do 1 km</t>
  </si>
  <si>
    <t>1036206608</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</si>
  <si>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</si>
  <si>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</si>
  <si>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2,04+13,659+0,7"kmenivo sypké</t>
  </si>
  <si>
    <t>60</t>
  </si>
  <si>
    <t>997221559</t>
  </si>
  <si>
    <t>Vodorovná doprava suti  bez naložení, ale se složením a s hrubým urovnáním Příplatek k ceně za každý další i započatý 1 km přes 1 km</t>
  </si>
  <si>
    <t>825404082</t>
  </si>
  <si>
    <t>Vodorovná doprava suti bez naložení, ale se složením a s hrubým urovnáním Příplatek k ceně za každý další i započatý 1 km přes 1 km</t>
  </si>
  <si>
    <t>16,399*49 "Přepočtené koeficientem množství</t>
  </si>
  <si>
    <t>61</t>
  </si>
  <si>
    <t>997221561</t>
  </si>
  <si>
    <t>Vodorovná doprava suti  bez naložení, ale se složením a s hrubým urovnáním z kusových materiálů, na vzdálenost do 1 km</t>
  </si>
  <si>
    <t>1377564040</t>
  </si>
  <si>
    <t>Vodorovná doprava suti bez naložení, ale se složením a s hrubým urovnáním z kusových materiálů, na vzdálenost do 1 km</t>
  </si>
  <si>
    <t>0,815"kamenivo kusové</t>
  </si>
  <si>
    <t>17,6+1,365+0,087+0,082+11,271+5,753+1,435+1,448"beton</t>
  </si>
  <si>
    <t>4,608"žb</t>
  </si>
  <si>
    <t>1,254"živice</t>
  </si>
  <si>
    <t>62</t>
  </si>
  <si>
    <t>997221569</t>
  </si>
  <si>
    <t>-2036478971</t>
  </si>
  <si>
    <t>45,718*49 "Přepočtené koeficientem množství</t>
  </si>
  <si>
    <t>63</t>
  </si>
  <si>
    <t>997221611</t>
  </si>
  <si>
    <t>Nakládání na dopravní prostředky  pro vodorovnou dopravu suti</t>
  </si>
  <si>
    <t>1894606212</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</si>
  <si>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</si>
  <si>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</si>
  <si>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64</t>
  </si>
  <si>
    <t>997221815</t>
  </si>
  <si>
    <t>Poplatek za uložení stavebního odpadu na skládce (skládkovné) z prostého betonu zatříděného do Katalogu odpadů pod kódem 170 101</t>
  </si>
  <si>
    <t>-24447078</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</si>
  <si>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</si>
  <si>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17,6+1,365+0,087+0,082+11,271+5,753+1,435+1,448</t>
  </si>
  <si>
    <t>65</t>
  </si>
  <si>
    <t>997221825</t>
  </si>
  <si>
    <t>Poplatek za uložení stavebního odpadu na skládce (skládkovné) z armovaného betonu zatříděného do Katalogu odpadů pod kódem 170 101</t>
  </si>
  <si>
    <t>1295654684</t>
  </si>
  <si>
    <t>66</t>
  </si>
  <si>
    <t>997221845</t>
  </si>
  <si>
    <t>Poplatek za uložení stavebního odpadu na skládce (skládkovné) asfaltového bez obsahu dehtu zatříděného do Katalogu odpadů pod kódem 170 302</t>
  </si>
  <si>
    <t>-874965126</t>
  </si>
  <si>
    <t>67</t>
  </si>
  <si>
    <t>997221855</t>
  </si>
  <si>
    <t>-906288958</t>
  </si>
  <si>
    <t>0,815+2,04+13,659+0,7</t>
  </si>
  <si>
    <t>998</t>
  </si>
  <si>
    <t>Přesun hmot</t>
  </si>
  <si>
    <t>68</t>
  </si>
  <si>
    <t>998223011</t>
  </si>
  <si>
    <t>Přesun hmot pro pozemní komunikace s krytem dlážděným  dopravní vzdálenost do 200 m jakékoliv délky objektu</t>
  </si>
  <si>
    <t>1915478761</t>
  </si>
  <si>
    <t>Přesun hmot pro pozemní komunikace s krytem dlážděným dopravní vzdálenost do 200 m jakékoliv délky objektu</t>
  </si>
  <si>
    <t>PSV</t>
  </si>
  <si>
    <t>Práce a dodávky PSV</t>
  </si>
  <si>
    <t>767</t>
  </si>
  <si>
    <t>Konstrukce zámečnické</t>
  </si>
  <si>
    <t>69</t>
  </si>
  <si>
    <t>767161813</t>
  </si>
  <si>
    <t>Demontáž zábradlí rovného nerozebíratelný spoj hmotnosti 1 m zábradlí do 20 kg</t>
  </si>
  <si>
    <t>762438325</t>
  </si>
  <si>
    <t>3,5+7</t>
  </si>
  <si>
    <t>70</t>
  </si>
  <si>
    <t>767161823</t>
  </si>
  <si>
    <t>Demontáž zábradlí schodišťového nerozebíratelný spoj hmotnosti 1 m zábradlí do 20 kg</t>
  </si>
  <si>
    <t>-925304859</t>
  </si>
  <si>
    <t>02 - stavební část</t>
  </si>
  <si>
    <t xml:space="preserve">    4 - Vodorovné konstrukce</t>
  </si>
  <si>
    <t xml:space="preserve">    6 - Úpravy povrchů, podlahy a osazování výplní</t>
  </si>
  <si>
    <t xml:space="preserve">    711 - Izolace proti vodě, vlhkosti a plynům</t>
  </si>
  <si>
    <t xml:space="preserve">    712 - Povlakové krytiny</t>
  </si>
  <si>
    <t xml:space="preserve">    713 - Izolace tepelné</t>
  </si>
  <si>
    <t xml:space="preserve">    725 - Zdravotechnika - zařizovací předměty</t>
  </si>
  <si>
    <t xml:space="preserve">    727 - Zdravotechnika - požární ochrana</t>
  </si>
  <si>
    <t xml:space="preserve">    762 - Konstrukce tesařské</t>
  </si>
  <si>
    <t xml:space="preserve">    763 - Konstrukce suché výstavby</t>
  </si>
  <si>
    <t xml:space="preserve">    764 - Konstrukce klempířské</t>
  </si>
  <si>
    <t xml:space="preserve">    766 - Konstrukce truhlářské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</si>
  <si>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</si>
  <si>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</si>
  <si>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</si>
  <si>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</si>
  <si>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</si>
  <si>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131201101</t>
  </si>
  <si>
    <t>Hloubení jam nezapažených v hornině tř. 3 objemu do 100 m3</t>
  </si>
  <si>
    <t>1567036760</t>
  </si>
  <si>
    <t>Hloubení nezapažených jam a zářezů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</si>
  <si>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</si>
  <si>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6*3*1,2</t>
  </si>
  <si>
    <t>131201109</t>
  </si>
  <si>
    <t>Příplatek za lepivost u hloubení jam nezapažených v hornině tř. 3</t>
  </si>
  <si>
    <t>-717187695</t>
  </si>
  <si>
    <t>Hloubení nezapažených jam a zářezů s urovnáním dna do předepsaného profilu a spádu Příplatek k cenám za lepivost horniny tř. 3</t>
  </si>
  <si>
    <t>21,600*0,3</t>
  </si>
  <si>
    <t>Vodorovné přemístění do 10000 m výkopku/sypaniny z horniny tř. 1 až 4</t>
  </si>
  <si>
    <t>-1204190380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</si>
  <si>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</si>
  <si>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21,6-5,1</t>
  </si>
  <si>
    <t>-109503135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</si>
  <si>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</si>
  <si>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Poplatek za uložení stavebního odpadu - zeminy a kameniva na skládce</t>
  </si>
  <si>
    <t>1904625782</t>
  </si>
  <si>
    <t xml:space="preserve">Poznámka k souboru cen:
1. Ceny uvedené v souboru cen lze po dohodě upravit podle místních podmínek.
</t>
  </si>
  <si>
    <t>16,5*1,8 'Přepočtené koeficientem množství</t>
  </si>
  <si>
    <t>Zásyp jam, šachet rýh nebo kolem objektů sypaninou se zhutněním</t>
  </si>
  <si>
    <t>1267906515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</si>
  <si>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</si>
  <si>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(2,5*2+5,2)*0,5*1</t>
  </si>
  <si>
    <t>224311112</t>
  </si>
  <si>
    <t>Vrty maloprofilové D do 156 mm úklon do 45° hl do 25 m hor. I a II</t>
  </si>
  <si>
    <t>-852656383</t>
  </si>
  <si>
    <t>Maloprofilové vrty průběžným sacím vrtáním průměru přes 93 do 156 mm do úklonu 45° v hl 0 až 25 m v hornině tř. I a II</t>
  </si>
  <si>
    <t>8*10</t>
  </si>
  <si>
    <t>225511112</t>
  </si>
  <si>
    <t>Vrty maloprofilové jádrové D do 245 mm úklon do 45° hl do 25 m hor. I a II</t>
  </si>
  <si>
    <t>-611511706</t>
  </si>
  <si>
    <t>Maloprofilové vrty jádrové průměru přes 195 do 245 mm do úklonu 45° v hl 0 až 25 m v hornině tř. I a II</t>
  </si>
  <si>
    <t>2*10</t>
  </si>
  <si>
    <t>227111115</t>
  </si>
  <si>
    <t>Odpažení maloprofilových vrtů průměru do 245 mm</t>
  </si>
  <si>
    <t>2023431595</t>
  </si>
  <si>
    <t>Odpažení maloprofilových vrtů průměru přes 195 do 245 mm</t>
  </si>
  <si>
    <t>273313511</t>
  </si>
  <si>
    <t>Základové desky z betonu tř. C 12/15</t>
  </si>
  <si>
    <t>1659676769</t>
  </si>
  <si>
    <t>Základy z betonu prostého desky z betonu kamenem neprokládaného tř. C 12/15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</si>
  <si>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</si>
  <si>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6,02*2,9*0,1</t>
  </si>
  <si>
    <t>273322511</t>
  </si>
  <si>
    <t>Základové desky ze ŽB se zvýšenými nároky na prostředí tř. C 25/30</t>
  </si>
  <si>
    <t>-590624242</t>
  </si>
  <si>
    <t>Základy z betonu železového (bez výztuže) desky z betonu se zvýšenými nároky na prostředí tř. C 25/30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</si>
  <si>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</si>
  <si>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5,62*2,68*0,4</t>
  </si>
  <si>
    <t>273351121</t>
  </si>
  <si>
    <t>Zřízení bednění základových desek</t>
  </si>
  <si>
    <t>1104364669</t>
  </si>
  <si>
    <t>Bednění základů desek zřízení</t>
  </si>
  <si>
    <t xml:space="preserve">Poznámka k souboru cen:
1. Ceny jsou určeny pro bednění ve volném prostranství, ve volných nebo zapažených jamách, rýhách a šachtách.
2. Kruhové nebo obloukové bednění poloměru do 1 m se oceňuje individuálně.
</t>
  </si>
  <si>
    <t>(5,62+2,68*2)*0,4</t>
  </si>
  <si>
    <t>273351122</t>
  </si>
  <si>
    <t>Odstranění bednění základových desek</t>
  </si>
  <si>
    <t>-1434487484</t>
  </si>
  <si>
    <t>Bednění základů desek odstranění</t>
  </si>
  <si>
    <t>273361821</t>
  </si>
  <si>
    <t>Výztuž základových desek betonářskou ocelí 10 505 (R)</t>
  </si>
  <si>
    <t>-1749530803</t>
  </si>
  <si>
    <t>Výztuž základů desek z betonářské oceli 10 505 (R) nebo BSt 500</t>
  </si>
  <si>
    <t xml:space="preserve">Poznámka k souboru cen:
1. Ceny platí pro desky rovné, s náběhy, hřibové nebo upnuté do žeber včetně výztuže těchto žeber.
</t>
  </si>
  <si>
    <t>1,085*1,1</t>
  </si>
  <si>
    <t>279322511</t>
  </si>
  <si>
    <t>Základová zeď ze ŽB se zvýšenými nároky na prostředí tř. C 25/30 bez výztuže</t>
  </si>
  <si>
    <t>-1034007784</t>
  </si>
  <si>
    <t>Základové zdi z betonu železového (bez výztuže) se zvýšenými nároky na prostředí tř. C 25/30</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</si>
  <si>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</si>
  <si>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(5,22+2,0)*2*0,24*0,67</t>
  </si>
  <si>
    <t>2*0,24*0,67</t>
  </si>
  <si>
    <t>-2,375*0,24*0,12</t>
  </si>
  <si>
    <t>279351121</t>
  </si>
  <si>
    <t>Zřízení oboustranného bednění základových zdí</t>
  </si>
  <si>
    <t>-1955583200</t>
  </si>
  <si>
    <t>Bednění základových zdí rovné oboustranné za každou stranu zřízení</t>
  </si>
  <si>
    <t xml:space="preserve">Poznámka k souboru cen:
1. Ceny jsou určeny pro bednění svislé nebo šikmé (odkloněné), půdorysně přímé nebo zalomené ve volném prostranství, ve volných nebo zapažených jamách a rýhách.
2. Kruhové nebo obloukové bednění poloměru do 1 m se oceňuje individuálně.
</t>
  </si>
  <si>
    <t>(5,22+2,0)*2*2*0,67</t>
  </si>
  <si>
    <t>2*0,24*2</t>
  </si>
  <si>
    <t>279351122</t>
  </si>
  <si>
    <t>Odstranění oboustranného bednění základových zdí</t>
  </si>
  <si>
    <t>-1521930356</t>
  </si>
  <si>
    <t>Bednění základových zdí rovné oboustranné za každou stranu odstranění</t>
  </si>
  <si>
    <t>279361821</t>
  </si>
  <si>
    <t>Výztuž základových zdí nosných betonářskou ocelí 10 505</t>
  </si>
  <si>
    <t>-1301628019</t>
  </si>
  <si>
    <t>Výztuž základových zdí nosných svislých nebo odkloněných od svislice, rovinných nebo oblých, deskových nebo žebrových, včetně výztuže jejich žeber z betonářské oceli 10 505 (R) nebo BSt 500</t>
  </si>
  <si>
    <t>(0,038+0,048+0,007+0,116+0,1)*1,1</t>
  </si>
  <si>
    <t>282602112</t>
  </si>
  <si>
    <t>Injektování povrchové vysokotlaké s dvojitým obturátorem mikropilot a kotev tlakem do 2 MPa</t>
  </si>
  <si>
    <t>hod</t>
  </si>
  <si>
    <t>876027183</t>
  </si>
  <si>
    <t>Injektování povrchové s dvojitým obturátorem mikropilot nebo kotev tlakem přes 0,60 do 2,0 MPa</t>
  </si>
  <si>
    <t xml:space="preserve">Poznámka k souboru cen:
1. Ceny nelze použít pro injektování:
a) jednoduchým obturátorem; toto injektování se oceňuje cenami souboru cen 28. 60-11 Injektování,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2. Rozhodující pro volbu ceny podle výšky tlaku je maximální tlak na jednom vrtu.
</t>
  </si>
  <si>
    <t>58932940</t>
  </si>
  <si>
    <t>beton C 25/30 XF3 kamenivo frakce 0/8</t>
  </si>
  <si>
    <t>-79964191</t>
  </si>
  <si>
    <t>(PI*0,15*0,15*6)*10</t>
  </si>
  <si>
    <t>283111112</t>
  </si>
  <si>
    <t>Zřízení trubkových mikropilot svislých část hladká D 105 mm</t>
  </si>
  <si>
    <t>1743929308</t>
  </si>
  <si>
    <t>Zřízení ocelových, trubkových mikropilot tlakové i tahové svislé nebo odklon od svislice do 60° část hladká, průměru přes 80 do 105 mm</t>
  </si>
  <si>
    <t xml:space="preserve">Poznámka k souboru cen:
1. V cenách jsou započteny i náklady na:
a) vyčištění vrtu,
b) dodání a výrobu cementové zálivky,
c) sestavení mikropiloty,
d) veškeré úpravy po injektování.
2. V cenách nejsou započteny náklady na:
a) vrty; tyto stavební práce se oceňují cenami souboru cen 22...- Vrty
b) injektování; tyto stavební práce se oceňují cenami souboru cen 281 60-21 Injektování mikropilot,
c) dodání mikropilot; tyto náklady se oceňují ve specifikaci,
d) dodání a osazení hlavy mikropilot; tyto stavební práce se oceňují cenami souboru cen 283 13-11 Zřízení hlavy trubkových mikropilot.
</t>
  </si>
  <si>
    <t>14011066</t>
  </si>
  <si>
    <t>trubka ocelová bezešvá hladká jakost 11 353 89x10mm</t>
  </si>
  <si>
    <t>-2122854242</t>
  </si>
  <si>
    <t>283111123</t>
  </si>
  <si>
    <t>Zřízení trubkových mikropilot svislých část manžetová D 115 mm</t>
  </si>
  <si>
    <t>296295551</t>
  </si>
  <si>
    <t>Zřízení ocelových, trubkových mikropilot tlakové i tahové svislé nebo odklon od svislice do 60° část manžetová, průměru přes 105 do 115 mm</t>
  </si>
  <si>
    <t>0,15*10</t>
  </si>
  <si>
    <t>14011078</t>
  </si>
  <si>
    <t>trubka ocelová bezešvá hladká jakost 11 353 108x8,0mm</t>
  </si>
  <si>
    <t>-166850140</t>
  </si>
  <si>
    <t>283131113</t>
  </si>
  <si>
    <t>Zřízení hlavy mikropilot namáhaných tlakem i tahem D do 115 mm</t>
  </si>
  <si>
    <t>1514758639</t>
  </si>
  <si>
    <t>Zřízení hlav trubkových mikropilot namáhaných tlakem i tahem, průměru přes 105 do 115 mm</t>
  </si>
  <si>
    <t xml:space="preserve">Poznámka k souboru cen:
1. V cenách jsou započteny i náklady na přivaření nebo našroubování hlavy mikropiloty a zajištění svarem.
2. V cenách nejsou započteny náklady na materiál hlavy mikropilot; tyto náklady se oceňují ve specifikaci.
</t>
  </si>
  <si>
    <t>13611258</t>
  </si>
  <si>
    <t>plech ocelový hladký jakost S 235 JR tl 25mm tabule</t>
  </si>
  <si>
    <t>-1325004117</t>
  </si>
  <si>
    <t>0,25*0,25*0,025*10*7,8</t>
  </si>
  <si>
    <t>310231001</t>
  </si>
  <si>
    <t>Zazdívka otvorů ve zdivu nadzákladovém plochy do 1 m2 cihlami děrovanými do P10 tl 175 mm</t>
  </si>
  <si>
    <t>86110247</t>
  </si>
  <si>
    <t>Zazdívka otvorů ve zdivu nadzákladovém děrovanými cihlami plochy přes 0,25 m2 do 1 m2 do P10, tl. zdiva 175 mm</t>
  </si>
  <si>
    <t>1,8*0,5*2"dozdívka nadpraží</t>
  </si>
  <si>
    <t>1,8*1,14</t>
  </si>
  <si>
    <t>311234031</t>
  </si>
  <si>
    <t>Zdivo jednovrstvé z cihel děrovaných do P10 na maltu M5 tl 240 mm</t>
  </si>
  <si>
    <t>1874670024</t>
  </si>
  <si>
    <t>Zdivo jednovrstvé z cihel děrovaných nebroušených klasických spojených na pero a drážku na maltu M5, pevnost cihel do P10, tl. zdiva 240 mm</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</si>
  <si>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</si>
  <si>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(5,22*2+2*3)*(3,91+3,56-0,25)</t>
  </si>
  <si>
    <t>(2,48+1,7)*0,6</t>
  </si>
  <si>
    <t>-2,375*2,47-2,37*2,97-2,375*2,91-2,375*2-1,2*2,18*2</t>
  </si>
  <si>
    <t>317121102</t>
  </si>
  <si>
    <t>Montáž prefabrikovaných překladů délky do 2200 mm</t>
  </si>
  <si>
    <t>-1879421088</t>
  </si>
  <si>
    <t>Montáž prefabrikovaných překladů délky přes 1500 do 2200 mm</t>
  </si>
  <si>
    <t xml:space="preserve">Poznámka k souboru cen:
1. Ceny lze použít i pro ocenění montáže překladů osazovaných při provádění zděných konstrukcí na objektech montovaných.
2. V cenách nejsou započteny náklady na dodávku překladů, tato se ocení ve specifikaci.
</t>
  </si>
  <si>
    <t>59321120</t>
  </si>
  <si>
    <t>překlad železobetonový RZP 1790x240x190mm</t>
  </si>
  <si>
    <t>-908676105</t>
  </si>
  <si>
    <t>317168059</t>
  </si>
  <si>
    <t>Překlad keramický vysoký v 238 mm dl 3000 mm</t>
  </si>
  <si>
    <t>300478076</t>
  </si>
  <si>
    <t>Překlady keramické vysoké osazené do maltového lože, šířky překladu 70 mm výšky 238 mm, délky 3000 mm</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</si>
  <si>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</si>
  <si>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317941121</t>
  </si>
  <si>
    <t>Osazování ocelových válcovaných nosníků na zdivu I, IE, U, UE nebo L do č 12</t>
  </si>
  <si>
    <t>1253998868</t>
  </si>
  <si>
    <t>Osazování ocelových válcovaných nosníků na zdivu I nebo IE nebo U nebo UE nebo L do č. 12 nebo výšky do 120 mm</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</si>
  <si>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</si>
  <si>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(1,4*6+1,2*2+1,8*2+2,2*6)*0,0064</t>
  </si>
  <si>
    <t>13010428</t>
  </si>
  <si>
    <t>úhelník ocelový rovnostranný jakost 11 375 70x70x6mm</t>
  </si>
  <si>
    <t>649170020</t>
  </si>
  <si>
    <t>0,177*1,05 'Přepočtené koeficientem množství</t>
  </si>
  <si>
    <t>317944323</t>
  </si>
  <si>
    <t>Válcované nosníky č.14 až 22 dodatečně osazované do připravených otvorů</t>
  </si>
  <si>
    <t>722833318</t>
  </si>
  <si>
    <t>Válcované nosníky dodatečně osazované do připravených otvorů bez zazdění hlav č. 14 až 22</t>
  </si>
  <si>
    <t xml:space="preserve">Poznámka k souboru cen:
1. V cenách jsou zahrnuty náklady na dodávku a montáž válcovaných nosníků.
2. Ceny jsou určeny pouze pro ocenění konstrukce překladů nad otvory.
</t>
  </si>
  <si>
    <t>1,9*3*0,025</t>
  </si>
  <si>
    <t>339941112</t>
  </si>
  <si>
    <t>Sloup ze zdvojených válcovaných nosníků U 160 dl 3 m přišroubované</t>
  </si>
  <si>
    <t>-170122535</t>
  </si>
  <si>
    <t>Sloupy ocelové ze zdvojených válcovaných nosníků profilu U délky 3m přišroubované, průřezu 160 mm</t>
  </si>
  <si>
    <t xml:space="preserve">Poznámka k souboru cen:
1. V cenách jsou započteny i náklady na upevňovací materiál.
2. V cenách nejsou započteny náklady na povrchovou úpravu sloupu.
</t>
  </si>
  <si>
    <t>342272205</t>
  </si>
  <si>
    <t>Příčka z pórobetonových hladkých tvárnic na tenkovrstvou maltu tl 50 mm</t>
  </si>
  <si>
    <t>1872486119</t>
  </si>
  <si>
    <t>Příčky z pórobetonových tvárnic hladkých na tenké maltové lože objemová hmotnost do 500 kg/m3, tloušťka příčky 50 mm</t>
  </si>
  <si>
    <t>0,5*3,27</t>
  </si>
  <si>
    <t>342272323</t>
  </si>
  <si>
    <t>Příčky tl 100 mm z pórobetonových přesných hladkých příčkovek objemové hmotnosti 500 kg/m3</t>
  </si>
  <si>
    <t>CS ÚRS 2017 01</t>
  </si>
  <si>
    <t>799965130</t>
  </si>
  <si>
    <t>Příčky z pórobetonových přesných příčkovek hladkých, objemové hmotnosti 500 kg/m3 na tenké maltové lože, tloušťky příčky 100 mm</t>
  </si>
  <si>
    <t>(3,41+0,2+1,3+0,2)*3,27</t>
  </si>
  <si>
    <t>342272523</t>
  </si>
  <si>
    <t>Příčky tl 150 mm z pórobetonových přesných hladkých příčkovek objemové hmotnosti 500 kg/m3</t>
  </si>
  <si>
    <t>865800451</t>
  </si>
  <si>
    <t>Příčky z pórobetonových přesných příčkovek hladkých, objemové hmotnosti 500 kg/m3 na tenké maltové lože, tloušťky příčky 150 mm</t>
  </si>
  <si>
    <t>(2,4+2,75+2,11+1,05)*3,27-1,8</t>
  </si>
  <si>
    <t>0,7*2,05</t>
  </si>
  <si>
    <t>Vodorovné konstrukce</t>
  </si>
  <si>
    <t>411321414</t>
  </si>
  <si>
    <t>Stropy deskové ze ŽB tř. C 25/30</t>
  </si>
  <si>
    <t>-2134950934</t>
  </si>
  <si>
    <t>Stropy z betonu železového (bez výztuže) stropů deskových, plochých střech, desek balkonových, desek hřibových stropů včetně hlavic hřibových sloupů tř. C 25/30</t>
  </si>
  <si>
    <t xml:space="preserve">Poznámka k souboru cen:
1. V cenách pohledového betonu 411 35-4 a 411 35-5 jsou započteny i náklady na pečlivé hutnění zejména při líci konstrukce pro docílení neporušeného maltového povrchu bez vzhledových kazů.
</t>
  </si>
  <si>
    <t>3,28*2,48*0,2+(3,28+2,48)*2*0,24*0,05"1NP</t>
  </si>
  <si>
    <t>2,48*5,22*0,25"2NP</t>
  </si>
  <si>
    <t>411351011</t>
  </si>
  <si>
    <t>Zřízení bednění stropů deskových tl do 25 cm bez podpěrné kce</t>
  </si>
  <si>
    <t>1928790329</t>
  </si>
  <si>
    <t>Bednění stropních konstrukcí - bez podpěrné konstrukce desek tloušťky stropní desky přes 5 do 25 cm zřízení</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</si>
  <si>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</si>
  <si>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3,28*2,48"1NP</t>
  </si>
  <si>
    <t>2,48*5,22"2NP</t>
  </si>
  <si>
    <t>411351012</t>
  </si>
  <si>
    <t>Odstranění bednění stropů deskových tl do 25 cm bez podpěrné kce</t>
  </si>
  <si>
    <t>291524467</t>
  </si>
  <si>
    <t>Bednění stropních konstrukcí - bez podpěrné konstrukce desek tloušťky stropní desky přes 5 do 25 cm odstranění</t>
  </si>
  <si>
    <t>411354313</t>
  </si>
  <si>
    <t>Zřízení podpěrné konstrukce stropů výšky do 4 m tl do 25 cm</t>
  </si>
  <si>
    <t>578990885</t>
  </si>
  <si>
    <t>Podpěrná konstrukce stropů - desek, kleneb a skořepin výška podepření do 4 m tloušťka stropu přes 15 do 25 cm zřízení</t>
  </si>
  <si>
    <t xml:space="preserve">Poznámka k souboru cen:
1. Podepření větších výšek než 6 m se oceňuje individuálně.
</t>
  </si>
  <si>
    <t>411354314</t>
  </si>
  <si>
    <t>Odstranění podpěrné konstrukce stropů výšky do 4 m tl do 25 cm</t>
  </si>
  <si>
    <t>1793191402</t>
  </si>
  <si>
    <t>Podpěrná konstrukce stropů - desek, kleneb a skořepin výška podepření do 4 m tloušťka stropu přes 15 do 25 cm odstranění</t>
  </si>
  <si>
    <t>411361821</t>
  </si>
  <si>
    <t>Výztuž stropů betonářskou ocelí 10 505</t>
  </si>
  <si>
    <t>1472538167</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</si>
  <si>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</si>
  <si>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(0,244+0,486)*1,1</t>
  </si>
  <si>
    <t>417321515</t>
  </si>
  <si>
    <t>Ztužující pásy a věnce ze ŽB tř. C 25/30</t>
  </si>
  <si>
    <t>-1748986543</t>
  </si>
  <si>
    <t>Ztužující pásy a věnce z betonu železového (bez výztuže) tř. C 25/30</t>
  </si>
  <si>
    <t>0,24*0,25*(1,94*2+2)</t>
  </si>
  <si>
    <t>0,24*0,2*(5,22+2,24*2)</t>
  </si>
  <si>
    <t>417351115</t>
  </si>
  <si>
    <t>Zřízení bednění ztužujících věnců</t>
  </si>
  <si>
    <t>-375098057</t>
  </si>
  <si>
    <t>Bednění bočnic ztužujících pásů a věnců včetně vzpěr zřízení</t>
  </si>
  <si>
    <t>2*0,25*(1,94*2+2)</t>
  </si>
  <si>
    <t>2*0,2*(5,22+2,24*2)</t>
  </si>
  <si>
    <t>417351116</t>
  </si>
  <si>
    <t>Odstranění bednění ztužujících věnců</t>
  </si>
  <si>
    <t>1447679618</t>
  </si>
  <si>
    <t>Bednění bočnic ztužujících pásů a věnců včetně vzpěr odstranění</t>
  </si>
  <si>
    <t>417361821</t>
  </si>
  <si>
    <t>Výztuž ztužujících pásů a věnců betonářskou ocelí 10 505</t>
  </si>
  <si>
    <t>229461476</t>
  </si>
  <si>
    <t>Výztuž ztužujících pásů a věnců z betonářské oceli 10 505 (R) nebo BSt 500</t>
  </si>
  <si>
    <t>(0,075+0,043+0,075+0,029+0,03+0,026)*1,1</t>
  </si>
  <si>
    <t>567132115</t>
  </si>
  <si>
    <t>Podklad ze směsi stmelené cementem SC C 8/10 (KSC I) tl 200 mm</t>
  </si>
  <si>
    <t>792351906</t>
  </si>
  <si>
    <t>Podklad ze směsi stmelené cementem SC bez dilatačních spár, s rozprostřením a zhutněním SC C 8/10 (KSC I), po zhutnění tl. 200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</si>
  <si>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</si>
  <si>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2,8*2*2"P2</t>
  </si>
  <si>
    <t>Úpravy povrchů, podlahy a osazování výplní</t>
  </si>
  <si>
    <t>612131121</t>
  </si>
  <si>
    <t>Penetrační disperzní nátěr vnitřních stěn nanášený ručně</t>
  </si>
  <si>
    <t>1195260528</t>
  </si>
  <si>
    <t>Podkladní a spojovací vrstva vnitřních omítaných ploch penetrace akrylát-silikonová nanášená ručně stěn</t>
  </si>
  <si>
    <t>612311131</t>
  </si>
  <si>
    <t>Potažení vnitřních stěn vápenným štukem tloušťky do 3 mm</t>
  </si>
  <si>
    <t>859405584</t>
  </si>
  <si>
    <t>Potažení vnitřních ploch štukem tloušťky do 3 mm svislých konstrukcí stěn</t>
  </si>
  <si>
    <t>271,095</t>
  </si>
  <si>
    <t>612321121</t>
  </si>
  <si>
    <t>Vápenocementová omítka hladká jednovrstvá vnitřních stěn nanášená ručně</t>
  </si>
  <si>
    <t>710437759</t>
  </si>
  <si>
    <t>Omítka vápenocementová vnitřních ploch nanášená ručně jednovrstvá, tloušťky do 10 mm hladká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</si>
  <si>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</si>
  <si>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(2,45+2,4)*2*2-1,8+16,4</t>
  </si>
  <si>
    <t>612321141</t>
  </si>
  <si>
    <t>Vápenocementová omítka štuková dvouvrstvá vnitřních stěn nanášená ručně</t>
  </si>
  <si>
    <t>-1831467204</t>
  </si>
  <si>
    <t>Omítka vápenocementová vnitřních ploch nanášená ručně dvouvrstvá, tloušťky jádrové omítky do 10 mm a tloušťky štuku do 3 mm štuková svislých konstrukcí stěn</t>
  </si>
  <si>
    <t>(2+2,8)*2*7,5</t>
  </si>
  <si>
    <t>-1,8*1,8-1*2,5-0,7*1,9</t>
  </si>
  <si>
    <t>-1,8*2,2-1*2,5-0,7*1,9</t>
  </si>
  <si>
    <t>(2,4+2,45)*2*1</t>
  </si>
  <si>
    <t>2,2*3-1,8+1,8+1,4</t>
  </si>
  <si>
    <t>(3,5+1,06)*3,1+1,6*3,1</t>
  </si>
  <si>
    <t>(3,41+1,04)*1</t>
  </si>
  <si>
    <t>3,1*(8,5+2,5+2,7+0,8-1,8)</t>
  </si>
  <si>
    <t>617321121</t>
  </si>
  <si>
    <t>Vápenocementová omítka hladká jednovrstvá světlíků nebo výtahopvých šachet nanášená ručně</t>
  </si>
  <si>
    <t>2043230252</t>
  </si>
  <si>
    <t>Omítka vápenocementová vnitřních ploch nanášená ručně jednovrstvá, tloušťky do 10 mm hladká uzavřených nebo omezených prostor světlíků nebo výtahových šachet</t>
  </si>
  <si>
    <t>(2+1,7)*2*7,5-1,2*2,18*2</t>
  </si>
  <si>
    <t>622142001</t>
  </si>
  <si>
    <t>Potažení vnějších stěn sklovláknitým pletivem vtlačeným do tenkovrstvé hmoty</t>
  </si>
  <si>
    <t>-527255888</t>
  </si>
  <si>
    <t>Potažení vnějších ploch pletivem v ploše nebo pruzích, na plném podkladu sklovláknitým vtlačením do tmelu stěn</t>
  </si>
  <si>
    <t xml:space="preserve">Poznámka k souboru cen:
1. V cenách -2001 jsou započteny i náklady na tmel.
</t>
  </si>
  <si>
    <t>15,305"S10</t>
  </si>
  <si>
    <t>0,7*(2,62*2+5,22)-0,25*2,375"S4</t>
  </si>
  <si>
    <t>622211031</t>
  </si>
  <si>
    <t>Montáž kontaktního zateplení vnějších stěn z polystyrénových desek tl do 160 mm</t>
  </si>
  <si>
    <t>1069981477</t>
  </si>
  <si>
    <t>Montáž kontaktního zateplení z polystyrenových desek nebo z kombinovaných desek na vnější stěny, tloušťky desek přes 120 do 160 mm</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</si>
  <si>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</si>
  <si>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7,4*(2,5*2+5,5)</t>
  </si>
  <si>
    <t>-2,375*1,57-2,375*2</t>
  </si>
  <si>
    <t>28376078</t>
  </si>
  <si>
    <t>deska EPS grafitová fasadní  λ=0,032  tl 140mm</t>
  </si>
  <si>
    <t>-1350022939</t>
  </si>
  <si>
    <t>69,221*1,02 'Přepočtené koeficientem množství</t>
  </si>
  <si>
    <t>622221031</t>
  </si>
  <si>
    <t>Montáž kontaktního zateplení vnějších stěn z minerální vlny s podélnou orientací vláken tl do 160 mm</t>
  </si>
  <si>
    <t>-278757492</t>
  </si>
  <si>
    <t>Montáž kontaktního zateplení z desek z minerální vlny s podélnou orientací vláken na vnější stěny, tloušťky desek přes 120 do 160 mm</t>
  </si>
  <si>
    <t>(2,5*2+5,5)*0,9</t>
  </si>
  <si>
    <t>-2,375*0,9</t>
  </si>
  <si>
    <t>63151531</t>
  </si>
  <si>
    <t>deska tepelně izolační minerální kontaktních fasád podélné vlákno λ=0,036 tl 140mm</t>
  </si>
  <si>
    <t>2124549400</t>
  </si>
  <si>
    <t>7,312*1,02 'Přepočtené koeficientem množství</t>
  </si>
  <si>
    <t>622252002</t>
  </si>
  <si>
    <t>Montáž ostatních lišt kontaktního zateplení</t>
  </si>
  <si>
    <t>-1008183585</t>
  </si>
  <si>
    <t>Montáž lišt kontaktního zateplení ostatních stěnových, dilatačních apod. lepených do tmelu</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</si>
  <si>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</si>
  <si>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35,51</t>
  </si>
  <si>
    <t>2,47*2+2,375</t>
  </si>
  <si>
    <t>2*2+2,375*2</t>
  </si>
  <si>
    <t>7,315+8,75</t>
  </si>
  <si>
    <t>59051502</t>
  </si>
  <si>
    <t>profil dilatační rohový</t>
  </si>
  <si>
    <t>-1200699455</t>
  </si>
  <si>
    <t>8,5*2+2,375+2,97*2+2,375+2,91*2</t>
  </si>
  <si>
    <t>33,51*1,05 'Přepočtené koeficientem množství</t>
  </si>
  <si>
    <t>59051480</t>
  </si>
  <si>
    <t>profil rohový Al s tkaninou kontaktního zateplení</t>
  </si>
  <si>
    <t>-1178464422</t>
  </si>
  <si>
    <t>16,065*1,05 'Přepočtené koeficientem množství</t>
  </si>
  <si>
    <t>59051476</t>
  </si>
  <si>
    <t>profil okenní začišťovací se sklovláknitou armovací tkaninou 9 mm/2,4 m</t>
  </si>
  <si>
    <t>-89053081</t>
  </si>
  <si>
    <t>622511111</t>
  </si>
  <si>
    <t>Tenkovrstvá akrylátová mozaiková střednězrnná omítka včetně penetrace vnějších stěn</t>
  </si>
  <si>
    <t>-692503147</t>
  </si>
  <si>
    <t>Omítka tenkovrstvá akrylátová vnějších ploch probarvená, včetně penetrace podkladu mozaiková střednězrnná stěn</t>
  </si>
  <si>
    <t>622541011</t>
  </si>
  <si>
    <t>Tenkovrstvá silikonsilikátová zrnitá omítka tl. 1,5 mm včetně penetrace vnějších stěn</t>
  </si>
  <si>
    <t>1625905095</t>
  </si>
  <si>
    <t>Omítka tenkovrstvá silikonsilikátová vnějších ploch hydrofobní, se samočistícím účinkem probarvená, včetně penetrace podkladu zrnitá, tloušťky 1,5 mm stěn</t>
  </si>
  <si>
    <t>69,221+7,312</t>
  </si>
  <si>
    <t>(2,375+2*2)*0,14</t>
  </si>
  <si>
    <t>(2,375+2,47*2)*0,14</t>
  </si>
  <si>
    <t>631311116</t>
  </si>
  <si>
    <t>Mazanina tl do 80 mm z betonu prostého bez zvýšených nároků na prostředí tř. C 25/30</t>
  </si>
  <si>
    <t>996702798</t>
  </si>
  <si>
    <t>Mazanina z betonu prostého bez zvýšených nároků na prostředí tl. přes 50 do 80 mm tř. C 25/30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</si>
  <si>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</si>
  <si>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6,91*0,055</t>
  </si>
  <si>
    <t>631319011</t>
  </si>
  <si>
    <t>Příplatek k mazanině tl do 80 mm za přehlazení povrchu</t>
  </si>
  <si>
    <t>-694140980</t>
  </si>
  <si>
    <t>Příplatek k cenám mazanin za úpravu povrchu mazaniny přehlazením, mazanina tl. přes 50 do 80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</si>
  <si>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</si>
  <si>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632450132</t>
  </si>
  <si>
    <t>Vyrovnávací cementový potěr tl do 30 mm ze suchých směsí provedený v ploše</t>
  </si>
  <si>
    <t>98191955</t>
  </si>
  <si>
    <t>Potěr cementový vyrovnávací ze suchých směsí v ploše o průměrné (střední) tl. přes 20 do 30 mm</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</si>
  <si>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</si>
  <si>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51,550"P4</t>
  </si>
  <si>
    <t>9,31"P4a</t>
  </si>
  <si>
    <t>85,45"P6</t>
  </si>
  <si>
    <t>632450134</t>
  </si>
  <si>
    <t>Vyrovnávací cementový potěr tl do 50 mm ze suchých směsí provedený v ploše</t>
  </si>
  <si>
    <t>1261855794</t>
  </si>
  <si>
    <t>Potěr cementový vyrovnávací ze suchých směsí v ploše o průměrné (střední) tl. přes 40 do 50 mm</t>
  </si>
  <si>
    <t>1,7*2"P1</t>
  </si>
  <si>
    <t>7,32"P3</t>
  </si>
  <si>
    <t>632481213</t>
  </si>
  <si>
    <t>Separační vrstva z PE fólie</t>
  </si>
  <si>
    <t>-1546350667</t>
  </si>
  <si>
    <t>Separační vrstva k oddělení podlahových vrstev z polyetylénové fólie</t>
  </si>
  <si>
    <t>6,91+7,32</t>
  </si>
  <si>
    <t>71</t>
  </si>
  <si>
    <t>637211321</t>
  </si>
  <si>
    <t>Okapový chodník z betonových vymývaných dlaždic do tl 50 mm kladených do písku se zalitím spár MC</t>
  </si>
  <si>
    <t>833977659</t>
  </si>
  <si>
    <t>Okapový chodník z dlaždic betonových vymývaných s vyplněním spár drobným kamenivem, tl. dlaždic do 50 mm do písku</t>
  </si>
  <si>
    <t>2,6*0,5*2</t>
  </si>
  <si>
    <t>72</t>
  </si>
  <si>
    <t>642942111</t>
  </si>
  <si>
    <t>Osazování zárubní nebo rámů dveřních kovových do 2,5 m2 na MC</t>
  </si>
  <si>
    <t>-2175535</t>
  </si>
  <si>
    <t>Osazování zárubní nebo rámů kovových dveřních lisovaných nebo z úhelníků bez dveřních křídel na cementovou maltu, plochy otvoru do 2,5 m2</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</si>
  <si>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</si>
  <si>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73</t>
  </si>
  <si>
    <t>55331141</t>
  </si>
  <si>
    <t>zárubeň ocelová pro běžné zdění hranatý profil 145 700 levá,pravá</t>
  </si>
  <si>
    <t>1674498921</t>
  </si>
  <si>
    <t>74</t>
  </si>
  <si>
    <t>55331145</t>
  </si>
  <si>
    <t>zárubeň ocelová pro běžné zdění hranatý profil 145 900 levá,pravá</t>
  </si>
  <si>
    <t>-1684777583</t>
  </si>
  <si>
    <t>75</t>
  </si>
  <si>
    <t>644941112</t>
  </si>
  <si>
    <t>Osazování ventilačních mřížek velikosti do 300 x 300 mm</t>
  </si>
  <si>
    <t>-294167930</t>
  </si>
  <si>
    <t>Montáž průvětrníků nebo mřížek odvětrávacích velikosti přes 150 x 200 do 300 x 300 mm</t>
  </si>
  <si>
    <t xml:space="preserve">Poznámka k souboru cen:
1. V cenách nejsou započteny náklady na dodávku průvětrníku nebo mřížky, tyto se oceňují ve specifikaci.
</t>
  </si>
  <si>
    <t>76</t>
  </si>
  <si>
    <t>55341425</t>
  </si>
  <si>
    <t>mřížka větrací nerezová se síťovinou 250x250mm</t>
  </si>
  <si>
    <t>58668602</t>
  </si>
  <si>
    <t>77</t>
  </si>
  <si>
    <t>941211111</t>
  </si>
  <si>
    <t>Montáž lešení řadového rámového lehkého zatížení do 200 kg/m2 š do 0,9 m v do 10 m</t>
  </si>
  <si>
    <t>-1337448264</t>
  </si>
  <si>
    <t>Montáž lešení řadového rámového lehkého pracovního s podlahami s provozním zatížením tř. 3 do 200 kg/m2 šířky tř. SW06 přes 0,6 do 0,9 m, výšky do 10 m</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</si>
  <si>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</si>
  <si>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(2,6*2+7)*7</t>
  </si>
  <si>
    <t>78</t>
  </si>
  <si>
    <t>941211211</t>
  </si>
  <si>
    <t>Příplatek k lešení řadovému rámovému lehkému š 0,9 m v do 25 m za první a ZKD den použití</t>
  </si>
  <si>
    <t>-1503072108</t>
  </si>
  <si>
    <t>Montáž lešení řadového rámového lehkého pracovního s podlahami s provozním zatížením tř. 3 do 200 kg/m2 Příplatek za první a každý další den použití lešení k ceně -1111 nebo -1112</t>
  </si>
  <si>
    <t>85,4</t>
  </si>
  <si>
    <t>85,4*90 'Přepočtené koeficientem množství</t>
  </si>
  <si>
    <t>79</t>
  </si>
  <si>
    <t>941211811</t>
  </si>
  <si>
    <t>Demontáž lešení řadového rámového lehkého zatížení do 200 kg/m2 š do 0,9 m v do 10 m</t>
  </si>
  <si>
    <t>-328794903</t>
  </si>
  <si>
    <t>Demontáž lešení řadového rámového lehkého pracovního s provozním zatížením tř. 3 do 200 kg/m2 šířky tř. SW06 přes 0,6 do 0,9 m, výšky do 10 m</t>
  </si>
  <si>
    <t xml:space="preserve">Poznámka k souboru cen:
1. Demontáž lešení řadového rámového lehkého výšky přes 40 m se oceňuje individuálně.
</t>
  </si>
  <si>
    <t>80</t>
  </si>
  <si>
    <t>949101111</t>
  </si>
  <si>
    <t>Lešení pomocné pro objekty pozemních staveb s lešeňovou podlahou v do 1,9 m zatížení do 150 kg/m2</t>
  </si>
  <si>
    <t>1597323868</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</si>
  <si>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</si>
  <si>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</si>
  <si>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81</t>
  </si>
  <si>
    <t>949311111</t>
  </si>
  <si>
    <t>Montáž lešení trubkového do šachet o půdorysné ploše do 6 m2 v do 10 m</t>
  </si>
  <si>
    <t>1703043682</t>
  </si>
  <si>
    <t>Montáž lešení trubkového do šachet (výtahových, potrubních) o půdorysné ploše do 6 m2, výšky do 10 m</t>
  </si>
  <si>
    <t xml:space="preserve">Poznámka k souboru cen:
1. V cenách nejsou započteny náklady na vysekání otvorů ve zdivu, světlíku nebo šachtě; tyto stavební práce se oceňují příslušnými cenami katalogu 801-3 Budovy a haly - bourání konstrukcí.
2. Množství měrných jednotek se určuje v běžných metrech výšky šachty nebo světlíku.
3. Montáž lešení trubkového do šachet výšky přes 50 m se oceňuje individuálně.
</t>
  </si>
  <si>
    <t>82</t>
  </si>
  <si>
    <t>949311211</t>
  </si>
  <si>
    <t>Příplatek k lešení trubkovému do šachet do 6 m2 v do 30 m za první a ZKD den použití</t>
  </si>
  <si>
    <t>-846042874</t>
  </si>
  <si>
    <t>Montáž lešení trubkového do šachet (výtahových, potrubních) Příplatek za první a každý další den použití lešení k ceně -1111, -1112 nebo -1113</t>
  </si>
  <si>
    <t>7*30 'Přepočtené koeficientem množství</t>
  </si>
  <si>
    <t>83</t>
  </si>
  <si>
    <t>949311811</t>
  </si>
  <si>
    <t>Demontáž lešení trubkového do šachet o půdorysné ploše do 6 m2 v do 10 m</t>
  </si>
  <si>
    <t>1586512530</t>
  </si>
  <si>
    <t>Demontáž lešení trubkového do šachet (výtahových, potrubních) o půdorysné ploše do 6 m2, výšky do 10 m</t>
  </si>
  <si>
    <t xml:space="preserve">Poznámka k souboru cen:
1. Demontáž lešení trubkového do šachet výšky přes 50 m se oceňuje individuálně.
</t>
  </si>
  <si>
    <t>84</t>
  </si>
  <si>
    <t>949311R</t>
  </si>
  <si>
    <t>Výtah - dodávka a montáž dle specifikace TZ</t>
  </si>
  <si>
    <t>soubor</t>
  </si>
  <si>
    <t>58645011</t>
  </si>
  <si>
    <t>85</t>
  </si>
  <si>
    <t>952901111</t>
  </si>
  <si>
    <t>Vyčištění budov bytové a občanské výstavby při výšce podlaží do 4 m</t>
  </si>
  <si>
    <t>1241398434</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</si>
  <si>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</si>
  <si>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</si>
  <si>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18*5,8+9,5*5,6+10</t>
  </si>
  <si>
    <t>13,8*7,4+10</t>
  </si>
  <si>
    <t>86</t>
  </si>
  <si>
    <t>953312122</t>
  </si>
  <si>
    <t>Vložky do svislých dilatačních spár z extrudovaných polystyrénových desek tl 20 mm</t>
  </si>
  <si>
    <t>297328816</t>
  </si>
  <si>
    <t>Vložky svislé do dilatačních spár z polystyrenových desek extrudovaných včetně dodání a osazení, v jakémkoliv zdivu přes 10 do 20 mm</t>
  </si>
  <si>
    <t>1,1*5,5</t>
  </si>
  <si>
    <t>87</t>
  </si>
  <si>
    <t>953941211</t>
  </si>
  <si>
    <t>Osazování kovových konzol nebo kotev bez jejich dodání</t>
  </si>
  <si>
    <t>1967806445</t>
  </si>
  <si>
    <t>Osazování drobných kovových předmětů se zalitím maltou cementovou, do vysekaných kapes nebo připravených otvorů konzol nebo kotev, např. pro schodišťová madla do zdí, radiátorové konzoly apod. - osazení tabulek info systému</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</si>
  <si>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</si>
  <si>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88</t>
  </si>
  <si>
    <t>73534510</t>
  </si>
  <si>
    <t>tabulka  s tiskem 2 barvy A4 210x297mm</t>
  </si>
  <si>
    <t>-664206737</t>
  </si>
  <si>
    <t>89</t>
  </si>
  <si>
    <t>953941414</t>
  </si>
  <si>
    <t>Osazování konzol dl do 1000 mm pro zásobníky vody bez jejich dodání</t>
  </si>
  <si>
    <t>1452386540</t>
  </si>
  <si>
    <t>Osazování drobných kovových předmětů se zalitím maltou cementovou, do vysekaných kapes nebo připravených otvorů konzol pro zásobníky vody apod. délky do 1000 mm, s uklínováním (např. cihlami)</t>
  </si>
  <si>
    <t>90</t>
  </si>
  <si>
    <t>286195R</t>
  </si>
  <si>
    <t>Vodítka ocelová UPN</t>
  </si>
  <si>
    <t>-676613432</t>
  </si>
  <si>
    <t>91</t>
  </si>
  <si>
    <t>953941516</t>
  </si>
  <si>
    <t>Osazování kovových konzol nebo kotev pro záclonové kryty, radiátorové držáky apod. s jejich dodáním</t>
  </si>
  <si>
    <t>-2047940640</t>
  </si>
  <si>
    <t>Osazování drobných kovových předmětů se zalitím maltou cementovou, do vysekaných kapes nebo připravených otvorů konzol nebo kotev, např. pro záclonové kryty, zavěšené skříňky, radiátorové držáky apod.</t>
  </si>
  <si>
    <t>92</t>
  </si>
  <si>
    <t>44932112r</t>
  </si>
  <si>
    <t>přístroj hasicí ruční práškový PG 6 LE</t>
  </si>
  <si>
    <t>-1883146967</t>
  </si>
  <si>
    <t>93</t>
  </si>
  <si>
    <t>953942426</t>
  </si>
  <si>
    <t>Osazování podpěr nástěnných skříněk s jejich dodáním</t>
  </si>
  <si>
    <t>-1170433172</t>
  </si>
  <si>
    <t>Osazování drobných kovových předmětů se zalitím maltou cementovou, do vysekaných kapes nebo připravených otvorů podpěr, pro nástěnné skříňky v kuchyních jakékoliv velikosti</t>
  </si>
  <si>
    <t>94</t>
  </si>
  <si>
    <t>615101R</t>
  </si>
  <si>
    <t>pult přebalovací sklopný</t>
  </si>
  <si>
    <t>-187121044</t>
  </si>
  <si>
    <t>pult přebalovací sklopný TP5</t>
  </si>
  <si>
    <t>95</t>
  </si>
  <si>
    <t>9539428R</t>
  </si>
  <si>
    <t>Informační systém dle TZ</t>
  </si>
  <si>
    <t>153477173</t>
  </si>
  <si>
    <t xml:space="preserve">Informační systém dle TZ
Uvnitř zádveří bude instalována informační tabule, kde budou uvedeny zejména tyto informace:
-umístění jednotlivých učeben a školní jídelny
-umístění záchodové kabiny pro osoby s omezenou schopností pohybu nebo orientace
-umístění výtahu pro osoby s omezenou schopností pohybu nebo orientace
</t>
  </si>
  <si>
    <t>96</t>
  </si>
  <si>
    <t>953943125</t>
  </si>
  <si>
    <t>Osazování výrobků do 120 kg/kus do betonu bez jejich dodání</t>
  </si>
  <si>
    <t>1934006364</t>
  </si>
  <si>
    <t>Osazování drobných kovových předmětů výrobků ostatních jinde neuvedených do betonu se zajištěním polohy k bednění či k výztuži před zabetonováním hmotnosti přes 30 do 120 kg/kus</t>
  </si>
  <si>
    <t>97</t>
  </si>
  <si>
    <t>5528390R</t>
  </si>
  <si>
    <t>ocelový profil Z3 vč. povrch. úpravy</t>
  </si>
  <si>
    <t>348459669</t>
  </si>
  <si>
    <t>98</t>
  </si>
  <si>
    <t>953961114</t>
  </si>
  <si>
    <t>Kotvy chemickým tmelem M 16 hl 125 mm do betonu, ŽB nebo kamene s vyvrtáním otvoru</t>
  </si>
  <si>
    <t>-526882037</t>
  </si>
  <si>
    <t>Kotvy chemické s vyvrtáním otvoru do betonu, železobetonu nebo tvrdého kamene tmel, velikost M 16, hloubka 125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</si>
  <si>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</si>
  <si>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4*4*2</t>
  </si>
  <si>
    <t>99</t>
  </si>
  <si>
    <t>953961214</t>
  </si>
  <si>
    <t>Kotvy chemickou patronou M 16 hl 125 mm do betonu, ŽB nebo kamene s vyvrtáním otvoru</t>
  </si>
  <si>
    <t>-1575261803</t>
  </si>
  <si>
    <t>Kotvy chemické s vyvrtáním otvoru do betonu, železobetonu nebo tvrdého kamene chemická patrona, velikost M 16, hloubka 125 mm</t>
  </si>
  <si>
    <t>100</t>
  </si>
  <si>
    <t>953965131</t>
  </si>
  <si>
    <t>Kotevní šroub pro chemické kotvy M 16 dl 190 mm</t>
  </si>
  <si>
    <t>-1995599833</t>
  </si>
  <si>
    <t>Kotvy chemické s vyvrtáním otvoru kotevní šrouby pro chemické kotvy, velikost M 16, délka 190 mm</t>
  </si>
  <si>
    <t>101</t>
  </si>
  <si>
    <t>95396513R</t>
  </si>
  <si>
    <t>Oko  EZ16</t>
  </si>
  <si>
    <t>-1126548011</t>
  </si>
  <si>
    <t>Oko EZ16</t>
  </si>
  <si>
    <t>102</t>
  </si>
  <si>
    <t>962031132</t>
  </si>
  <si>
    <t>Bourání příček z cihel pálených na MVC tl do 100 mm</t>
  </si>
  <si>
    <t>992708785</t>
  </si>
  <si>
    <t>Bourání příček z cihel, tvárnic nebo příčkovek z cihel pálených, plných nebo dutých na maltu vápennou nebo vápenocementovou, tl. do 100 mm</t>
  </si>
  <si>
    <t>2,7*3,27</t>
  </si>
  <si>
    <t>103</t>
  </si>
  <si>
    <t>962032230</t>
  </si>
  <si>
    <t>Bourání zdiva z cihel pálených nebo vápenopískových na MV nebo MVC do 1 m3</t>
  </si>
  <si>
    <t>-713948016</t>
  </si>
  <si>
    <t>Bourání zdiva nadzákladového z cihel nebo tvárnic z cihel pálených nebo vápenopískových, na maltu vápennou nebo vápenocementovou, objemu do 1 m3</t>
  </si>
  <si>
    <t xml:space="preserve">Poznámka k souboru cen:
1. Bourání pilířů o průřezu přes 0,36 m2 se oceňuje příslušnými cenami -2230, -2231, -2240, -2241,-2253 a -2254 jako bourání zdiva nadzákladového cihelného.
</t>
  </si>
  <si>
    <t>0,15*0,22*4,74"atika</t>
  </si>
  <si>
    <t>104</t>
  </si>
  <si>
    <t>967031132</t>
  </si>
  <si>
    <t>Přisekání rovných ostění v cihelném zdivu na MV nebo MVC</t>
  </si>
  <si>
    <t>776667082</t>
  </si>
  <si>
    <t>Přisekání (špicování) plošné nebo rovných ostění zdiva z cihel pálených rovných ostění, bez odstupu, po hrubém vybourání otvorů, na maltu vápennou nebo vápenocementovou</t>
  </si>
  <si>
    <t>0,15*2,1*8</t>
  </si>
  <si>
    <t>0,18*2,8*4</t>
  </si>
  <si>
    <t>105</t>
  </si>
  <si>
    <t>968062245</t>
  </si>
  <si>
    <t>Vybourání dřevěných rámů oken jednoduchých včetně křídel pl do 2 m2</t>
  </si>
  <si>
    <t>-1127426818</t>
  </si>
  <si>
    <t>Vybourání dřevěných rámů oken s křídly, dveřních zárubní, vrat, stěn, ostění nebo obkladů rámů oken s křídly jednoduchých, plochy do 2 m2</t>
  </si>
  <si>
    <t xml:space="preserve">Poznámka k souboru cen:
1. V cenách -2244 až -2747 jsou započteny i náklady na vyvěšení křídel.
</t>
  </si>
  <si>
    <t>0,9*1,2</t>
  </si>
  <si>
    <t>106</t>
  </si>
  <si>
    <t>968072455</t>
  </si>
  <si>
    <t>Vybourání kovových dveřních zárubní pl do 2 m2</t>
  </si>
  <si>
    <t>-227264508</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</si>
  <si>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</si>
  <si>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</si>
  <si>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1,6*3</t>
  </si>
  <si>
    <t>107</t>
  </si>
  <si>
    <t>968072456</t>
  </si>
  <si>
    <t>Vybourání kovových dveřních zárubní pl přes 2 m2</t>
  </si>
  <si>
    <t>713460786</t>
  </si>
  <si>
    <t>Vybourání kovových rámů oken s křídly, dveřních zárubní, vrat, stěn, ostění nebo obkladů dveřních zárubní, plochy přes 2 m2</t>
  </si>
  <si>
    <t>2,8+3,6*3+5,4</t>
  </si>
  <si>
    <t>108</t>
  </si>
  <si>
    <t>971033641</t>
  </si>
  <si>
    <t>Vybourání otvorů ve zdivu cihelném pl do 4 m2 na MVC nebo MV tl do 300 mm</t>
  </si>
  <si>
    <t>1428533846</t>
  </si>
  <si>
    <t>Vybourání otvorů ve zdivu základovém nebo nadzákladovém z cihel, tvárnic, příčkovek z cihel pálených na maltu vápennou nebo vápenocementovou plochy do 4 m2, tl. do 300 mm</t>
  </si>
  <si>
    <t>0,8*2,05*0,18</t>
  </si>
  <si>
    <t>(0,5*2,05+0,4*0,9)*0,18</t>
  </si>
  <si>
    <t>0,25*2*0,18*2+0,1*2*0,18</t>
  </si>
  <si>
    <t>109</t>
  </si>
  <si>
    <t>971033651</t>
  </si>
  <si>
    <t>Vybourání otvorů ve zdivu cihelném pl do 4 m2 na MVC nebo MV tl do 600 mm</t>
  </si>
  <si>
    <t>1055939639</t>
  </si>
  <si>
    <t>Vybourání otvorů ve zdivu základovém nebo nadzákladovém z cihel, tvárnic, příčkovek z cihel pálených na maltu vápennou nebo vápenocementovou plochy do 4 m2, tl. do 600 mm</t>
  </si>
  <si>
    <t>1,9*2,8*0,34</t>
  </si>
  <si>
    <t>0,26*2,8*0,34</t>
  </si>
  <si>
    <t>1,9*0,2*0,34</t>
  </si>
  <si>
    <t>0,22*0,15*4,74</t>
  </si>
  <si>
    <t>110</t>
  </si>
  <si>
    <t>973031812</t>
  </si>
  <si>
    <t>Vysekání kapes ve zdivu cihelném na MV nebo MVC pro zavázání příček tl do 100 mm</t>
  </si>
  <si>
    <t>-2055901476</t>
  </si>
  <si>
    <t>Vysekání výklenků nebo kapes ve zdivu z cihel na maltu vápennou nebo vápenocementovou kapes pro zavázání nových příček, tl. do 100 mm</t>
  </si>
  <si>
    <t>111</t>
  </si>
  <si>
    <t>973031813</t>
  </si>
  <si>
    <t>Vysekání kapes ve zdivu cihelném na MV nebo MVC pro zavázání příček tl do 150 mm</t>
  </si>
  <si>
    <t>-618511756</t>
  </si>
  <si>
    <t>Vysekání výklenků nebo kapes ve zdivu z cihel na maltu vápennou nebo vápenocementovou kapes pro zavázání nových příček, tl. do 150 mm</t>
  </si>
  <si>
    <t>112</t>
  </si>
  <si>
    <t>977151121</t>
  </si>
  <si>
    <t>Jádrové vrty diamantovými korunkami do D 120 mm do stavebních materiálů</t>
  </si>
  <si>
    <t>472524964</t>
  </si>
  <si>
    <t>Jádrové vrty diamantovými korunkami do stavebních materiálů (železobetonu, betonu, cihel, obkladů, dlažeb, kamene) průměru přes 110 do 120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</si>
  <si>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</si>
  <si>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113</t>
  </si>
  <si>
    <t>977211111</t>
  </si>
  <si>
    <t>Řezání stěnovou pilou ŽB kcí s výztuží průměru do 16 mm hl do 200 mm</t>
  </si>
  <si>
    <t>756892046</t>
  </si>
  <si>
    <t>Řezání konstrukcí stěnovou pilou železobetonových průměru řezané výztuže do 16 mm hloubka řezu do 200 mm</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</si>
  <si>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</si>
  <si>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2,4*2</t>
  </si>
  <si>
    <t>114</t>
  </si>
  <si>
    <t>977211114</t>
  </si>
  <si>
    <t>Řezání stěnovou pilou ŽB kcí s výztuží průměru do 16 mm hl do 520 mm</t>
  </si>
  <si>
    <t>-639719491</t>
  </si>
  <si>
    <t>Řezání konstrukcí stěnovou pilou železobetonových průměru řezané výztuže do 16 mm hloubka řezu přes 420 do 520 mm</t>
  </si>
  <si>
    <t>2,8*2+2,8</t>
  </si>
  <si>
    <t>115</t>
  </si>
  <si>
    <t>978013191</t>
  </si>
  <si>
    <t>Otlučení (osekání) vnitřní vápenné nebo vápenocementové omítky stěn v rozsahu do 100 %</t>
  </si>
  <si>
    <t>-1183133060</t>
  </si>
  <si>
    <t>Otlučení vápenných nebo vápenocementových omítek vnitřních ploch stěn s vyškrabáním spar, s očištěním zdiva, v rozsahu přes 50 do 100 %</t>
  </si>
  <si>
    <t xml:space="preserve">Poznámka k souboru cen:
1. Položky lze použít i pro ocenění otlučení sádrových, hliněných apod. vnitřních omítek.
</t>
  </si>
  <si>
    <t>(2,45+0,3)*2</t>
  </si>
  <si>
    <t>(3,41+1,04)*2-1,4</t>
  </si>
  <si>
    <t>1,6*(8,5+2,5+2,7+0,8-1,8)</t>
  </si>
  <si>
    <t>116</t>
  </si>
  <si>
    <t>978059541</t>
  </si>
  <si>
    <t>Odsekání a odebrání obkladů stěn z vnitřních obkládaček plochy přes 1 m2</t>
  </si>
  <si>
    <t>81699120</t>
  </si>
  <si>
    <t>Odsekání obkladů stěn včetně otlučení podkladní omítky až na zdivo z obkládaček vnitřních, z jakýchkoliv materiálů, plochy přes 1 m2</t>
  </si>
  <si>
    <t xml:space="preserve">Poznámka k souboru cen:
1. Odsekání soklíků se oceňuje cenami souboru cen 965 08.
</t>
  </si>
  <si>
    <t>1,52*(8,5+2,5+2,7+0,8-1,8)</t>
  </si>
  <si>
    <t>117</t>
  </si>
  <si>
    <t>981011414</t>
  </si>
  <si>
    <t>Demolice budov zděných na MC nebo z betonu podíl konstrukcí do 25 % postupným rozebíráním</t>
  </si>
  <si>
    <t>-254620334</t>
  </si>
  <si>
    <t>Demolice budov postupným rozebíráním z cihel, kamene, tvárnic na maltu cementovou nebo z betonu prostého s podílem konstrukcí přes 20 do 25 %</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</si>
  <si>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</si>
  <si>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4,1*2,14*5,55</t>
  </si>
  <si>
    <t>118</t>
  </si>
  <si>
    <t>997013501</t>
  </si>
  <si>
    <t>Odvoz suti a vybouraných hmot na skládku nebo meziskládku do 1 km se složením</t>
  </si>
  <si>
    <t>-1534155882</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</si>
  <si>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</si>
  <si>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</si>
  <si>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119</t>
  </si>
  <si>
    <t>997013509</t>
  </si>
  <si>
    <t>Příplatek k odvozu suti a vybouraných hmot na skládku ZKD 1 km přes 1 km</t>
  </si>
  <si>
    <t>-1767104129</t>
  </si>
  <si>
    <t>Odvoz suti a vybouraných hmot na skládku nebo meziskládku se složením, na vzdálenost Příplatek k ceně za každý další i započatý 1 km přes 1 km</t>
  </si>
  <si>
    <t>47,156*29 'Přepočtené koeficientem množství</t>
  </si>
  <si>
    <t>120</t>
  </si>
  <si>
    <t>997013831</t>
  </si>
  <si>
    <t>Poplatek za uložení na skládce (skládkovné) stavebního odpadu směsného kód odpadu 170 904</t>
  </si>
  <si>
    <t>-1440949607</t>
  </si>
  <si>
    <t>Poplatek za uložení stavebního odpadu na skládce (skládkovné) směsného stavebního a demoličního zatříděného do Katalogu odpadů pod kódem 170 904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</si>
  <si>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</si>
  <si>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121</t>
  </si>
  <si>
    <t>998011001</t>
  </si>
  <si>
    <t>Přesun hmot pro budovy zděné v do 6 m</t>
  </si>
  <si>
    <t>627576378</t>
  </si>
  <si>
    <t>Přesun hmot pro budovy občanské výstavby, bydlení, výrobu a služby s nosnou svislou konstrukcí zděnou z cihel, tvárnic nebo kamene vodorovná dopravní vzdálenost do 100 m pro budovy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</si>
  <si>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</si>
  <si>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711</t>
  </si>
  <si>
    <t>Izolace proti vodě, vlhkosti a plynům</t>
  </si>
  <si>
    <t>122</t>
  </si>
  <si>
    <t>711111001</t>
  </si>
  <si>
    <t>Provedení izolace proti zemní vlhkosti vodorovné za studena nátěrem penetračním</t>
  </si>
  <si>
    <t>-1944964844</t>
  </si>
  <si>
    <t>Provedení izolace proti zemní vlhkosti natěradly a tmely za studena na ploše vodorovné V nátěrem penetračním</t>
  </si>
  <si>
    <t xml:space="preserve">Poznámka k souboru cen:
1. Izolace plochy jednotlivě do 10 m2 se oceňují skladebně cenou příslušné izolace a cenou 711 19-9095 Příplatek za plochu do 10 m2.
</t>
  </si>
  <si>
    <t>5,22*2,62+0,44*(5,22+2,62)*2</t>
  </si>
  <si>
    <t>123</t>
  </si>
  <si>
    <t>11163150</t>
  </si>
  <si>
    <t>lak penetrační asfaltový</t>
  </si>
  <si>
    <t>-231860784</t>
  </si>
  <si>
    <t>20,576*0,0003 'Přepočtené koeficientem množství</t>
  </si>
  <si>
    <t>124</t>
  </si>
  <si>
    <t>711112001</t>
  </si>
  <si>
    <t>Provedení izolace proti zemní vlhkosti svislé za studena nátěrem penetračním</t>
  </si>
  <si>
    <t>1134862344</t>
  </si>
  <si>
    <t>Provedení izolace proti zemní vlhkosti natěradly a tmely za studena na ploše svislé S nátěrem penetračním</t>
  </si>
  <si>
    <t>1,35*(6,22+2,62)*2</t>
  </si>
  <si>
    <t>125</t>
  </si>
  <si>
    <t>-2125973758</t>
  </si>
  <si>
    <t>23,868*0,00035 'Přepočtené koeficientem množství</t>
  </si>
  <si>
    <t>126</t>
  </si>
  <si>
    <t>711113117</t>
  </si>
  <si>
    <t>Izolace proti vlhkosti vodorovná za studena těsnicí stěrkou jednosložkovou na bázi cementu</t>
  </si>
  <si>
    <t>-1813852673</t>
  </si>
  <si>
    <t>Izolace proti zemní vlhkosti natěradly a tmely za studena na ploše vodorovné V těsnicí stěrkou jednosložkovu na bázi cementu</t>
  </si>
  <si>
    <t>9,31</t>
  </si>
  <si>
    <t>127</t>
  </si>
  <si>
    <t>711113125</t>
  </si>
  <si>
    <t>Izolace proti vlhkosti na svislé ploše za studena těsnicí hmotou dvousložkovou na bázi polymery modifikované živičné emulze</t>
  </si>
  <si>
    <t>958113855</t>
  </si>
  <si>
    <t>Izolace proti zemní vlhkosti natěradly a tmely za studena na ploše svislé S těsnicí hmotou dvousložkovou na bázi polymery modifikované živice</t>
  </si>
  <si>
    <t>1,52*(2,62*2+5,22)-0,25*2,375</t>
  </si>
  <si>
    <t>-6,728</t>
  </si>
  <si>
    <t>128</t>
  </si>
  <si>
    <t>711113127</t>
  </si>
  <si>
    <t>Izolace proti vlhkosti svislá za studena těsnicí stěrkou jednosložkovou na bázi cementu</t>
  </si>
  <si>
    <t>243881806</t>
  </si>
  <si>
    <t>Izolace proti zemní vlhkosti natěradly a tmely za studena na ploše svislé S těsnicí stěrkou jednosložkovu na bázi cementu</t>
  </si>
  <si>
    <t>(3,41+1,04)*2*0,2</t>
  </si>
  <si>
    <t>(2,58+2,4)*2*0,2</t>
  </si>
  <si>
    <t>129</t>
  </si>
  <si>
    <t>711141559</t>
  </si>
  <si>
    <t>Provedení izolace proti zemní vlhkosti pásy přitavením vodorovné NAIP</t>
  </si>
  <si>
    <t>-801862800</t>
  </si>
  <si>
    <t>Provedení izolace proti zemní vlhkosti pásy přitavením NAIP na ploše vodorovné V</t>
  </si>
  <si>
    <t xml:space="preserve">Poznámka k souboru cen:
1. Izolace plochy jednotlivě do 10 m2 se oceňují skladebně cenou příslušné izolace a cenou 711 19-9097 Příplatek za plochu do 10 m2.
</t>
  </si>
  <si>
    <t>130</t>
  </si>
  <si>
    <t>62855002</t>
  </si>
  <si>
    <t>pás asfaltový natavitelný modifikovaný SBS tl 5mm s vložkou z polyesterové rohože a spalitelnou PE fólií nebo jemnozrnný minerálním posypem na horním povrchu</t>
  </si>
  <si>
    <t>-1166119823</t>
  </si>
  <si>
    <t>20,576*1,15 'Přepočtené koeficientem množství</t>
  </si>
  <si>
    <t>131</t>
  </si>
  <si>
    <t>711142559</t>
  </si>
  <si>
    <t>Provedení izolace proti zemní vlhkosti pásy přitavením svislé NAIP</t>
  </si>
  <si>
    <t>-251670728</t>
  </si>
  <si>
    <t>Provedení izolace proti zemní vlhkosti pásy přitavením NAIP na ploše svislé S</t>
  </si>
  <si>
    <t>132</t>
  </si>
  <si>
    <t>-966544268</t>
  </si>
  <si>
    <t>23,868*1,2 'Přepočtené koeficientem množství</t>
  </si>
  <si>
    <t>133</t>
  </si>
  <si>
    <t>998711101</t>
  </si>
  <si>
    <t>Přesun hmot tonážní pro izolace proti vodě, vlhkosti a plynům v objektech výšky do 6 m</t>
  </si>
  <si>
    <t>-1419017393</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</si>
  <si>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</si>
  <si>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</si>
  <si>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</si>
  <si>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</si>
  <si>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134</t>
  </si>
  <si>
    <t>712311101</t>
  </si>
  <si>
    <t>Provedení povlakové krytiny střech do 10° za studena lakem penetračním nebo asfaltovým</t>
  </si>
  <si>
    <t>-1149139643</t>
  </si>
  <si>
    <t>Provedení povlakové krytiny střech plochých do 10° natěradly a tmely za studena nátěrem lakem penetračním nebo asfaltovým</t>
  </si>
  <si>
    <t xml:space="preserve">Poznámka k souboru cen:
1. Povlakové krytiny střech jednotlivě do 10 m2 se oceňují skladebně cenou příslušné izolace a cenou 712 39-9095 Příplatek za plochu do 10 m2.
</t>
  </si>
  <si>
    <t>4,8*2,48</t>
  </si>
  <si>
    <t>(2,3*2+5,3)*0,7</t>
  </si>
  <si>
    <t>135</t>
  </si>
  <si>
    <t>-1186998807</t>
  </si>
  <si>
    <t>18,834*0,0003 'Přepočtené koeficientem množství</t>
  </si>
  <si>
    <t>136</t>
  </si>
  <si>
    <t>712341559</t>
  </si>
  <si>
    <t>Provedení povlakové krytiny střech do 10° pásy NAIP přitavením v plné ploše</t>
  </si>
  <si>
    <t>66173156</t>
  </si>
  <si>
    <t>Provedení povlakové krytiny střech plochých do 10° pásy přitavením NAIP v plné ploše</t>
  </si>
  <si>
    <t xml:space="preserve">Poznámka k souboru cen:
1. Povlakové krytiny střech jednotlivě do 10 m2 se oceňují skladebně cenou příslušné izolace a cenou 712 39-9097 Příplatek za plochu do 10 m2.
</t>
  </si>
  <si>
    <t>137</t>
  </si>
  <si>
    <t>62855001</t>
  </si>
  <si>
    <t>pás asfaltový natavitelný modifikovaný SBS tl 4,0mm s vložkou z polyesterové rohože a spalitelnou PE fólií nebo jemnozrnný minerálním posypem na horním povrchu</t>
  </si>
  <si>
    <t>-783425939</t>
  </si>
  <si>
    <t>18,834*1,15 'Přepočtené koeficientem množství</t>
  </si>
  <si>
    <t>138</t>
  </si>
  <si>
    <t>712363352</t>
  </si>
  <si>
    <t>Povlakové krytiny střech do 10° z tvarovaných poplastovaných lišt délky 2 m koutová lišta vnitřní rš 100 mm</t>
  </si>
  <si>
    <t>344968356</t>
  </si>
  <si>
    <t>Povlakové krytiny střech plochých do 10° z tvarovaných poplastovaných lišt pro mPVC vnitřní koutová lišta rš 100 mm</t>
  </si>
  <si>
    <t xml:space="preserve">Poznámka k souboru cen:
1. Položka -3344 se použije v případě, pokud položky -3311 až -3333 mají větší rozvinutou šířku.
2. V ceně -3344 nejsou započteny náklady na vytvoření ohybu. Tyto se oceňují příplatkem -3345 tohoto souboru cen.
</t>
  </si>
  <si>
    <t>139</t>
  </si>
  <si>
    <t>712363353</t>
  </si>
  <si>
    <t>Povlakové krytiny střech do 10° z tvarovaných poplastovaných lišt délky 2 m koutová lišta vnější rš 100 mm</t>
  </si>
  <si>
    <t>-1808415204</t>
  </si>
  <si>
    <t>Povlakové krytiny střech plochých do 10° z tvarovaných poplastovaných lišt pro mPVC vnější koutová lišta rš 100 mm</t>
  </si>
  <si>
    <t>140</t>
  </si>
  <si>
    <t>712363358</t>
  </si>
  <si>
    <t>Povlakové krytiny střech do 10° z tvarovaných poplastovaných lišt délky 2 m závětrná lišta rš 250 mm</t>
  </si>
  <si>
    <t>1326024739</t>
  </si>
  <si>
    <t>Povlakové krytiny střech plochých do 10° z tvarovaných poplastovaných lišt pro mPVC závětrná lišta rš 250 mm</t>
  </si>
  <si>
    <t>141</t>
  </si>
  <si>
    <t>712363373</t>
  </si>
  <si>
    <t>Povlakové krytiny střech do 10° z tvarovaných poplastovaných lišt délky 2 m přítlačná lišta rš 70 mm</t>
  </si>
  <si>
    <t>1574891312</t>
  </si>
  <si>
    <t>Povlakové krytiny střech plochých do 10° z tvarovaných poplastovaných lišt pro mPVC přítlačná lišta rš 70 mm</t>
  </si>
  <si>
    <t>142</t>
  </si>
  <si>
    <t>712363542</t>
  </si>
  <si>
    <t>Provedení povlak krytiny mechanicky kotvenou do betonu TI tl do 240 mm krajní pole, budova v do 18m</t>
  </si>
  <si>
    <t>-244336846</t>
  </si>
  <si>
    <t>Provedení povlakové krytiny střech plochých do 10° s mechanicky kotvenou izolací včetně položení fólie a horkovzdušného svaření tl. tepelné izolace přes 200 do 240 mm budovy výšky do 18 m, kotvené do betonu nebo pórobetonu okraj</t>
  </si>
  <si>
    <t xml:space="preserve">Poznámka k souboru cen:
1. V cenách jsou započteny i náklady na dodávku kotev.
2. V cenách nejsou započteny náklady na dodávku fólie, tato se oceňuje ve specifikaci.
3. Kotvení plechových lišt rš větší než 200 mm se oceňují katalogem 800-764 Klempířské konstrukce.
4. Vymezení rohových a okrajových částí je dané kotevním plánem nebo výpočtem podle přílohy č. 3 tohoto katalogu.
</t>
  </si>
  <si>
    <t>3,4*6,5</t>
  </si>
  <si>
    <t>143</t>
  </si>
  <si>
    <t>28322012</t>
  </si>
  <si>
    <t>fólie hydroizolační střešní mPVC mechanicky kotvená tl 1,5mm šedá</t>
  </si>
  <si>
    <t>925519122</t>
  </si>
  <si>
    <t>22,1*1,1 'Přepočtené koeficientem množství</t>
  </si>
  <si>
    <t>144</t>
  </si>
  <si>
    <t>998712101</t>
  </si>
  <si>
    <t>Přesun hmot tonážní tonážní pro krytiny povlakové v objektech v do 6 m</t>
  </si>
  <si>
    <t>-1833731438</t>
  </si>
  <si>
    <t>Přesun hmot pro povlakové krytiny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</si>
  <si>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</si>
  <si>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</si>
  <si>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</si>
  <si>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145</t>
  </si>
  <si>
    <t>713121111</t>
  </si>
  <si>
    <t>Montáž izolace tepelné podlah volně kladenými rohožemi, pásy, dílci, deskami 1 vrstva</t>
  </si>
  <si>
    <t>-673158180</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</si>
  <si>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</si>
  <si>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</si>
  <si>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6,91"P2</t>
  </si>
  <si>
    <t>146</t>
  </si>
  <si>
    <t>28375912</t>
  </si>
  <si>
    <t>deska EPS 150 pro trvalé zatížení v tlaku (max. 3000 kg/m2) tl 80mm</t>
  </si>
  <si>
    <t>-779465086</t>
  </si>
  <si>
    <t>6,91*1,02 'Přepočtené koeficientem množství</t>
  </si>
  <si>
    <t>147</t>
  </si>
  <si>
    <t>63141431</t>
  </si>
  <si>
    <t>deska tepelně izolační minerální plovoucích podlah λ=0,033-0,035 tl 25mm</t>
  </si>
  <si>
    <t>730810654</t>
  </si>
  <si>
    <t>7,32*1,1 'Přepočtené koeficientem množství</t>
  </si>
  <si>
    <t>148</t>
  </si>
  <si>
    <t>713131141</t>
  </si>
  <si>
    <t>Montáž izolace tepelné stěn a základů lepením celoplošně rohoží, pásů, dílců, desek</t>
  </si>
  <si>
    <t>-1781255953</t>
  </si>
  <si>
    <t>Montáž tepelné izolace stěn rohožemi, pásy, deskami, dílci, bloky (izolační materiál ve specifikaci) lepením celoplošně</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</si>
  <si>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</si>
  <si>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10,54*0,5"atika</t>
  </si>
  <si>
    <t>149</t>
  </si>
  <si>
    <t>28372308</t>
  </si>
  <si>
    <t>deska EPS 100 pro trvalé zatížení v tlaku (max. 2000 kg/m2) tl 80mm</t>
  </si>
  <si>
    <t>1192188690</t>
  </si>
  <si>
    <t>5,27*1,02 'Přepočtené koeficientem množství</t>
  </si>
  <si>
    <t>150</t>
  </si>
  <si>
    <t>28376383</t>
  </si>
  <si>
    <t>deska z polystyrénu XPS, hrana polodrážková a hladký povrch s vyšší odolností tl 120mm</t>
  </si>
  <si>
    <t>451759577</t>
  </si>
  <si>
    <t>15,305*1,05 'Přepočtené koeficientem množství</t>
  </si>
  <si>
    <t>151</t>
  </si>
  <si>
    <t>713141152</t>
  </si>
  <si>
    <t>Montáž izolace tepelné střech plochých kladené volně 2 vrstvy rohoží, pásů, dílců, desek</t>
  </si>
  <si>
    <t>-1706097974</t>
  </si>
  <si>
    <t>Montáž tepelné izolace střech plochých rohožemi, pásy, deskami, dílci, bloky (izolační materiál ve specifikaci) kladenými volně dvouvrstvá</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</si>
  <si>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</si>
  <si>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152</t>
  </si>
  <si>
    <t>28372320</t>
  </si>
  <si>
    <t>deska EPS 100 pro trvalé zatížení v tlaku (max. 2000 kg/m2) tl 180mm</t>
  </si>
  <si>
    <t>-1394986446</t>
  </si>
  <si>
    <t>12,14*1,02 'Přepočtené koeficientem množství</t>
  </si>
  <si>
    <t>153</t>
  </si>
  <si>
    <t>28376141</t>
  </si>
  <si>
    <t>klín izolační z pěnového polystyrenu EPS 100 spádový</t>
  </si>
  <si>
    <t>-1800255967</t>
  </si>
  <si>
    <t>2,5</t>
  </si>
  <si>
    <t>2,5*1,02 'Přepočtené koeficientem množství</t>
  </si>
  <si>
    <t>154</t>
  </si>
  <si>
    <t>713141251</t>
  </si>
  <si>
    <t>Přikotvení tepelné izolace šrouby do betonu nebo pórobetonu pro izolaci tl přes 200 do 240 mm</t>
  </si>
  <si>
    <t>1286691667</t>
  </si>
  <si>
    <t>Montáž tepelné izolace střech plochých mechanické přikotvení šrouby včetně dodávky šroubů, bez položení tepelné izolace tl. izolace přes 200 do 240 mm do betonu nebo pórobetonu</t>
  </si>
  <si>
    <t>155</t>
  </si>
  <si>
    <t>713141356</t>
  </si>
  <si>
    <t>Montáž spádové izolace na zhlaví atiky šířky do 500 mm lepené za studena nízkoexpanzní (PUR) pěnou</t>
  </si>
  <si>
    <t>1699573587</t>
  </si>
  <si>
    <t>Montáž tepelné izolace střech plochých spádovými klíny na zhlaví atiky šířky do 500 mm přilepenými za studena nízkoexpanzní (PUR) pěnou</t>
  </si>
  <si>
    <t>10,54</t>
  </si>
  <si>
    <t>156</t>
  </si>
  <si>
    <t>784450757</t>
  </si>
  <si>
    <t>10,54*0,5*0,05</t>
  </si>
  <si>
    <t>157</t>
  </si>
  <si>
    <t>998713101</t>
  </si>
  <si>
    <t>Přesun hmot tonážní pro izolace tepelné v objektech v do 6 m</t>
  </si>
  <si>
    <t>364319267</t>
  </si>
  <si>
    <t>Přesun hmot pro izolace tepelné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</si>
  <si>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</si>
  <si>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725</t>
  </si>
  <si>
    <t>Zdravotechnika - zařizovací předměty</t>
  </si>
  <si>
    <t>158</t>
  </si>
  <si>
    <t>72529164R</t>
  </si>
  <si>
    <t>Doplňky zařízení koupelen a záchodů nerezové madlo 900 mm TP1</t>
  </si>
  <si>
    <t>-273261436</t>
  </si>
  <si>
    <t>159</t>
  </si>
  <si>
    <t>7252916R2</t>
  </si>
  <si>
    <t>Doplňky zařízení koupelen a záchodů nerezové madlo krakorcové TP2</t>
  </si>
  <si>
    <t>-1325149921</t>
  </si>
  <si>
    <t>160</t>
  </si>
  <si>
    <t>7252916R3</t>
  </si>
  <si>
    <t>Doplňky zařízení koupelen a záchodů nerezové madlo TP3</t>
  </si>
  <si>
    <t>1955209569</t>
  </si>
  <si>
    <t>161</t>
  </si>
  <si>
    <t>7252916R4</t>
  </si>
  <si>
    <t>Doplňky zařízení koupelen a záchodů nerezové zrcadlo v rámu TP4</t>
  </si>
  <si>
    <t>-715800237</t>
  </si>
  <si>
    <t>727</t>
  </si>
  <si>
    <t>Zdravotechnika - požární ochrana</t>
  </si>
  <si>
    <t>162</t>
  </si>
  <si>
    <t>72711131R</t>
  </si>
  <si>
    <t>Protipožární  ucpávky  včetně dodatečné izolace prostup stěnou  - dveře výtahu</t>
  </si>
  <si>
    <t>759244710</t>
  </si>
  <si>
    <t>Protipožární ucpávky včetně dodatečné izolace prostup stěnou - dveře výtahu</t>
  </si>
  <si>
    <t xml:space="preserve">Poznámka k souboru cen:
1. V cenách -1111 až 1119, -1131 až 1219, -1321 až 1419 je započtena tloušťka vyplňované spáry 15mm a šířka 20 mm.
2. V cenách -1301 až 1319, -1421 až 1429 je započtena tloušťka vyplňované spáry 25mm a šířka 15 mm.
3. V cenách -1121 až 1129, -1221 až 1229, -1501 až 1509 je započtena tloušťka vyplňované spáry 15-20 mm.
4. V cenách -1111 až 1119, -1131 až 1219, -1321 až 1419 je započteno opláštění potrubí minerální vlnou tloušťky 35mm.
5. V cenách -1121 až 1129, -1221 až 1229 je započteno opláštění potrubí minerální vlnou tloušťky 32mm.
6. V cenách -1301 až 1319, -1421 až 1429 je započteno opláštění potrubí minerální vlnou tloušťky 20mm.
</t>
  </si>
  <si>
    <t>762</t>
  </si>
  <si>
    <t>Konstrukce tesařské</t>
  </si>
  <si>
    <t>163</t>
  </si>
  <si>
    <t>762341037</t>
  </si>
  <si>
    <t>Bednění střech rovných z desek OSB tl 25 mm na sraz šroubovaných na rošt</t>
  </si>
  <si>
    <t>-2027143046</t>
  </si>
  <si>
    <t>Bednění a laťování bednění střech rovných sklonu do 60° s vyřezáním otvorů z dřevoštěpkových desek OSB šroubovaných na rošt na sraz, tloušťky desky 25 mm</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</si>
  <si>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</si>
  <si>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164</t>
  </si>
  <si>
    <t>762342441</t>
  </si>
  <si>
    <t>Montáž lišt trojúhelníkových nebo kontralatí na střechách sklonu do 60°</t>
  </si>
  <si>
    <t>2007193768</t>
  </si>
  <si>
    <t>Bednění a laťování montáž lišt trojúhelníkových nebo kontralatí</t>
  </si>
  <si>
    <t>(2,5*2+5,3)*2</t>
  </si>
  <si>
    <t>165</t>
  </si>
  <si>
    <t>60514114</t>
  </si>
  <si>
    <t>řezivo jehličnaté lať impregnovaná dl 4 m</t>
  </si>
  <si>
    <t>-1868876609</t>
  </si>
  <si>
    <t>20,600*0,04*0,06</t>
  </si>
  <si>
    <t>0,049*1,1 'Přepočtené koeficientem množství</t>
  </si>
  <si>
    <t>166</t>
  </si>
  <si>
    <t>998762101</t>
  </si>
  <si>
    <t>Přesun hmot tonážní pro kce tesařské v objektech v do 6 m</t>
  </si>
  <si>
    <t>1286940706</t>
  </si>
  <si>
    <t>Přesun hmot pro konstrukce tesařské stanovený z hmotnosti přesunovaného materiálu vodorovná dopravní vzdálenost do 50 m v objektech výšky do 6 m</t>
  </si>
  <si>
    <t>763</t>
  </si>
  <si>
    <t>Konstrukce suché výstavby</t>
  </si>
  <si>
    <t>167</t>
  </si>
  <si>
    <t>763131433</t>
  </si>
  <si>
    <t>SDK podhled deska 1xDF 15 TI 60 mm 50 kg/m3 dvouvrstvá spodní kce profil CD+UD</t>
  </si>
  <si>
    <t>-62013497</t>
  </si>
  <si>
    <t>Podhled ze sádrokartonových desek dvouvrstvá zavěšená spodní konstrukce z ocelových profilů CD, UD jednoduše opláštěná deskou protipožární DF, tl. 15 mm, TI tl. 60 mm 50 kg/m3</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</si>
  <si>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</si>
  <si>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2,24*1,05</t>
  </si>
  <si>
    <t>2,24*0,54</t>
  </si>
  <si>
    <t>3,41*1,04</t>
  </si>
  <si>
    <t>4,52*0,3</t>
  </si>
  <si>
    <t>168</t>
  </si>
  <si>
    <t>763431011</t>
  </si>
  <si>
    <t>Montáž minerálního podhledu s vyjímatelnými panely vel. do 0,36 m2 na zavěšený polozapuštěný rošt</t>
  </si>
  <si>
    <t>845943743</t>
  </si>
  <si>
    <t>Montáž podhledu minerálního včetně zavěšeného roštu polozapuštěného s panely vyjímatelnými, velikosti panelů do 0,36 m2</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</si>
  <si>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</si>
  <si>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6,22+23,22+5,95</t>
  </si>
  <si>
    <t>101,46+5,6</t>
  </si>
  <si>
    <t>169</t>
  </si>
  <si>
    <t>59036045</t>
  </si>
  <si>
    <t>panel akustický viditelný zapuštený rošt bílá rastr š.24 tl 20mm</t>
  </si>
  <si>
    <t>805055120</t>
  </si>
  <si>
    <t>142,45*1,05 'Přepočtené koeficientem množství</t>
  </si>
  <si>
    <t>170</t>
  </si>
  <si>
    <t>998763100</t>
  </si>
  <si>
    <t>Přesun hmot tonážní pro dřevostavby v objektech v do 6 m</t>
  </si>
  <si>
    <t>902617452</t>
  </si>
  <si>
    <t>Přesun hmot pro dřevostavby stanovený z hmotnosti přesunovaného materiálu vodorovná dopravní vzdálenost do 50 m v objektech výšky do 6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</si>
  <si>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</si>
  <si>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</si>
  <si>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</si>
  <si>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171</t>
  </si>
  <si>
    <t>764226443</t>
  </si>
  <si>
    <t>Oplechování parapetů rovných celoplošně lepené z Al plechu rš 250 mm</t>
  </si>
  <si>
    <t>-1588289426</t>
  </si>
  <si>
    <t>Oplechování parapetů z hliníkového plechu rovných celoplošně lepené, bez rohů rš 250 mm</t>
  </si>
  <si>
    <t>172</t>
  </si>
  <si>
    <t>998764101</t>
  </si>
  <si>
    <t>Přesun hmot tonážní pro konstrukce klempířské v objektech v do 6 m</t>
  </si>
  <si>
    <t>354028177</t>
  </si>
  <si>
    <t>Přesun hmot pro konstrukce klempířské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</si>
  <si>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</si>
  <si>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</si>
  <si>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</si>
  <si>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173</t>
  </si>
  <si>
    <t>766622132</t>
  </si>
  <si>
    <t>Montáž plastových oken plochy přes 1 m2 otevíravých výšky do 2,5 m s rámem do zdiva</t>
  </si>
  <si>
    <t>2113778738</t>
  </si>
  <si>
    <t>Montáž oken plastových včetně montáže rámu plochy přes 1 m2 otevíravých do zdiva, výšky přes 1,5 do 2,5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</si>
  <si>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</si>
  <si>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2,375*2</t>
  </si>
  <si>
    <t>174</t>
  </si>
  <si>
    <t>61140054</t>
  </si>
  <si>
    <t>okno plastové otevíravé/sklopné trojsklo přes plochu 1m2 v1,5-2,5m</t>
  </si>
  <si>
    <t>-1981660683</t>
  </si>
  <si>
    <t>okno plastové otevíravé/sklopné trojsklo přes plochu 1m2 v1,5-2,5m dle specifikace TZ</t>
  </si>
  <si>
    <t>175</t>
  </si>
  <si>
    <t>766660001</t>
  </si>
  <si>
    <t>Montáž dveřních křídel otvíravých jednokřídlových š do 0,8 m do ocelové zárubně</t>
  </si>
  <si>
    <t>-1696956589</t>
  </si>
  <si>
    <t>Montáž dveřních křídel dřevěných nebo plastových otevíravých do ocelové zárubně povrchově upravených jednokřídlových, šířky do 800 mm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</si>
  <si>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</si>
  <si>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176</t>
  </si>
  <si>
    <t>61162701</t>
  </si>
  <si>
    <t>dveře vnitřní hladké folie bílá plné 1křídlové 700x1970mm</t>
  </si>
  <si>
    <t>1137044419</t>
  </si>
  <si>
    <t>dveře vnitřní hladké folie bílá plné 1křídlové 700x1970mm komplet dle specifikace TZ</t>
  </si>
  <si>
    <t>177</t>
  </si>
  <si>
    <t>766660002</t>
  </si>
  <si>
    <t>Montáž dveřních křídel otvíravých jednokřídlových š přes 0,8 m do ocelové zárubně</t>
  </si>
  <si>
    <t>-2133715433</t>
  </si>
  <si>
    <t>Montáž dveřních křídel dřevěných nebo plastových otevíravých do ocelové zárubně povrchově upravených jednokřídlových, šířky přes 800 mm</t>
  </si>
  <si>
    <t>178</t>
  </si>
  <si>
    <t>61162703</t>
  </si>
  <si>
    <t>dveře vnitřní hladké folie bílá plné 1křídlové 900x1970mm</t>
  </si>
  <si>
    <t>1183244477</t>
  </si>
  <si>
    <t>dveře vnitřní hladké folie bílá plné 1křídlové 900x1970mm komplet dle specifikace TZ</t>
  </si>
  <si>
    <t>179</t>
  </si>
  <si>
    <t>61162713</t>
  </si>
  <si>
    <t>dveře vnitřní hladké folie bílá 2/3sklo 1křídlé 900x1970mm</t>
  </si>
  <si>
    <t>1652776450</t>
  </si>
  <si>
    <t>dveře vnitřní hladké folie bílá 2/3sklo 1křídlé 900x1970mm komplet dle specifikace TZ</t>
  </si>
  <si>
    <t>180</t>
  </si>
  <si>
    <t>766660728</t>
  </si>
  <si>
    <t>Montáž dveřního interiérového kování - zámku</t>
  </si>
  <si>
    <t>-482873333</t>
  </si>
  <si>
    <t>Montáž dveřních doplňků dveřního kování interiérového zámku</t>
  </si>
  <si>
    <t>181</t>
  </si>
  <si>
    <t>54926043</t>
  </si>
  <si>
    <t>zámek stavební zadlabací vložkový 24026 s převodem levý HB</t>
  </si>
  <si>
    <t>-224569577</t>
  </si>
  <si>
    <t>182</t>
  </si>
  <si>
    <t>766660729</t>
  </si>
  <si>
    <t>Montáž dveřního interiérového kování - štítku s klikou</t>
  </si>
  <si>
    <t>1627619524</t>
  </si>
  <si>
    <t>Montáž dveřních doplňků dveřního kování interiérového štítku s klikou</t>
  </si>
  <si>
    <t>183</t>
  </si>
  <si>
    <t>54914610</t>
  </si>
  <si>
    <t>kování dveřní vrchní klika včetně rozet a montážního materiálu R BB nerez PK</t>
  </si>
  <si>
    <t>600446442</t>
  </si>
  <si>
    <t>184</t>
  </si>
  <si>
    <t>766694113</t>
  </si>
  <si>
    <t>Montáž parapetních desek dřevěných nebo plastových šířky do 30 cm délky do 2,6 m</t>
  </si>
  <si>
    <t>-79241942</t>
  </si>
  <si>
    <t>Montáž ostatních truhlářských konstrukcí parapetních desek dřevěných nebo plastových šířky do 300 mm, délky přes 1600 do 2600 mm</t>
  </si>
  <si>
    <t xml:space="preserve">Poznámka k souboru cen:
1. Vcenách 766 69 - 3421 a 3422 jsou započteny i náklady na zaměření zřizovaných otvorů.
2. Cenami -97 . . nelze oceňovat venkovní krycí lišty balkónových dveří; tato montáž se oceňuje cenou -1610.
</t>
  </si>
  <si>
    <t>185</t>
  </si>
  <si>
    <t>60794102</t>
  </si>
  <si>
    <t>deska parapetní dřevotřísková vnitřní 260x1000mm</t>
  </si>
  <si>
    <t>-121692244</t>
  </si>
  <si>
    <t>186</t>
  </si>
  <si>
    <t>60794121</t>
  </si>
  <si>
    <t>koncovka PVC k parapetním dřevotřískovým deskám 600mm</t>
  </si>
  <si>
    <t>-1697807244</t>
  </si>
  <si>
    <t>187</t>
  </si>
  <si>
    <t>998766101</t>
  </si>
  <si>
    <t>Přesun hmot tonážní pro konstrukce truhlářské v objektech v do 6 m</t>
  </si>
  <si>
    <t>-144719142</t>
  </si>
  <si>
    <t>Přesun hmot pro konstrukce truhlářské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</si>
  <si>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</si>
  <si>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188</t>
  </si>
  <si>
    <t>767122812</t>
  </si>
  <si>
    <t>Demontáž stěn s výplní z drátěné sítě, svařovaných</t>
  </si>
  <si>
    <t>-197258167</t>
  </si>
  <si>
    <t>Demontáž stěn a příček s výplní z drátěné sítě svařovaných</t>
  </si>
  <si>
    <t>(3,72+1,85*2+1,21*2)*3</t>
  </si>
  <si>
    <t>189</t>
  </si>
  <si>
    <t>767165111</t>
  </si>
  <si>
    <t>Montáž zábradlí rovného madla z trubek nebo tenkostěnných profilů šroubovaného</t>
  </si>
  <si>
    <t>1392674040</t>
  </si>
  <si>
    <t>Montáž zábradlí rovného madel z trubek nebo tenkostěnných profilů šroubováním</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</si>
  <si>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</si>
  <si>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4+4,55+4+5</t>
  </si>
  <si>
    <t>190</t>
  </si>
  <si>
    <t>140110R</t>
  </si>
  <si>
    <t>Madlo schodišťové Z1, Z2</t>
  </si>
  <si>
    <t>-1371291080</t>
  </si>
  <si>
    <t>191</t>
  </si>
  <si>
    <t>767531111</t>
  </si>
  <si>
    <t>Montáž vstupních kovových nebo plastových rohoží čistících zón</t>
  </si>
  <si>
    <t>-1171485678</t>
  </si>
  <si>
    <t>Montáž vstupních čistících zón z rohoží kovových nebo plastových</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</si>
  <si>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</si>
  <si>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1,0*0,5</t>
  </si>
  <si>
    <t>2,04*2,43</t>
  </si>
  <si>
    <t>192</t>
  </si>
  <si>
    <t>697520R1</t>
  </si>
  <si>
    <t>rohož vstupní ČZ1 vč doplňků</t>
  </si>
  <si>
    <t>-530666727</t>
  </si>
  <si>
    <t>193</t>
  </si>
  <si>
    <t>697520R2</t>
  </si>
  <si>
    <t>rohož vstupní ČZ2 vč doplňků</t>
  </si>
  <si>
    <t>702602990</t>
  </si>
  <si>
    <t>194</t>
  </si>
  <si>
    <t>767640221</t>
  </si>
  <si>
    <t>Montáž dveří ocelových vchodových dvoukřídlových bez nadsvětlíku</t>
  </si>
  <si>
    <t>758883571</t>
  </si>
  <si>
    <t>Montáž dveří ocelových vchodových dvoukřídlové bez nadsvětlíku</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</si>
  <si>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</si>
  <si>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195</t>
  </si>
  <si>
    <t>553409R5</t>
  </si>
  <si>
    <t>dveře VD1 komplet dle specifikace vč. doplňků</t>
  </si>
  <si>
    <t>-713757510</t>
  </si>
  <si>
    <t>196</t>
  </si>
  <si>
    <t>553409R6</t>
  </si>
  <si>
    <t>dveře VD2 komplet dle specifikace vč. doplňků</t>
  </si>
  <si>
    <t>843154666</t>
  </si>
  <si>
    <t>197</t>
  </si>
  <si>
    <t>767640322</t>
  </si>
  <si>
    <t>Montáž dveří ocelových vnitřních dvoukřídlových</t>
  </si>
  <si>
    <t>-2004689024</t>
  </si>
  <si>
    <t>198</t>
  </si>
  <si>
    <t>553409R1</t>
  </si>
  <si>
    <t>dveře D4 komplet dle specifikace vč. doplňků</t>
  </si>
  <si>
    <t>2119901047</t>
  </si>
  <si>
    <t>199</t>
  </si>
  <si>
    <t>553409R2</t>
  </si>
  <si>
    <t>dveře D5 komplet dle specifikace vč. doplňků</t>
  </si>
  <si>
    <t>1975121813</t>
  </si>
  <si>
    <t>200</t>
  </si>
  <si>
    <t>553409R3</t>
  </si>
  <si>
    <t>dveře D6 komplet dle specifikace vč. doplňků</t>
  </si>
  <si>
    <t>-569134525</t>
  </si>
  <si>
    <t>201</t>
  </si>
  <si>
    <t>553409R4</t>
  </si>
  <si>
    <t>dveře D7 komplet dle specifikace vč. doplňků</t>
  </si>
  <si>
    <t>-1059384581</t>
  </si>
  <si>
    <t>202</t>
  </si>
  <si>
    <t>998767101</t>
  </si>
  <si>
    <t>Přesun hmot tonážní pro zámečnické konstrukce v objektech v do 6 m</t>
  </si>
  <si>
    <t>-1291440515</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</si>
  <si>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</si>
  <si>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</si>
  <si>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</si>
  <si>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</si>
  <si>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203</t>
  </si>
  <si>
    <t>771111011</t>
  </si>
  <si>
    <t>Vysátí podkladu před pokládkou dlažby</t>
  </si>
  <si>
    <t>-52150951</t>
  </si>
  <si>
    <t>Příprava podkladu před provedením dlažby vysátí podlah</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</si>
  <si>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</si>
  <si>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51,55"P4</t>
  </si>
  <si>
    <t>5,95+3,36"P4a</t>
  </si>
  <si>
    <t>71+9,47"P5</t>
  </si>
  <si>
    <t>204</t>
  </si>
  <si>
    <t>771121011</t>
  </si>
  <si>
    <t>Nátěr penetrační na podlahu</t>
  </si>
  <si>
    <t>850987724</t>
  </si>
  <si>
    <t>Příprava podkladu před provedením dlažby nátěr penetrační na podlahu</t>
  </si>
  <si>
    <t>51,550*3"P4</t>
  </si>
  <si>
    <t>9,31*2</t>
  </si>
  <si>
    <t>80,47*2</t>
  </si>
  <si>
    <t>205</t>
  </si>
  <si>
    <t>771151012</t>
  </si>
  <si>
    <t>Samonivelační stěrka podlah pevnosti 20 MPa tl 5 mm</t>
  </si>
  <si>
    <t>863743152</t>
  </si>
  <si>
    <t>Příprava podkladu před provedením dlažby samonivelační stěrka min.pevnosti 20 MPa, tloušťky přes 3 do 5 mm</t>
  </si>
  <si>
    <t>51,55+9,31</t>
  </si>
  <si>
    <t>80,47</t>
  </si>
  <si>
    <t>206</t>
  </si>
  <si>
    <t>771471830</t>
  </si>
  <si>
    <t>Demontáž soklíků z dlaždic keramických kladených do malty schodišťových</t>
  </si>
  <si>
    <t>-804862985</t>
  </si>
  <si>
    <t>18,23+23,6</t>
  </si>
  <si>
    <t>207</t>
  </si>
  <si>
    <t>771474112</t>
  </si>
  <si>
    <t>Montáž soklů z dlaždic keramických rovných flexibilní lepidlo v do 90 mm</t>
  </si>
  <si>
    <t>589330269</t>
  </si>
  <si>
    <t>Montáž soklů z dlaždic keramických lepených flexibilním lepidlem rovných, výšky přes 65 do 90 mm</t>
  </si>
  <si>
    <t>34,32"1NP</t>
  </si>
  <si>
    <t>65,17-17,8"2NP</t>
  </si>
  <si>
    <t>208</t>
  </si>
  <si>
    <t>59761275</t>
  </si>
  <si>
    <t>sokl-dlažba keramická slinutá hladká do interiéru i exteriéru 330x80mm</t>
  </si>
  <si>
    <t>-1436540714</t>
  </si>
  <si>
    <t>81,69*3,3</t>
  </si>
  <si>
    <t>269,577*1,1 'Přepočtené koeficientem množství</t>
  </si>
  <si>
    <t>209</t>
  </si>
  <si>
    <t>771474132</t>
  </si>
  <si>
    <t>Montáž soklů z dlaždic keramických schodišťových stupňovitých flexibilní lepidlo v do 90 mm</t>
  </si>
  <si>
    <t>385799695</t>
  </si>
  <si>
    <t>Montáž soklů z dlaždic keramických lepených flexibilním lepidlem schodišťových stupňovitých, výšky přes 65 do 90 mm</t>
  </si>
  <si>
    <t xml:space="preserve"> 4+4,2+26*0,18*2</t>
  </si>
  <si>
    <t>210</t>
  </si>
  <si>
    <t>59761338</t>
  </si>
  <si>
    <t>sokl-dlažba keramická slinutá hladká do interiéru i exteriéru 445x85mm</t>
  </si>
  <si>
    <t>2126422034</t>
  </si>
  <si>
    <t>17,560*2,1</t>
  </si>
  <si>
    <t>36,876*1,1 'Přepočtené koeficientem množství</t>
  </si>
  <si>
    <t>211</t>
  </si>
  <si>
    <t>771571810</t>
  </si>
  <si>
    <t>Demontáž podlah z dlaždic keramických kladených do malty</t>
  </si>
  <si>
    <t>1799651226</t>
  </si>
  <si>
    <t>3,04+51,55</t>
  </si>
  <si>
    <t>71+9,47</t>
  </si>
  <si>
    <t>212</t>
  </si>
  <si>
    <t>771575131</t>
  </si>
  <si>
    <t>Montáž podlah keramických protiskluzných lepených disperzním lepidlem do 50 ks/m2</t>
  </si>
  <si>
    <t>-1445183636</t>
  </si>
  <si>
    <t>Montáž podlah z dlaždic keramických lepených disperzním lepidlem protiskluzných nebo reliefních do 50 ks/ m2</t>
  </si>
  <si>
    <t xml:space="preserve">Poznámka k souboru cen:
1. Položky jsou určeny pro všechny druhy povrchových úptav.
</t>
  </si>
  <si>
    <t>80,47"P5</t>
  </si>
  <si>
    <t>213</t>
  </si>
  <si>
    <t>59761420</t>
  </si>
  <si>
    <t>dlažba velkoformátová keramická slinutá protiskluzná do interiéru i exteriéru pro vysoké mechanické namáhání přes 4 do 6 ks/m2</t>
  </si>
  <si>
    <t>-119714235</t>
  </si>
  <si>
    <t>155,56*1,1 'Přepočtené koeficientem množství</t>
  </si>
  <si>
    <t>214</t>
  </si>
  <si>
    <t>77157712R</t>
  </si>
  <si>
    <t>lišta dilatační</t>
  </si>
  <si>
    <t>-400032564</t>
  </si>
  <si>
    <t xml:space="preserve">Poznámka k souboru cen:
1. Položky jsou určeny pro všechny druhy povrchových úprav.
</t>
  </si>
  <si>
    <t>1,5+2,04</t>
  </si>
  <si>
    <t>215</t>
  </si>
  <si>
    <t>998771101</t>
  </si>
  <si>
    <t>Přesun hmot tonážní pro podlahy z dlaždic v objektech v do 6 m</t>
  </si>
  <si>
    <t>1081787372</t>
  </si>
  <si>
    <t>Přesun hmot pro podlahy z dlaždic stanovený z hmotnosti přesunovaného materiálu vodorovná dopravní vzdálenost do 50 m v objektech výšky do 6 m</t>
  </si>
  <si>
    <t>776</t>
  </si>
  <si>
    <t>Podlahy povlakové</t>
  </si>
  <si>
    <t>216</t>
  </si>
  <si>
    <t>776111311</t>
  </si>
  <si>
    <t>Vysátí podkladu povlakových podlah</t>
  </si>
  <si>
    <t>2008661525</t>
  </si>
  <si>
    <t>Příprava podkladu vysátí podlah</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</si>
  <si>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</si>
  <si>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48,18+37,27"P6</t>
  </si>
  <si>
    <t>217</t>
  </si>
  <si>
    <t>776121111</t>
  </si>
  <si>
    <t>Vodou ředitelná penetrace savého podkladu povlakových podlah ředěná v poměru 1:3</t>
  </si>
  <si>
    <t>1420511834</t>
  </si>
  <si>
    <t>Příprava podkladu penetrace vodou ředitelná na savý podklad (válečkováním) ředěná v poměru 1:3 podlah</t>
  </si>
  <si>
    <t>218</t>
  </si>
  <si>
    <t>776121311</t>
  </si>
  <si>
    <t>Vodou ředitelná penetrace savého podkladu povlakových podlah ředěná v poměru 1:1</t>
  </si>
  <si>
    <t>-1588832501</t>
  </si>
  <si>
    <t>Příprava podkladu penetrace vodou ředitelná na savý podklad (válečkováním) ředěná v poměru 1:1 podlah</t>
  </si>
  <si>
    <t>219</t>
  </si>
  <si>
    <t>776141111</t>
  </si>
  <si>
    <t>Vyrovnání podkladu povlakových podlah stěrkou pevnosti 20 MPa tl 3 mm</t>
  </si>
  <si>
    <t>1329671682</t>
  </si>
  <si>
    <t>Příprava podkladu vyrovnání samonivelační stěrkou podlah min.pevnosti 20 MPa, tloušťky do 3 mm</t>
  </si>
  <si>
    <t>220</t>
  </si>
  <si>
    <t>776201812</t>
  </si>
  <si>
    <t>Demontáž lepených povlakových podlah s podložkou ručně</t>
  </si>
  <si>
    <t>-479652566</t>
  </si>
  <si>
    <t>Demontáž povlakových podlahovin lepených ručně s podložkou</t>
  </si>
  <si>
    <t>37,27+3,67</t>
  </si>
  <si>
    <t>221</t>
  </si>
  <si>
    <t>776221111</t>
  </si>
  <si>
    <t>Lepení pásů z PVC standardním lepidlem</t>
  </si>
  <si>
    <t>934564539</t>
  </si>
  <si>
    <t>Montáž podlahovin z PVC lepením standardním lepidlem z pásů standardních</t>
  </si>
  <si>
    <t>222</t>
  </si>
  <si>
    <t>28411000</t>
  </si>
  <si>
    <t>PVC heterogenní zátěžová antibakteriální, nášlapná vrstva 0,90mm, třída zátěže 34/43, otlak do 0,03mm, R10, hořlavost Bfl S1</t>
  </si>
  <si>
    <t>-200577283</t>
  </si>
  <si>
    <t>85,45*1,1 'Přepočtené koeficientem množství</t>
  </si>
  <si>
    <t>223</t>
  </si>
  <si>
    <t>776421312</t>
  </si>
  <si>
    <t>Montáž přechodových šroubovaných lišt</t>
  </si>
  <si>
    <t>-1322692383</t>
  </si>
  <si>
    <t>Montáž lišt přechodových šroubovaných</t>
  </si>
  <si>
    <t>0,9*4</t>
  </si>
  <si>
    <t>224</t>
  </si>
  <si>
    <t>59054113</t>
  </si>
  <si>
    <t>profil přechodový Al s pohyblivým ramenem matně eloxovaný 15x30mm</t>
  </si>
  <si>
    <t>-1002323723</t>
  </si>
  <si>
    <t>3,6*1,02 'Přepočtené koeficientem množství</t>
  </si>
  <si>
    <t>225</t>
  </si>
  <si>
    <t>998776101</t>
  </si>
  <si>
    <t>Přesun hmot tonážní pro podlahy povlakové v objektech v do 6 m</t>
  </si>
  <si>
    <t>798696413</t>
  </si>
  <si>
    <t>Přesun hmot pro podlahy povlakové stanovený z hmotnosti přesunovaného materiálu vodorovná dopravní vzdálenost do 50 m v objektech výšky do 6 m</t>
  </si>
  <si>
    <t>781</t>
  </si>
  <si>
    <t>Dokončovací práce - obklady</t>
  </si>
  <si>
    <t>226</t>
  </si>
  <si>
    <t>781121011</t>
  </si>
  <si>
    <t>Nátěr penetrační na stěnu</t>
  </si>
  <si>
    <t>-1521197629</t>
  </si>
  <si>
    <t>Příprava podkladu před provedením obkladu nátěr penetrační na stěnu</t>
  </si>
  <si>
    <t xml:space="preserve">Poznámka k souboru cen:
1. V cenách 781 12-1011 až -1015 jsou započtenyi náklady na materiál.
2. V cenách 781 16-1011 až -1023 nejsou započteny náklady na materiál, tyto se oceňují ve specifikaci.
</t>
  </si>
  <si>
    <t>(2,45+2,4)*2*2-1,8</t>
  </si>
  <si>
    <t>(3,41+1,04)*2*2-1,4</t>
  </si>
  <si>
    <t>227</t>
  </si>
  <si>
    <t>781473925</t>
  </si>
  <si>
    <t>Oprava obkladu z obkladaček keramických do 45 ks/m2 lepených</t>
  </si>
  <si>
    <t>1098920585</t>
  </si>
  <si>
    <t>Opravy obkladů z obkladaček keramických lepených, při velikosti obkladaček přes 35 do 45 ks/m2</t>
  </si>
  <si>
    <t>228</t>
  </si>
  <si>
    <t>59761255</t>
  </si>
  <si>
    <t>obklad keramický hladký přes 35 do 45ks/m2</t>
  </si>
  <si>
    <t>-158081098</t>
  </si>
  <si>
    <t>40,000*0,15*0,15</t>
  </si>
  <si>
    <t>0,9*1,1 'Přepočtené koeficientem množství</t>
  </si>
  <si>
    <t>229</t>
  </si>
  <si>
    <t>781474114</t>
  </si>
  <si>
    <t>Montáž obkladů vnitřních keramických hladkých do 22 ks/m2 lepených flexibilním lepidlem</t>
  </si>
  <si>
    <t>150643087</t>
  </si>
  <si>
    <t>Montáž obkladů vnitřních stěn z dlaždic keramických lepených flexibilním lepidlem maloformátových hladkých přes 19 do 22 ks/m2</t>
  </si>
  <si>
    <t>230</t>
  </si>
  <si>
    <t>59761040</t>
  </si>
  <si>
    <t>obklad keramický hladký přes 19 do 22ks/m2</t>
  </si>
  <si>
    <t>-1970719321</t>
  </si>
  <si>
    <t>34*1,1 'Přepočtené koeficientem množství</t>
  </si>
  <si>
    <t>231</t>
  </si>
  <si>
    <t>781494511</t>
  </si>
  <si>
    <t>Plastové profily ukončovací lepené flexibilním lepidlem</t>
  </si>
  <si>
    <t>-1857988697</t>
  </si>
  <si>
    <t>Obklad - dokončující práce profily ukončovací lepené flexibilním lepidlem ukončovací AL elox</t>
  </si>
  <si>
    <t xml:space="preserve">Poznámka k souboru cen:
1. Množství měrných jednotek u ceny -5185 se stanoví podle počtu řezaných obkladaček, nezávisle na jejich velikosti.
2. Položku -5185 lze použít při nuceném použití jiného nástroje než řezačky.
</t>
  </si>
  <si>
    <t>232</t>
  </si>
  <si>
    <t>998781101</t>
  </si>
  <si>
    <t>Přesun hmot tonážní pro obklady keramické v objektech v do 6 m</t>
  </si>
  <si>
    <t>1611383546</t>
  </si>
  <si>
    <t>Přesun hmot pro obklady keramické stanovený z hmotnosti přesunovaného materiálu vodorovná dopravní vzdálenost do 50 m v objektech výšky do 6 m</t>
  </si>
  <si>
    <t>783</t>
  </si>
  <si>
    <t>Dokončovací práce - nátěry</t>
  </si>
  <si>
    <t>233</t>
  </si>
  <si>
    <t>783315101</t>
  </si>
  <si>
    <t>Mezinátěr jednonásobný syntetický standardní zámečnických konstrukcí</t>
  </si>
  <si>
    <t>-1723498517</t>
  </si>
  <si>
    <t>Mezinátěr zámečnických konstrukcí jednonásobný syntetický standardní</t>
  </si>
  <si>
    <t>5*0,3*4</t>
  </si>
  <si>
    <t>(2*PI*0,025*0,025+2*PI*0,025*17,5)</t>
  </si>
  <si>
    <t>8"stávající zábradlí</t>
  </si>
  <si>
    <t>234</t>
  </si>
  <si>
    <t>783317101</t>
  </si>
  <si>
    <t>Krycí jednonásobný syntetický standardní nátěr zámečnických konstrukcí</t>
  </si>
  <si>
    <t>-1796161576</t>
  </si>
  <si>
    <t>Krycí nátěr (email) zámečnických konstrukcí jednonásobný syntetický standardní</t>
  </si>
  <si>
    <t>235</t>
  </si>
  <si>
    <t>783801201</t>
  </si>
  <si>
    <t>Obroušení omítek před provedením nátěru</t>
  </si>
  <si>
    <t>-1207625099</t>
  </si>
  <si>
    <t>Příprava podkladu omítek před provedením nátěru obroušení</t>
  </si>
  <si>
    <t>(1+3,6+5,6+4,8+0,8+0,8+3,6+0,8+4,8+1,1+0,8+2+0,8+0,6+6+4,5+6+2,5+0,4+0,8+5,6-0,8)*3,3</t>
  </si>
  <si>
    <t>(7,35+0,5*2+1,2+0,2*2+6,2+6,5+0,8+1,6+1)*3,3</t>
  </si>
  <si>
    <t>4*1,8*0,16"obroušení nátěru podstupnic</t>
  </si>
  <si>
    <t>236</t>
  </si>
  <si>
    <t>783801403</t>
  </si>
  <si>
    <t>Oprášení omítek před provedením nátěru</t>
  </si>
  <si>
    <t>-421800040</t>
  </si>
  <si>
    <t>Příprava podkladu omítek před provedením nátěru oprášení</t>
  </si>
  <si>
    <t>237</t>
  </si>
  <si>
    <t>783813131</t>
  </si>
  <si>
    <t>Penetrační syntetický nátěr hladkých, tenkovrstvých zrnitých a štukových omítek</t>
  </si>
  <si>
    <t>-966649993</t>
  </si>
  <si>
    <t>Penetrační nátěr omítek hladkých omítek hladkých, zrnitých tenkovrstvých nebo štukových stupně členitosti 1 a 2 syntetický</t>
  </si>
  <si>
    <t>124,868</t>
  </si>
  <si>
    <t>(1,2+1,3+0,3+0,4+2,4+1,05+1,2+0,3)*1,52</t>
  </si>
  <si>
    <t>(0,4+0,5+2,5+2,8+0,75+1,05)*1,52</t>
  </si>
  <si>
    <t>238</t>
  </si>
  <si>
    <t>783817121</t>
  </si>
  <si>
    <t>Krycí jednonásobný syntetický nátěr hladkých, zrnitých tenkovrstvých nebo štukových omítek</t>
  </si>
  <si>
    <t>1546610031</t>
  </si>
  <si>
    <t>Krycí (ochranný ) nátěr omítek jednonásobný hladkých omítek hladkých, zrnitých tenkovrstvých nebo štukových stupně členitosti 1 a 2 syntetický</t>
  </si>
  <si>
    <t>239</t>
  </si>
  <si>
    <t>783822211</t>
  </si>
  <si>
    <t>Celoplošné vyrovnání omítky před provedením nátěru vápennou stěrkou tloušťky do 3 mm</t>
  </si>
  <si>
    <t>1412938013</t>
  </si>
  <si>
    <t>Vyrovnání omítek před provedením nátěru celoplošné, tloušťky do 3 mm, stěrkou vápennou</t>
  </si>
  <si>
    <t xml:space="preserve">Poznámka k souboru cen:
1. Vyrovnání podkladu větší tloušťky lze ocenit příslušnými cenami katalogu 801-4 Budovy a haly-opravy a údržba.
</t>
  </si>
  <si>
    <t>240</t>
  </si>
  <si>
    <t>783913151</t>
  </si>
  <si>
    <t>Penetrační syntetický nátěr hladkých betonových podlah</t>
  </si>
  <si>
    <t>-2012376516</t>
  </si>
  <si>
    <t>Penetrační nátěr betonových podlah hladkých (z pohledového nebo gletovaného betonu, stěrky apod.) syntetický</t>
  </si>
  <si>
    <t>4*1,8*0,1</t>
  </si>
  <si>
    <t>241</t>
  </si>
  <si>
    <t>783917151</t>
  </si>
  <si>
    <t>Krycí jednonásobný syntetický nátěr betonové podlahy</t>
  </si>
  <si>
    <t>-1209785714</t>
  </si>
  <si>
    <t>Krycí (uzavírací) nátěr betonových podlah jednonásobný syntetický</t>
  </si>
  <si>
    <t>784</t>
  </si>
  <si>
    <t>Dokončovací práce - malby a tapety</t>
  </si>
  <si>
    <t>242</t>
  </si>
  <si>
    <t>784181101</t>
  </si>
  <si>
    <t>Základní akrylátová jednonásobná penetrace podkladu v místnostech výšky do 3,80m</t>
  </si>
  <si>
    <t>-1827047218</t>
  </si>
  <si>
    <t>Penetrace podkladu jednonásobná základní akrylátová v místnostech výšky do 3,80 m</t>
  </si>
  <si>
    <t>150/1,52*1,48</t>
  </si>
  <si>
    <t>(13,7+4,8+7,4)*1,48</t>
  </si>
  <si>
    <t>37,27+27+3,36+2,3</t>
  </si>
  <si>
    <t>50,3+3,4+18+8,45</t>
  </si>
  <si>
    <t>243</t>
  </si>
  <si>
    <t>784221101</t>
  </si>
  <si>
    <t>Dvojnásobné bílé malby ze směsí za sucha dobře otěruvzdorných v místnostech do 3,80 m</t>
  </si>
  <si>
    <t>1465306129</t>
  </si>
  <si>
    <t>Malby z malířských směsí otěruvzdorných za sucha dvojnásobné, bílé za sucha otěruvzdorné dobře v místnostech výšky do 3,80 m</t>
  </si>
  <si>
    <t>03 - elektro 1.NP</t>
  </si>
  <si>
    <t>Pol1</t>
  </si>
  <si>
    <t>Kabel silový 400 V, CU 4Jx10 s pož.odolností B2ca, s1, d1</t>
  </si>
  <si>
    <t>Pol2</t>
  </si>
  <si>
    <t>Kabel silový 230 V, CU 3Jx2,5 s pož.odolností B2ca, s1, d1</t>
  </si>
  <si>
    <t>Pol3</t>
  </si>
  <si>
    <t>Kabel silový 230 V, CU 3Jx1,5 s pož.odolností B2ca, s1, d1</t>
  </si>
  <si>
    <t>Pol4</t>
  </si>
  <si>
    <t>Kabel silový 400 V, CU 5Jx1,5 s pož.odolností B2ca, s1, d1</t>
  </si>
  <si>
    <t>pol46</t>
  </si>
  <si>
    <t>zednické přípomoce</t>
  </si>
  <si>
    <t>hr</t>
  </si>
  <si>
    <t>1108658344</t>
  </si>
  <si>
    <t>Pol5</t>
  </si>
  <si>
    <t>CY 25 zž</t>
  </si>
  <si>
    <t>Pol6</t>
  </si>
  <si>
    <t>CY 4 zž</t>
  </si>
  <si>
    <t>Pol7</t>
  </si>
  <si>
    <t>Ukonč. a zap.vodiče ve svorce rozvaděči</t>
  </si>
  <si>
    <t>ks</t>
  </si>
  <si>
    <t>Pol8</t>
  </si>
  <si>
    <t>Průraz zdí o síle 300mm do pr.20mm</t>
  </si>
  <si>
    <t>Pol9</t>
  </si>
  <si>
    <t>Drážka do zdi 40x40mm pro kab. trasu</t>
  </si>
  <si>
    <t>Pol10</t>
  </si>
  <si>
    <t>Zazdění a začištění drážky ve zdi/průrazu</t>
  </si>
  <si>
    <t>Pol11</t>
  </si>
  <si>
    <t>Trukba instalační ohebná do zdi PVC 25mm</t>
  </si>
  <si>
    <t>Pol12</t>
  </si>
  <si>
    <t>Sada pro nouzovou signalizaci dle vyhl. 398/2009 Sb., pro toalety s bezbariérovým přístupem, (tahov.tlač., reset. tlač., alarm, zdroj )</t>
  </si>
  <si>
    <t>Pol13</t>
  </si>
  <si>
    <t>Orientační hlasový majáček pro nevidomé dle vyhl. 398/2009 Sb, slot na SD/MMC, formát MPEG/MP3, dálkově ovládaný 50-150m, min. IP44</t>
  </si>
  <si>
    <t>Pol14</t>
  </si>
  <si>
    <t>Dálkový ovladač hlasového majáčku (pro údržbu investora)</t>
  </si>
  <si>
    <t>Pol15</t>
  </si>
  <si>
    <t>Zásuvka dvojnásobná 230V/16A do zdi IP40, bílá, komplet</t>
  </si>
  <si>
    <t>Pol16</t>
  </si>
  <si>
    <t>Spínač jednopólový č.1 250V/10A kompelt do zdi, bílá b.</t>
  </si>
  <si>
    <t>Pol17</t>
  </si>
  <si>
    <t>Vypínač křížový č.7, 230V/10A komplet, bílá barva, do zdi</t>
  </si>
  <si>
    <t>Pol18</t>
  </si>
  <si>
    <t>Vypínač schodišťový č.6, 230V/10A komp., bílá barva, do zdi</t>
  </si>
  <si>
    <t>Pol19</t>
  </si>
  <si>
    <t>Rozvaděč s požární odolností EI30 DP1 a kouřotěsným uzávěrem EI 30S v provedení do zdi, In=63A, Ik=6kA, 36.mod, vývod/přívod zadní stěnou</t>
  </si>
  <si>
    <t>Pol20</t>
  </si>
  <si>
    <t>Hl. vyp. Na DIN lištu 25A/3/400V</t>
  </si>
  <si>
    <t>Pol21</t>
  </si>
  <si>
    <t>Jistič 25A/3/B 6kA</t>
  </si>
  <si>
    <t>Pol22</t>
  </si>
  <si>
    <t>Jistič 10A/1/B 6kA</t>
  </si>
  <si>
    <t>Pol23</t>
  </si>
  <si>
    <t>Jistič 10A/3/C, 6kA</t>
  </si>
  <si>
    <t>Pol24</t>
  </si>
  <si>
    <t>Proudový chránič 230V/16A/B/0,03A, 6kA</t>
  </si>
  <si>
    <t>Pol25</t>
  </si>
  <si>
    <t>Zdroj na DIN lištu 230/12V, AC/DC - 20W</t>
  </si>
  <si>
    <t>Pol26</t>
  </si>
  <si>
    <t>Propojovací hřeben 12 mod., 63A/400V</t>
  </si>
  <si>
    <t>Pol27</t>
  </si>
  <si>
    <t>Stropní LED panel 600x600mm pro vestavbu do podhledu (teplota barvy 3000K)</t>
  </si>
  <si>
    <t>Pol28</t>
  </si>
  <si>
    <t>Stropní LED panel 600x600mm pro vestavbu do podhledu (teplota barvy 3000K) s nouzovým zdrojem s funkcí 60min. při výpadku el.energie</t>
  </si>
  <si>
    <t>Pol29</t>
  </si>
  <si>
    <t>Nástěnné venkovní svítidlo 230V/10A, LED/10W/E27 s PIR čidlem (nastavení čidla PIR 180°, regulace citlivosti a času)</t>
  </si>
  <si>
    <t>Pol30</t>
  </si>
  <si>
    <t>Stropní PIR čidlo 360°, 230V/10A ovl.osvětlení, regulace citlivosti a času</t>
  </si>
  <si>
    <t>Pol31</t>
  </si>
  <si>
    <t>Nástěnné PIR čidlo 180°, přidání do stáv. sistému EZS (nová zóna)</t>
  </si>
  <si>
    <t>Pol32</t>
  </si>
  <si>
    <t>Nástěnné vnitřní svítidlo 230V/10A, LED/10W/E27 IP40</t>
  </si>
  <si>
    <t>Pol33</t>
  </si>
  <si>
    <t>Přemístění klávesnice EZS o cca. 30cm v místě rozšíření vstupu do chodby, prodložení kabelů přes kab. spojky</t>
  </si>
  <si>
    <t>Pol34</t>
  </si>
  <si>
    <t>Venkovní zvonkové tablo v provedení antivandal s el. vrátným (el.mg. zámek)propojené na čtyři vnitřní audio telefony s možností rozšíření o 4x stanice s navrhovanou kab. trasou o délce do 190m</t>
  </si>
  <si>
    <t>Pol35</t>
  </si>
  <si>
    <t>Indukční smyčka 12/24V pro interkomy do venkovního prostředí určená ke komunikaci s nedoslýchavými osobami se sluchadly T2 dle IEC 60118</t>
  </si>
  <si>
    <t>Pol36</t>
  </si>
  <si>
    <t>Vyhledání stávajících kabelů ve zdi (opatření před kolizí při křížení s novou kabelovou trasou ve zdi) práce cca.6h</t>
  </si>
  <si>
    <t>h</t>
  </si>
  <si>
    <t>Pol37</t>
  </si>
  <si>
    <t>Sádra bal. 30kg</t>
  </si>
  <si>
    <t>Pol38</t>
  </si>
  <si>
    <t>Oko CU lisovací 4/4</t>
  </si>
  <si>
    <t>Pol39</t>
  </si>
  <si>
    <t>Zemnící svorka ZSA16 s CU páskem 0,5m</t>
  </si>
  <si>
    <t>Pol40</t>
  </si>
  <si>
    <t>Označení kab.vývodů štítkem</t>
  </si>
  <si>
    <t>Pol41</t>
  </si>
  <si>
    <t>Lišta instalační vkládací 40x40mm</t>
  </si>
  <si>
    <t>Pol42</t>
  </si>
  <si>
    <t>Demontáža odpojení stáv. rozvaděče</t>
  </si>
  <si>
    <t>Pol43</t>
  </si>
  <si>
    <t>Demontáž stropního osvětlení a vypínačů</t>
  </si>
  <si>
    <t>Pol44</t>
  </si>
  <si>
    <t>Přemístění stáv. PIR čidla EZS o 1,2m, prodloužení komunikačního kabelu přes kab. spojku</t>
  </si>
  <si>
    <t>Pol45</t>
  </si>
  <si>
    <t>Protipožární silikon k utěsnění spáry a další konstrukce, kartuše 310ml (utěsnění rozvaděče RO1)</t>
  </si>
  <si>
    <t>04 - elektro 2.NP</t>
  </si>
  <si>
    <t>Pol46</t>
  </si>
  <si>
    <t>Pol47</t>
  </si>
  <si>
    <t>Pol48</t>
  </si>
  <si>
    <t>Kabel silový 400 V, CU 5Jx2,5 s pož.odolností B2ca, s1, d1</t>
  </si>
  <si>
    <t>Pol49</t>
  </si>
  <si>
    <t>Kabel komunikační CU 2x2x0,8 s pož.odolností B2ca, s1, d1</t>
  </si>
  <si>
    <t>Pol50</t>
  </si>
  <si>
    <t>Kabel komunikační k venkovní siréně EZS (přemístění na přístavbu)</t>
  </si>
  <si>
    <t>Pol51</t>
  </si>
  <si>
    <t>CY 6 zž</t>
  </si>
  <si>
    <t>Pol52</t>
  </si>
  <si>
    <t>Pol53</t>
  </si>
  <si>
    <t>Lišta instalační vkládací 20x20mm</t>
  </si>
  <si>
    <t>Pol54</t>
  </si>
  <si>
    <t>Pol55</t>
  </si>
  <si>
    <t>Vyhledání stávajících kabelů ve zdi (opatření před kolizí při křížení s novou kabelovou trasou ve zdi)</t>
  </si>
  <si>
    <t>Pol56</t>
  </si>
  <si>
    <t>Průraz dzí do 250mm, pr.20mm</t>
  </si>
  <si>
    <t>Pol57</t>
  </si>
  <si>
    <t>Drážka 40x40mm do zdi pro kab.vedení</t>
  </si>
  <si>
    <t>Pol58</t>
  </si>
  <si>
    <t>Pol59</t>
  </si>
  <si>
    <t>Spínací tlačítko 230V/10A komp., bílá barva, do zdi</t>
  </si>
  <si>
    <t>Pol60</t>
  </si>
  <si>
    <t>Pol61</t>
  </si>
  <si>
    <t>Pol62</t>
  </si>
  <si>
    <t>Pol63</t>
  </si>
  <si>
    <t>El. mag. zámek 12V do dveří</t>
  </si>
  <si>
    <t>Pol64</t>
  </si>
  <si>
    <t>Zvonek nástěnný domovní 12V/DC</t>
  </si>
  <si>
    <t>Pol65</t>
  </si>
  <si>
    <t>Venkovní siréna EZS demontáž a opětovná montáž na přístavbu, prodložení kabelů přes spojky</t>
  </si>
  <si>
    <t>Pol66</t>
  </si>
  <si>
    <t>Demontáž stáv. osvětlení a ovladačů</t>
  </si>
  <si>
    <t>pol67</t>
  </si>
  <si>
    <t>1035810754</t>
  </si>
  <si>
    <t>05 - Hromosvod</t>
  </si>
  <si>
    <t>Pol67</t>
  </si>
  <si>
    <t>Drát zemnící FeZn pr.8mm</t>
  </si>
  <si>
    <t>Pol68</t>
  </si>
  <si>
    <t>Drát zemnící FeZn pr.10mm</t>
  </si>
  <si>
    <t>Pol69</t>
  </si>
  <si>
    <t>Zemnící páska FeZn 30x4mm</t>
  </si>
  <si>
    <t>Pol70</t>
  </si>
  <si>
    <t>Svorka SR02b, FeZn</t>
  </si>
  <si>
    <t>Pol71</t>
  </si>
  <si>
    <t>Svorka SR03b, FeZn</t>
  </si>
  <si>
    <t>Pol72</t>
  </si>
  <si>
    <t>Podpěra vedení PV17-350mm s vrutem, FeZn</t>
  </si>
  <si>
    <t>Pol73</t>
  </si>
  <si>
    <t>Držák DJD-350mm, FeZn</t>
  </si>
  <si>
    <t>Pol74</t>
  </si>
  <si>
    <t>Ochranná trubka OT17, FeZn</t>
  </si>
  <si>
    <t>Pol75</t>
  </si>
  <si>
    <t>Svorka DRÁT/DRÁT SS, FeZn</t>
  </si>
  <si>
    <t>Pol76</t>
  </si>
  <si>
    <t>Svorka zkušební SZ, FeZn</t>
  </si>
  <si>
    <t>Pol77</t>
  </si>
  <si>
    <t>Jímací tyč 2m, AlMgSi</t>
  </si>
  <si>
    <t>Pol78</t>
  </si>
  <si>
    <t>Betonové závaží 17kg s PVC podložkou</t>
  </si>
  <si>
    <t>Pol79</t>
  </si>
  <si>
    <t>Vrtání otvoru do zdi pro podperu vedení PV17-300, FeZn</t>
  </si>
  <si>
    <t>Pol80</t>
  </si>
  <si>
    <t>Podpěra vedení PV21c</t>
  </si>
  <si>
    <t>Pol81</t>
  </si>
  <si>
    <t>Antikorozní nátěr</t>
  </si>
  <si>
    <t>l</t>
  </si>
  <si>
    <t>Pol82</t>
  </si>
  <si>
    <t>Plastové číslo svodu</t>
  </si>
  <si>
    <t>Pol83</t>
  </si>
  <si>
    <t>Svorka SP1 připojovací, FeZn</t>
  </si>
  <si>
    <t>Pol84</t>
  </si>
  <si>
    <t>Montážní plošina do výšky 10m</t>
  </si>
  <si>
    <t>Pol85</t>
  </si>
  <si>
    <t>Hlavní zemnící přípojnice MET v PVC krabici zapuštěném provedení ve zdi</t>
  </si>
  <si>
    <t>06 - VZT</t>
  </si>
  <si>
    <t xml:space="preserve">    735 - Ústřední vytápění - otopná tělesa</t>
  </si>
  <si>
    <t xml:space="preserve">    751 - Vzduchotechnika</t>
  </si>
  <si>
    <t>735</t>
  </si>
  <si>
    <t>Ústřední vytápění - otopná tělesa</t>
  </si>
  <si>
    <t>735191902</t>
  </si>
  <si>
    <t>Vyzkoušení otopných těles litinových po opravě tlakem</t>
  </si>
  <si>
    <t>-1382625632</t>
  </si>
  <si>
    <t>Ostatní opravy otopných těles vyzkoušení tlakem po opravě otopných těles litinových</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</si>
  <si>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</si>
  <si>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735191904</t>
  </si>
  <si>
    <t>Vyčištění otopných těles litinových proplachem vodou</t>
  </si>
  <si>
    <t>-1086406431</t>
  </si>
  <si>
    <t>Ostatní opravy otopných těles vyčištění propláchnutím vodou otopných těles litinových</t>
  </si>
  <si>
    <t>735191905</t>
  </si>
  <si>
    <t>Odvzdušnění otopných těles</t>
  </si>
  <si>
    <t>43648304</t>
  </si>
  <si>
    <t>Ostatní opravy otopných těles odvzdušnění tělesa</t>
  </si>
  <si>
    <t>735191910</t>
  </si>
  <si>
    <t>Napuštění vody do otopných těles</t>
  </si>
  <si>
    <t>1978939273</t>
  </si>
  <si>
    <t>Ostatní opravy otopných těles napuštění vody do otopného systému včetně potrubí (bez kotle a ohříváků) otopných těles</t>
  </si>
  <si>
    <t>735192911</t>
  </si>
  <si>
    <t>Zpětná montáž otopných těles článkových litinových</t>
  </si>
  <si>
    <t>346127721</t>
  </si>
  <si>
    <t>Ostatní opravy otopných těles zpětná montáž otopných těles článkových litinových</t>
  </si>
  <si>
    <t>735999R</t>
  </si>
  <si>
    <t>Topná a tlaková zkouška</t>
  </si>
  <si>
    <t>68073809</t>
  </si>
  <si>
    <t>751</t>
  </si>
  <si>
    <t>Vzduchotechnika</t>
  </si>
  <si>
    <t>751122011</t>
  </si>
  <si>
    <t>Mtž vent rad ntl nástěnného základního D do 100 mm</t>
  </si>
  <si>
    <t>-1265870100</t>
  </si>
  <si>
    <t>Montáž ventilátoru radiálního nízkotlakého nástěnného základního, průměru do 100 mm</t>
  </si>
  <si>
    <t>54233100</t>
  </si>
  <si>
    <t xml:space="preserve">ventilátor radiální malý plastový </t>
  </si>
  <si>
    <t>1068668796</t>
  </si>
  <si>
    <t>ventilátor radiální malý plastový V=80 m3/h, dP=120 Pa, P=29 W, 230 V, 50 Hz</t>
  </si>
  <si>
    <t>751398041</t>
  </si>
  <si>
    <t>Mtž protidešťové žaluzie potrubí D do 300 mm</t>
  </si>
  <si>
    <t>-2137224791</t>
  </si>
  <si>
    <t>Montáž ostatních zařízení protidešťové žaluzie nebo žaluziové klapky na kruhové potrubí, průměru do 300 mm</t>
  </si>
  <si>
    <t>4298130R</t>
  </si>
  <si>
    <t>Žaluziová klapka PER 100 W</t>
  </si>
  <si>
    <t>126086013</t>
  </si>
  <si>
    <t>42981318</t>
  </si>
  <si>
    <t>Protidešťová žaluzie PRG 250 W včetně síťky proti hmyzu</t>
  </si>
  <si>
    <t>-1648649195</t>
  </si>
  <si>
    <t>751510041</t>
  </si>
  <si>
    <t>Vzduchotechnické potrubí pozink kruhové spirálně vinuté D do 100 mm</t>
  </si>
  <si>
    <t>-1115311321</t>
  </si>
  <si>
    <t>Vzduchotechnické potrubí z pozinkovaného plechu kruhové, trouba spirálně vinutá bez příruby, průměru do 100 mm</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</si>
  <si>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</si>
  <si>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751510043</t>
  </si>
  <si>
    <t>Vzduchotechnické potrubí pozink kruhové spirálně vinuté D do 300 mm</t>
  </si>
  <si>
    <t>-1837191585</t>
  </si>
  <si>
    <t>Vzduchotechnické potrubí z pozinkovaného plechu kruhové, trouba spirálně vinutá bez příruby, průměru přes 200 do 300 mm</t>
  </si>
  <si>
    <t>751514177</t>
  </si>
  <si>
    <t>Mtž oblouku do plech potrubí kruh bez příruby D do 100 mm</t>
  </si>
  <si>
    <t>-399075971</t>
  </si>
  <si>
    <t>Montáž oblouku do plechového potrubí kruhového bez příruby, průměru do 100 mm</t>
  </si>
  <si>
    <t>42981080</t>
  </si>
  <si>
    <t>oblouk segmentový VZT Pz 60° D 100mm</t>
  </si>
  <si>
    <t>1221953627</t>
  </si>
  <si>
    <t>751514287</t>
  </si>
  <si>
    <t>Mtž kalhotového kusu do plech potrubí bez příruby D do 100 mm</t>
  </si>
  <si>
    <t>-346497269</t>
  </si>
  <si>
    <t>Montáž kalhotového kusu nebo odbočky jednostranné do plechového potrubí kruhového bez příruby, průměru do 100 mm</t>
  </si>
  <si>
    <t>42981151</t>
  </si>
  <si>
    <t>odbočka jednostranná VZT Pz 90° D 100/100mm</t>
  </si>
  <si>
    <t>716728833</t>
  </si>
  <si>
    <t>07 - ZTI</t>
  </si>
  <si>
    <t xml:space="preserve">    721 - Zdravotechnika - vnitřní kanalizace</t>
  </si>
  <si>
    <t xml:space="preserve">    722 - Zdravotechnika - vnitřní vodovod</t>
  </si>
  <si>
    <t>132212102</t>
  </si>
  <si>
    <t>Hloubení rýh š do 600 mm ručním nebo pneum nářadím v nesoudržných horninách tř. 3</t>
  </si>
  <si>
    <t>1698379002</t>
  </si>
  <si>
    <t>Hloubení zapažených i nezapažených rýh šířky do 600 mm ručním nebo pneumatickým nářadím s urovnáním dna do předepsaného profilu a spádu v horninách tř. 3 nesoudržných</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</si>
  <si>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</si>
  <si>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0,8*1*3</t>
  </si>
  <si>
    <t>743049956</t>
  </si>
  <si>
    <t>Příplatek k vodorovnému přemístění výkopku/sypaniny z horniny tř. 1 až 4 ZKD 1000 m přes 10000 m</t>
  </si>
  <si>
    <t>-1963001293</t>
  </si>
  <si>
    <t>1,2</t>
  </si>
  <si>
    <t>1,2*10 'Přepočtené koeficientem množství</t>
  </si>
  <si>
    <t>-1166645355</t>
  </si>
  <si>
    <t>349670849</t>
  </si>
  <si>
    <t>1,2*1,8 'Přepočtené koeficientem množství</t>
  </si>
  <si>
    <t>-1933646432</t>
  </si>
  <si>
    <t>175111101</t>
  </si>
  <si>
    <t>Obsypání potrubí ručně sypaninou bez prohození sítem, uloženou do 3 m</t>
  </si>
  <si>
    <t>931617032</t>
  </si>
  <si>
    <t>Obsypání potrubí ručně sypaninou z vhodných hornin tř. 1 až 4 nebo materiálem připraveným podél výkopu ve vzdálenosti do 3 m od jeho kraje, pro jakoukoliv hloubku výkopu a míru zhutnění bez prohození sypaniny sítem</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</si>
  <si>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</si>
  <si>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0,8*0,4*3</t>
  </si>
  <si>
    <t>1009435874</t>
  </si>
  <si>
    <t>0,96*2 'Přepočtené koeficientem množství</t>
  </si>
  <si>
    <t>451573111</t>
  </si>
  <si>
    <t>Lože pod potrubí otevřený výkop ze štěrkopísku</t>
  </si>
  <si>
    <t>958820061</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</si>
  <si>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</si>
  <si>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</si>
  <si>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631311124</t>
  </si>
  <si>
    <t>Mazanina tl do 120 mm z betonu prostého bez zvýšených nároků na prostředí tř. C 16/20</t>
  </si>
  <si>
    <t>1939005214</t>
  </si>
  <si>
    <t>Mazanina z betonu prostého bez zvýšených nároků na prostředí tl. přes 80 do 120 mm tř. C 16/20</t>
  </si>
  <si>
    <t>2*0,1*2</t>
  </si>
  <si>
    <t>635111115</t>
  </si>
  <si>
    <t>Násyp pod podlahy ze štěrkopísku s udusáním</t>
  </si>
  <si>
    <t>-1129480599</t>
  </si>
  <si>
    <t>Násyp ze štěrkopísku, písku nebo kameniva pod podlahy s udusáním a urovnáním povrchu ze štěrkopísku</t>
  </si>
  <si>
    <t xml:space="preserve">Poznámka k souboru cen:
1. Ceny jsou určeny pro násyp vodorovný nebo ve spádu pod podlahy, mazaniny, dlažby a pro násypy na plochých střechách.
</t>
  </si>
  <si>
    <t>965042231</t>
  </si>
  <si>
    <t>Bourání podkladů pod dlažby nebo mazanin betonových nebo z litého asfaltu tl přes 100 mm pl do 4 m2</t>
  </si>
  <si>
    <t>1644077467</t>
  </si>
  <si>
    <t>Bourání mazanin betonových nebo z litého asfaltu tl. přes 100 mm, plochy do 4 m2</t>
  </si>
  <si>
    <t>1885863224</t>
  </si>
  <si>
    <t>840725909</t>
  </si>
  <si>
    <t>4,461*29 'Přepočtené koeficientem množství</t>
  </si>
  <si>
    <t>-2012788368</t>
  </si>
  <si>
    <t>-19996955</t>
  </si>
  <si>
    <t>-2082612145</t>
  </si>
  <si>
    <t>2*0,0003 'Přepočtené koeficientem množství</t>
  </si>
  <si>
    <t>720756322</t>
  </si>
  <si>
    <t>-900927877</t>
  </si>
  <si>
    <t>2*1,15 'Přepočtené koeficientem množství</t>
  </si>
  <si>
    <t>721</t>
  </si>
  <si>
    <t>Zdravotechnika - vnitřní kanalizace</t>
  </si>
  <si>
    <t>721171803</t>
  </si>
  <si>
    <t>Demontáž potrubí z PVC do D 75</t>
  </si>
  <si>
    <t>1513735287</t>
  </si>
  <si>
    <t>Demontáž potrubí z novodurových trub odpadních nebo připojovacích do D 75</t>
  </si>
  <si>
    <t xml:space="preserve">Poznámka k souboru cen:
1. Demontáž plstěných pásů se oceňuje cenami souboru cen 722 18-18 Demontáž plstěných pásů z trub, části B 02.
</t>
  </si>
  <si>
    <t>1+1</t>
  </si>
  <si>
    <t>721171915</t>
  </si>
  <si>
    <t>Potrubí z PP propojení potrubí DN 110</t>
  </si>
  <si>
    <t>1234668360</t>
  </si>
  <si>
    <t>Opravy odpadního potrubí plastového propojení dosavadního potrubí DN 110</t>
  </si>
  <si>
    <t>1"záslepka</t>
  </si>
  <si>
    <t>721171916</t>
  </si>
  <si>
    <t>Potrubí z PP propojení potrubí DN 125</t>
  </si>
  <si>
    <t>1712175741</t>
  </si>
  <si>
    <t>Opravy odpadního potrubí plastového propojení dosavadního potrubí DN 125</t>
  </si>
  <si>
    <t>721173401</t>
  </si>
  <si>
    <t>Potrubí kanalizační z PVC SN 4 svodné DN 110</t>
  </si>
  <si>
    <t>1565407063</t>
  </si>
  <si>
    <t>Potrubí z plastových trub PVC SN4 svodné (ležaté) DN 110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</si>
  <si>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</si>
  <si>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721173722</t>
  </si>
  <si>
    <t>Potrubí kanalizační z PE připojovací DN 40</t>
  </si>
  <si>
    <t>-17325736</t>
  </si>
  <si>
    <t>Potrubí z plastových trub polyetylenové svařované připojovací DN 40</t>
  </si>
  <si>
    <t>721173723</t>
  </si>
  <si>
    <t>Potrubí kanalizační z PE připojovací DN 50</t>
  </si>
  <si>
    <t>366405556</t>
  </si>
  <si>
    <t>Potrubí z plastových trub polyetylenové svařované připojovací DN 50</t>
  </si>
  <si>
    <t>721194104</t>
  </si>
  <si>
    <t>Vyvedení a upevnění odpadních výpustek DN 40</t>
  </si>
  <si>
    <t>269759224</t>
  </si>
  <si>
    <t>Vyměření přípojek na potrubí vyvedení a upevnění odpadních výpustek DN 40</t>
  </si>
  <si>
    <t xml:space="preserve">Poznámka k souboru cen:
1. Cenami lze oceňovat i vyvedení a upevnění odpadních výpustek ke strojům a zařízením.
2. Potrubí odpadních výpustek se oceňují cenami souboru cen 721 17- . . Potrubí z plastových trub, části A 01.
</t>
  </si>
  <si>
    <t>721194105</t>
  </si>
  <si>
    <t>Vyvedení a upevnění odpadních výpustek DN 50</t>
  </si>
  <si>
    <t>901628389</t>
  </si>
  <si>
    <t>Vyměření přípojek na potrubí vyvedení a upevnění odpadních výpustek DN 50</t>
  </si>
  <si>
    <t>721194109</t>
  </si>
  <si>
    <t>Vyvedení a upevnění odpadních výpustek DN 100</t>
  </si>
  <si>
    <t>643831943</t>
  </si>
  <si>
    <t>Vyměření přípojek na potrubí vyvedení a upevnění odpadních výpustek DN 100</t>
  </si>
  <si>
    <t>721290111</t>
  </si>
  <si>
    <t>Zkouška těsnosti potrubí kanalizace vodou do DN 125</t>
  </si>
  <si>
    <t>492156445</t>
  </si>
  <si>
    <t>Zkouška těsnosti kanalizace v objektech vodou do DN 125</t>
  </si>
  <si>
    <t xml:space="preserve">Poznámka k souboru cen:
1. V ceně -0123 není započteno dodání média; jeho dodávka se oceňuje ve specifikaci.
</t>
  </si>
  <si>
    <t>998721101</t>
  </si>
  <si>
    <t>Přesun hmot tonážní pro vnitřní kanalizace v objektech v do 6 m</t>
  </si>
  <si>
    <t>-907775849</t>
  </si>
  <si>
    <t>Přesun hmot pro vnitřní kanalizace stanovený z hmotnosti přesunovaného materiálu vodorovná dopravní vzdálenost do 50 m v objektech výšky do 6 m</t>
  </si>
  <si>
    <t>722</t>
  </si>
  <si>
    <t>Zdravotechnika - vnitřní vodovod</t>
  </si>
  <si>
    <t>722160974</t>
  </si>
  <si>
    <t>Oprava potrubí vodovodního měděného vsazení odbočky D 22</t>
  </si>
  <si>
    <t>930646741</t>
  </si>
  <si>
    <t>Opravy rozvodů potrubí z měděných trubek vsazení odbočky na stávající potrubí o rozměrech Ø 22/1,5</t>
  </si>
  <si>
    <t>722160975</t>
  </si>
  <si>
    <t>Oprava potrubí vodovodního měděného vsazení odbočky D 28</t>
  </si>
  <si>
    <t>1790733003</t>
  </si>
  <si>
    <t>Opravy rozvodů potrubí z měděných trubek vsazení odbočky na stávající potrubí o rozměrech Ø 28/1,5</t>
  </si>
  <si>
    <t>722174002</t>
  </si>
  <si>
    <t>Potrubí vodovodní plastové PPR svar polyfuze PN 16 D 20 x 2,8 mm</t>
  </si>
  <si>
    <t>-1125785229</t>
  </si>
  <si>
    <t>Potrubí z plastových trubek z polypropylenu (PPR) svařovaných polyfuzně PN 16 (SDR 7,4) D 20 x 2,8</t>
  </si>
  <si>
    <t xml:space="preserve">Poznámka k souboru cen:
1. V cenách -4001 až -4088 jsou započteny náklady na montáž a dodávku potrubí a tvarovek.
</t>
  </si>
  <si>
    <t>722174022</t>
  </si>
  <si>
    <t>Potrubí vodovodní plastové PPR svar polyfuze PN 20 D 20 x 3,4 mm</t>
  </si>
  <si>
    <t>-499970944</t>
  </si>
  <si>
    <t>Potrubí z plastových trubek z polypropylenu (PPR) svařovaných polyfuzně PN 20 (SDR 6) D 20 x 3,4</t>
  </si>
  <si>
    <t>722181123</t>
  </si>
  <si>
    <t>Ochrana vodovodního potrubí zvuk tlumícími objímkami do DN 25 mm</t>
  </si>
  <si>
    <t>1492046248</t>
  </si>
  <si>
    <t>Ochrana potrubí zvuk tlumícími objímkami DN do 25 mm</t>
  </si>
  <si>
    <t xml:space="preserve">Poznámka k souboru cen:
1. V cenách -1211 až -1256 jsou započteny i náklady na dodání tepelně izolačních trubic.
</t>
  </si>
  <si>
    <t>722181126</t>
  </si>
  <si>
    <t>Ochrana vodovodního potrubí zvuk tlumícími objímkami do DN 50 mm</t>
  </si>
  <si>
    <t>-1444093397</t>
  </si>
  <si>
    <t>Ochrana potrubí zvuk tlumícími objímkami DN přes 25 do 50 mm</t>
  </si>
  <si>
    <t>9+2</t>
  </si>
  <si>
    <t>722181223</t>
  </si>
  <si>
    <t>Ochrana vodovodního potrubí přilepenými termoizolačními trubicemi z PE tl do 9 mm DN do 63 mm</t>
  </si>
  <si>
    <t>-673074934</t>
  </si>
  <si>
    <t>Ochrana potrubí termoizolačními trubicemi z pěnového polyetylenu PE přilepenými v příčných a podélných spojích, tloušťky izolace přes 6 do 9 mm, vnitřního průměru izolace DN přes 45 do 63mm</t>
  </si>
  <si>
    <t>722181231</t>
  </si>
  <si>
    <t>Ochrana vodovodního potrubí přilepenými termoizolačními trubicemi z PE tl do 13 mm DN do 22 mm</t>
  </si>
  <si>
    <t>-238679296</t>
  </si>
  <si>
    <t>Ochrana potrubí termoizolačními trubicemi z pěnového polyetylenu PE přilepenými v příčných a podélných spojích, tloušťky izolace přes 9 do 13 mm, vnitřního průměru izolace DN do 22 mm</t>
  </si>
  <si>
    <t>722181232</t>
  </si>
  <si>
    <t>Ochrana vodovodního potrubí přilepenými termoizolačními trubicemi z PE tl do 13 mm DN do 45 mm</t>
  </si>
  <si>
    <t>864122471</t>
  </si>
  <si>
    <t>Ochrana potrubí termoizolačními trubicemi z pěnového polyetylenu PE přilepenými v příčných a podélných spojích, tloušťky izolace přes 9 do 13 mm, vnitřního průměru izolace DN přes 22 do 45 mm</t>
  </si>
  <si>
    <t>722181251</t>
  </si>
  <si>
    <t>Ochrana vodovodního potrubí přilepenými termoizolačními trubicemi z PE tl do 25 mm DN do 22 mm</t>
  </si>
  <si>
    <t>1390389905</t>
  </si>
  <si>
    <t>Ochrana potrubí termoizolačními trubicemi z pěnového polyetylenu PE přilepenými v příčných a podélných spojích, tloušťky izolace přes 20 do 25 mm, vnitřního průměru izolace DN do 22 mm</t>
  </si>
  <si>
    <t>722181252</t>
  </si>
  <si>
    <t>Ochrana vodovodního potrubí přilepenými termoizolačními trubicemi z PE tl do 25 mm DN do 45 mm</t>
  </si>
  <si>
    <t>1760844818</t>
  </si>
  <si>
    <t>Ochrana potrubí termoizolačními trubicemi z pěnového polyetylenu PE přilepenými v příčných a podélných spojích, tloušťky izolace přes 20 do 25 mm, vnitřního průměru izolace DN přes 22 do 45 mm</t>
  </si>
  <si>
    <t>722190401</t>
  </si>
  <si>
    <t>Vyvedení a upevnění výpustku do DN 25</t>
  </si>
  <si>
    <t>-1803367121</t>
  </si>
  <si>
    <t>Zřízení přípojek na potrubí vyvedení a upevnění výpustek do DN 25</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</si>
  <si>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</si>
  <si>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722190901</t>
  </si>
  <si>
    <t>Uzavření nebo otevření vodovodního potrubí při opravách</t>
  </si>
  <si>
    <t>-588149743</t>
  </si>
  <si>
    <t>Opravy ostatní uzavření nebo otevření vodovodního potrubí při opravách včetně vypuštění a napuštění</t>
  </si>
  <si>
    <t xml:space="preserve">Poznámka k souboru cen: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
2. Cenou nelze oceňovat uzavírání nebo otevírání potrubí, které odbočuje ze stoupacího potrubí a je opatřeno vlastním uzávěrem; tyto práce jsou započteny v cenách oprav (např. bytové uzávěry v instalačních šachtách).
</t>
  </si>
  <si>
    <t>722220151</t>
  </si>
  <si>
    <t>Nástěnka závitová plastová PPR PN 20 DN 16 x G 1/2</t>
  </si>
  <si>
    <t>-1617323159</t>
  </si>
  <si>
    <t>Armatury s jedním závitem plastové (PPR) PN 20 (SDR 6) DN 16 x G 1/2</t>
  </si>
  <si>
    <t xml:space="preserve">Poznámka k souboru cen:
1. Cenami -9101 až -9106 nelze oceňovat montáž nástěnek.
2. V cenách –0111 až -0122 je započteno i vyvedení a upevnění výpustek.
</t>
  </si>
  <si>
    <t>722230103</t>
  </si>
  <si>
    <t>Ventil přímý G 1 se dvěma závity</t>
  </si>
  <si>
    <t>-1734666702</t>
  </si>
  <si>
    <t>Armatury se dvěma závity ventily přímé G 1</t>
  </si>
  <si>
    <t>722290226</t>
  </si>
  <si>
    <t>Zkouška těsnosti vodovodního potrubí závitového do DN 50</t>
  </si>
  <si>
    <t>-777897457</t>
  </si>
  <si>
    <t>Zkoušky, proplach a desinfekce vodovodního potrubí zkoušky těsnosti vodovodního potrubí závitového do DN 50</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</si>
  <si>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</si>
  <si>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</si>
  <si>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Proplach a dezinfekce vodovodního potrubí do DN 80</t>
  </si>
  <si>
    <t>1522595829</t>
  </si>
  <si>
    <t>Zkoušky, proplach a desinfekce vodovodního potrubí proplach a desinfekce vodovodního potrubí do DN 80</t>
  </si>
  <si>
    <t>725112173</t>
  </si>
  <si>
    <t>Kombi klozeti s hlubokým splachováním zvýšený odpad svislý</t>
  </si>
  <si>
    <t>-2119369270</t>
  </si>
  <si>
    <t>Zařízení záchodů kombi klozety s hlubokým splachováním zvýšený 50 cm s odpadem svislým</t>
  </si>
  <si>
    <t xml:space="preserve">Poznámka k souboru cen:
1. V cenách -1351, -1361 není započten napájecí zdroj.
2. V cenách jsou započtená klozetová sedátka.
</t>
  </si>
  <si>
    <t>725210821</t>
  </si>
  <si>
    <t>Demontáž umyvadel bez výtokových armatur</t>
  </si>
  <si>
    <t>1553763492</t>
  </si>
  <si>
    <t>Demontáž umyvadel bez výtokových armatur umyvadel</t>
  </si>
  <si>
    <t>725211681</t>
  </si>
  <si>
    <t>Umyvadlo keramické bílé zdravotní šířky 640 mm připevněné na stěnu šrouby</t>
  </si>
  <si>
    <t>-1927033562</t>
  </si>
  <si>
    <t>Umyvadla keramická bílá bez výtokových armatur připevněná na stěnu šrouby zdravotní bílá 640 mm</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</si>
  <si>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</si>
  <si>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725291511</t>
  </si>
  <si>
    <t>Doplňky zařízení koupelen a záchodů plastové dávkovač tekutého mýdla na 350 ml</t>
  </si>
  <si>
    <t>923216652</t>
  </si>
  <si>
    <t>725291521</t>
  </si>
  <si>
    <t>Doplňky zařízení koupelen a záchodů plastové zásobník toaletních papírů</t>
  </si>
  <si>
    <t>1849481235</t>
  </si>
  <si>
    <t>725291531</t>
  </si>
  <si>
    <t>Doplňky zařízení koupelen a záchodů plastové zásobník papírových ručníků</t>
  </si>
  <si>
    <t>63106573</t>
  </si>
  <si>
    <t>725330820</t>
  </si>
  <si>
    <t>Demontáž výlevka diturvitová</t>
  </si>
  <si>
    <t>-1751320162</t>
  </si>
  <si>
    <t>Demontáž výlevek bez výtokových armatur a bez nádrže a splachovacího potrubí diturvitových</t>
  </si>
  <si>
    <t>725331211</t>
  </si>
  <si>
    <t>Výlevka bez výtokových armatur nerezová připevněná na zeď konzolou 450x550x300 mm</t>
  </si>
  <si>
    <t>264699237</t>
  </si>
  <si>
    <t>Výlevky bez výtokových armatur a splachovací nádrže nerezové připevněné na zeď konzolou 450 x 550 x 300 mm</t>
  </si>
  <si>
    <t>725813111</t>
  </si>
  <si>
    <t>Ventil rohový bez připojovací trubičky nebo flexi hadičky G 1/2</t>
  </si>
  <si>
    <t>1220730974</t>
  </si>
  <si>
    <t>Ventily rohové bez připojovací trubičky nebo flexi hadičky G 1/2</t>
  </si>
  <si>
    <t>725820801</t>
  </si>
  <si>
    <t>Demontáž baterie nástěnné do G 3 / 4</t>
  </si>
  <si>
    <t>-1524475600</t>
  </si>
  <si>
    <t>Demontáž baterií nástěnných do G 3/4</t>
  </si>
  <si>
    <t>725820802</t>
  </si>
  <si>
    <t>Demontáž baterie stojánkové do jednoho otvoru</t>
  </si>
  <si>
    <t>-2006356947</t>
  </si>
  <si>
    <t>Demontáž baterií stojánkových do 1 otvoru</t>
  </si>
  <si>
    <t>725821312</t>
  </si>
  <si>
    <t>Baterie dřezová nástěnná páková s otáčivým kulatým ústím a délkou ramínka 300 mm</t>
  </si>
  <si>
    <t>-329665056</t>
  </si>
  <si>
    <t>Baterie dřezové nástěnné pákové s otáčivým kulatým ústím a délkou ramínka 300 mm</t>
  </si>
  <si>
    <t xml:space="preserve">Poznámka k souboru cen:
1. V ceně -1422 není započten napájecí zdroj.
</t>
  </si>
  <si>
    <t>725822612</t>
  </si>
  <si>
    <t>Baterie umyvadlová stojánková páková s výpustí</t>
  </si>
  <si>
    <t>454895501</t>
  </si>
  <si>
    <t xml:space="preserve">Baterie umyvadlové stojánkové pákové s výpustí pro ZTP
</t>
  </si>
  <si>
    <t xml:space="preserve">Poznámka k souboru cen:
1. V cenách –2654, 56, -9101-9202 není započten napájecí zdroj.
</t>
  </si>
  <si>
    <t>72582265R</t>
  </si>
  <si>
    <t>Ventil směšovací s termostatickým ventilem</t>
  </si>
  <si>
    <t>-119729617</t>
  </si>
  <si>
    <t>998725101</t>
  </si>
  <si>
    <t>Přesun hmot tonážní pro zařizovací předměty v objektech v do 6 m</t>
  </si>
  <si>
    <t>-782816613</t>
  </si>
  <si>
    <t>Přesun hmot pro zařizovací předměty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</si>
  <si>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</si>
  <si>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08 - venkovní kanalizace</t>
  </si>
  <si>
    <t xml:space="preserve">    8 - Trubní vedení</t>
  </si>
  <si>
    <t>132201201</t>
  </si>
  <si>
    <t>Hloubení rýh š do 2000 mm v hornině tř. 3 objemu do 100 m3</t>
  </si>
  <si>
    <t>1200794119</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</si>
  <si>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</si>
  <si>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</si>
  <si>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0,8*0,8*11</t>
  </si>
  <si>
    <t>205873172</t>
  </si>
  <si>
    <t>-1784185737</t>
  </si>
  <si>
    <t>3,17</t>
  </si>
  <si>
    <t>1266705190</t>
  </si>
  <si>
    <t>3,17*1,8 'Přepočtené koeficientem množství</t>
  </si>
  <si>
    <t>1210487247</t>
  </si>
  <si>
    <t>3,04+0,83</t>
  </si>
  <si>
    <t>175151101</t>
  </si>
  <si>
    <t>Obsypání potrubí strojně sypaninou bez prohození, uloženou do 3 m</t>
  </si>
  <si>
    <t>1293730246</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</si>
  <si>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</si>
  <si>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</si>
  <si>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758959490</t>
  </si>
  <si>
    <t>3,2*2 'Přepočtené koeficientem množství</t>
  </si>
  <si>
    <t>314630261</t>
  </si>
  <si>
    <t>Trubní vedení</t>
  </si>
  <si>
    <t>810441811</t>
  </si>
  <si>
    <t>Bourání stávajícího potrubí z betonu DN přes 400 do 600</t>
  </si>
  <si>
    <t>-1713490598</t>
  </si>
  <si>
    <t>Bourání stávajícího potrubí z betonu v otevřeném výkopu DN přes 400 do 600</t>
  </si>
  <si>
    <t xml:space="preserve">Poznámka k souboru cen:
1. Ceny jsou určeny pro bourání vodovodního a kanalizačního potrubí.
2. V cenách jsou započteny náklady na bourání potrubí včetně tvarovek.
</t>
  </si>
  <si>
    <t>1,5"dvorní vpust</t>
  </si>
  <si>
    <t>837352221</t>
  </si>
  <si>
    <t>Montáž kameninových tvarovek jednoosých s integrovaným těsněním otevřený výkop DN 200</t>
  </si>
  <si>
    <t>-387249605</t>
  </si>
  <si>
    <t>Montáž kameninových tvarovek na potrubí z trub kameninových v otevřeném výkopu s integrovaným těsněním jednoosých DN 200</t>
  </si>
  <si>
    <t xml:space="preserve">Poznámka k souboru cen: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</si>
  <si>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59711853</t>
  </si>
  <si>
    <t>ucpávka kameninová glazovaná DN 200mm spojovací systém F, tř.160</t>
  </si>
  <si>
    <t>1339617591</t>
  </si>
  <si>
    <t>1*1,015 'Přepočtené koeficientem množství</t>
  </si>
  <si>
    <t>871265211</t>
  </si>
  <si>
    <t>Kanalizační potrubí z tvrdého PVC jednovrstvé tuhost třídy SN4 DN 110</t>
  </si>
  <si>
    <t>-1569855132</t>
  </si>
  <si>
    <t>Kanalizační potrubí z tvrdého PVC v otevřeném výkopu ve sklonu do 20 %, hladkého plnostěnného jednovrstvého, tuhost třídy SN 4 DN 110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</si>
  <si>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</si>
  <si>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871315211</t>
  </si>
  <si>
    <t>Kanalizační potrubí z tvrdého PVC jednovrstvé tuhost třídy SN4 DN 160</t>
  </si>
  <si>
    <t>-44896707</t>
  </si>
  <si>
    <t>Kanalizační potrubí z tvrdého PVC v otevřeném výkopu ve sklonu do 20 %, hladkého plnostěnného jednovrstvého, tuhost třídy SN 4 DN 160</t>
  </si>
  <si>
    <t>877265221</t>
  </si>
  <si>
    <t>Montáž tvarovek z tvrdého PVC-systém KG nebo z polypropylenu-systém KG 2000 dvouosé DN 110</t>
  </si>
  <si>
    <t>1725797659</t>
  </si>
  <si>
    <t>Montáž tvarovek na kanalizačním potrubí z trub z plastu z tvrdého PVC nebo z polypropylenu v otevřeném výkopu dvouosých DN 110</t>
  </si>
  <si>
    <t xml:space="preserve">Poznámka k souboru cen:
1. V cenách nejsou započteny náklady na dodání tvarovek. Tvarovky se oceňují ve ve specifikaci.
</t>
  </si>
  <si>
    <t>28611387</t>
  </si>
  <si>
    <t>odbočka kanalizační PVC s hrdlem 110/110/45°</t>
  </si>
  <si>
    <t>-2057677277</t>
  </si>
  <si>
    <t>877315211</t>
  </si>
  <si>
    <t>Montáž tvarovek z tvrdého PVC-systém KG nebo z polypropylenu-systém KG 2000 jednoosé DN 160</t>
  </si>
  <si>
    <t>-444200761</t>
  </si>
  <si>
    <t>Montáž tvarovek na kanalizačním potrubí z trub z plastu z tvrdého PVC nebo z polypropylenu v otevřeném výkopu jednoosých DN 160</t>
  </si>
  <si>
    <t>28611504</t>
  </si>
  <si>
    <t>redukce kanalizační PVC 160/110</t>
  </si>
  <si>
    <t>786331772</t>
  </si>
  <si>
    <t>877315221</t>
  </si>
  <si>
    <t>Montáž tvarovek z tvrdého PVC-systém KG nebo z polypropylenu-systém KG 2000 dvouosé DN 160</t>
  </si>
  <si>
    <t>-1826122621</t>
  </si>
  <si>
    <t>Montáž tvarovek na kanalizačním potrubí z trub z plastu z tvrdého PVC nebo z polypropylenu v otevřeném výkopu dvouosých DN 160</t>
  </si>
  <si>
    <t>28611912</t>
  </si>
  <si>
    <t>odbočka kanalizační plastová s hrdlem KG 160/110/45°</t>
  </si>
  <si>
    <t>-1920230931</t>
  </si>
  <si>
    <t>892351111</t>
  </si>
  <si>
    <t>Tlaková zkouška vodou potrubí DN 150 nebo 200</t>
  </si>
  <si>
    <t>2052825511</t>
  </si>
  <si>
    <t>Tlakové zkoušky vodou na potrubí DN 150 nebo 200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</si>
  <si>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</si>
  <si>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899722113</t>
  </si>
  <si>
    <t>Krytí potrubí z plastů výstražnou fólií z PVC 34cm</t>
  </si>
  <si>
    <t>-599797632</t>
  </si>
  <si>
    <t>Krytí potrubí z plastů výstražnou fólií z PVC šířky 34cm</t>
  </si>
  <si>
    <t>935113111</t>
  </si>
  <si>
    <t>Osazení odvodňovacího polymerbetonového žlabu s krycím roštem šířky do 200 mm</t>
  </si>
  <si>
    <t>-1110835247</t>
  </si>
  <si>
    <t>Osazení odvodňovacího žlabu s krycím roštem polymerbetonového šířky do 200 mm</t>
  </si>
  <si>
    <t xml:space="preserve">Poznámka k souboru cen:
1. V cenách jsou započteny i náklady na předepsané obetonování a lože z betonu.
2. V cenách nejsou započteny náklady na odvodňovací žlab s příslušenstvím; tyto náklady se oceňují ve specifikaci.
</t>
  </si>
  <si>
    <t>59227011</t>
  </si>
  <si>
    <t>žlab odvodňovací polymerbetonový se spádem dna 0,5% 1000x130x180mm</t>
  </si>
  <si>
    <t>616300906</t>
  </si>
  <si>
    <t>56241406</t>
  </si>
  <si>
    <t>čelní stěna plná PP začátek/konec žlabu PE  š 100 mm</t>
  </si>
  <si>
    <t>491125708</t>
  </si>
  <si>
    <t>56241014</t>
  </si>
  <si>
    <t>rošt mřížkový C250 nerez dl 1m oka 30/20 pro žlab PE š 100mm</t>
  </si>
  <si>
    <t>1779460753</t>
  </si>
  <si>
    <t>59221647</t>
  </si>
  <si>
    <t>čistící kus základní (pero,drážka) betonový 400/450x500x1000mm</t>
  </si>
  <si>
    <t>109791666</t>
  </si>
  <si>
    <t>977151124</t>
  </si>
  <si>
    <t>Jádrové vrty diamantovými korunkami do D 180 mm do stavebních materiálů</t>
  </si>
  <si>
    <t>-378600129</t>
  </si>
  <si>
    <t>Jádrové vrty diamantovými korunkami do stavebních materiálů (železobetonu, betonu, cihel, obkladů, dlažeb, kamene) průměru přes 150 do 180 mm</t>
  </si>
  <si>
    <t>-1378903724</t>
  </si>
  <si>
    <t>-1124152871</t>
  </si>
  <si>
    <t>1,101*29 'Přepočtené koeficientem množství</t>
  </si>
  <si>
    <t>-1715125519</t>
  </si>
  <si>
    <t>998276101</t>
  </si>
  <si>
    <t>Přesun hmot pro trubní vedení z trub z plastických hmot otevřený výkop</t>
  </si>
  <si>
    <t>-1182661014</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</si>
  <si>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</si>
  <si>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</si>
  <si>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721211401</t>
  </si>
  <si>
    <t>Vpusť podlahová s vodorovným odtokem DN 40/50</t>
  </si>
  <si>
    <t>214922296</t>
  </si>
  <si>
    <t>Podlahové vpusti s vodorovným odtokem DN 40/50</t>
  </si>
  <si>
    <t>09 - VRN</t>
  </si>
  <si>
    <t>VRN - Vedlejší rozpočtové náklady</t>
  </si>
  <si>
    <t xml:space="preserve">    VRN1 - Průzkumné, geodetické a projektové práce</t>
  </si>
  <si>
    <t xml:space="preserve">    VRN3 - Zařízení staveniště</t>
  </si>
  <si>
    <t xml:space="preserve">    VRN4 - Inženýrská činnost</t>
  </si>
  <si>
    <t>Vedlejší rozpočtové náklady</t>
  </si>
  <si>
    <t>VRN1</t>
  </si>
  <si>
    <t>Průzkumné, geodetické a projektové práce</t>
  </si>
  <si>
    <t>011114000</t>
  </si>
  <si>
    <t>Inženýrsko-geologický průzkum</t>
  </si>
  <si>
    <t>1024</t>
  </si>
  <si>
    <t>809997786</t>
  </si>
  <si>
    <t>012103000</t>
  </si>
  <si>
    <t>Geodetické práce před výstavbou</t>
  </si>
  <si>
    <t>1664541547</t>
  </si>
  <si>
    <t>012203000</t>
  </si>
  <si>
    <t>Geodetické práce při provádění stavby</t>
  </si>
  <si>
    <t>1449242947</t>
  </si>
  <si>
    <t>012303000</t>
  </si>
  <si>
    <t>Geodetické práce po výstavbě</t>
  </si>
  <si>
    <t>-1469183020</t>
  </si>
  <si>
    <t>013254000</t>
  </si>
  <si>
    <t>Dokumentace skutečného provedení stavby</t>
  </si>
  <si>
    <t>1090858432</t>
  </si>
  <si>
    <t>VRN3</t>
  </si>
  <si>
    <t>Zařízení staveniště</t>
  </si>
  <si>
    <t>032903000</t>
  </si>
  <si>
    <t>Náklady na provoz a údržbu vybavení staveniště</t>
  </si>
  <si>
    <t>-1627808533</t>
  </si>
  <si>
    <t>034103000</t>
  </si>
  <si>
    <t>Oplocení staveniště</t>
  </si>
  <si>
    <t>634511150</t>
  </si>
  <si>
    <t>034303000</t>
  </si>
  <si>
    <t>Dopravní značení na staveništi</t>
  </si>
  <si>
    <t>-1955726861</t>
  </si>
  <si>
    <t>VRN4</t>
  </si>
  <si>
    <t>Inženýrská činnost</t>
  </si>
  <si>
    <t>042903000</t>
  </si>
  <si>
    <t>Ostatní posudky - revize, zkoušky</t>
  </si>
  <si>
    <t>soubobr</t>
  </si>
  <si>
    <t>1664491632</t>
  </si>
  <si>
    <t>045203000</t>
  </si>
  <si>
    <t>Kompletační činnost</t>
  </si>
  <si>
    <t>-1992979669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</si>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</sst>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sz val="7"/>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6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8"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13" xfId="0" applyFont="1" applyFill="1" applyBorder="1" applyAlignment="1" applyProtection="1">
      <alignment horizontal="center" vertical="center"/>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7" fillId="0" borderId="18"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5"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locked="0"/>
    </xf>
    <xf numFmtId="0" fontId="20"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2" fillId="0" borderId="0" xfId="0" applyNumberFormat="1" applyFont="1" applyAlignment="1" applyProtection="1">
      <alignment/>
      <protection/>
    </xf>
    <xf numFmtId="166" fontId="29" fillId="0" borderId="10" xfId="0" applyNumberFormat="1" applyFont="1" applyBorder="1" applyAlignment="1" applyProtection="1">
      <alignment/>
      <protection/>
    </xf>
    <xf numFmtId="166" fontId="29" fillId="0" borderId="11" xfId="0" applyNumberFormat="1" applyFont="1" applyBorder="1" applyAlignment="1" applyProtection="1">
      <alignment/>
      <protection/>
    </xf>
    <xf numFmtId="4" fontId="18"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8"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30"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32" fillId="0" borderId="0" xfId="0" applyFont="1" applyAlignment="1" applyProtection="1">
      <alignment vertical="center" wrapText="1"/>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167"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4" fontId="33" fillId="0" borderId="22" xfId="0" applyNumberFormat="1" applyFont="1" applyBorder="1" applyAlignment="1" applyProtection="1">
      <alignment vertical="center"/>
      <protection/>
    </xf>
    <xf numFmtId="0" fontId="33" fillId="0" borderId="3" xfId="0" applyFont="1" applyBorder="1" applyAlignment="1">
      <alignment vertical="center"/>
    </xf>
    <xf numFmtId="0" fontId="33" fillId="2" borderId="18"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4" fillId="0" borderId="23" xfId="0" applyFont="1" applyBorder="1" applyAlignment="1">
      <alignment vertical="center" wrapText="1"/>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6" xfId="0" applyFont="1" applyBorder="1" applyAlignment="1">
      <alignment vertical="center" wrapText="1"/>
    </xf>
    <xf numFmtId="0" fontId="34" fillId="0" borderId="27"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vertical="center" wrapText="1"/>
    </xf>
    <xf numFmtId="0" fontId="34" fillId="0" borderId="28" xfId="0" applyFont="1" applyBorder="1" applyAlignment="1">
      <alignment vertical="center" wrapText="1"/>
    </xf>
    <xf numFmtId="0" fontId="38" fillId="0" borderId="29" xfId="0" applyFont="1" applyBorder="1" applyAlignment="1">
      <alignment vertical="center" wrapText="1"/>
    </xf>
    <xf numFmtId="0" fontId="34" fillId="0" borderId="30" xfId="0" applyFont="1" applyBorder="1" applyAlignment="1">
      <alignment vertical="center" wrapText="1"/>
    </xf>
    <xf numFmtId="0" fontId="34" fillId="0" borderId="0" xfId="0" applyFont="1" applyBorder="1" applyAlignment="1">
      <alignment vertical="top"/>
    </xf>
    <xf numFmtId="0" fontId="34" fillId="0" borderId="0" xfId="0" applyFont="1" applyAlignment="1">
      <alignment vertical="top"/>
    </xf>
    <xf numFmtId="0" fontId="34" fillId="0" borderId="23" xfId="0" applyFont="1" applyBorder="1" applyAlignment="1">
      <alignment horizontal="left" vertical="center"/>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26" xfId="0" applyFont="1" applyBorder="1" applyAlignment="1">
      <alignment horizontal="left" vertical="center"/>
    </xf>
    <xf numFmtId="0" fontId="34"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9" xfId="0" applyFont="1" applyBorder="1" applyAlignment="1">
      <alignment horizontal="left" vertical="center"/>
    </xf>
    <xf numFmtId="0" fontId="36" fillId="0" borderId="29" xfId="0" applyFont="1" applyBorder="1" applyAlignment="1">
      <alignment horizontal="center" vertical="center"/>
    </xf>
    <xf numFmtId="0" fontId="39" fillId="0" borderId="29"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6"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34" fillId="0" borderId="28" xfId="0" applyFont="1" applyBorder="1" applyAlignment="1">
      <alignment horizontal="left" vertical="center"/>
    </xf>
    <xf numFmtId="0" fontId="38" fillId="0" borderId="29" xfId="0" applyFont="1" applyBorder="1" applyAlignment="1">
      <alignment horizontal="left" vertical="center"/>
    </xf>
    <xf numFmtId="0" fontId="34" fillId="0" borderId="30" xfId="0" applyFont="1" applyBorder="1" applyAlignment="1">
      <alignment horizontal="left" vertical="center"/>
    </xf>
    <xf numFmtId="0" fontId="34"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9" xfId="0" applyFont="1" applyBorder="1" applyAlignment="1">
      <alignment horizontal="left" vertical="center"/>
    </xf>
    <xf numFmtId="0" fontId="34" fillId="0" borderId="0" xfId="0" applyFont="1" applyBorder="1" applyAlignment="1">
      <alignment horizontal="left" vertical="center" wrapText="1"/>
    </xf>
    <xf numFmtId="0" fontId="37" fillId="0" borderId="0" xfId="0" applyFont="1" applyBorder="1" applyAlignment="1">
      <alignment horizontal="center" vertical="center" wrapText="1"/>
    </xf>
    <xf numFmtId="0" fontId="34" fillId="0" borderId="23" xfId="0" applyFont="1" applyBorder="1" applyAlignment="1">
      <alignment horizontal="left" vertical="center" wrapText="1"/>
    </xf>
    <xf numFmtId="0" fontId="34" fillId="0" borderId="24" xfId="0" applyFont="1" applyBorder="1" applyAlignment="1">
      <alignment horizontal="left"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8" xfId="0" applyFont="1" applyBorder="1" applyAlignment="1">
      <alignment horizontal="left" vertical="center" wrapText="1"/>
    </xf>
    <xf numFmtId="0" fontId="37" fillId="0" borderId="29"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8" xfId="0" applyFont="1" applyBorder="1" applyAlignment="1">
      <alignment horizontal="left" vertical="center"/>
    </xf>
    <xf numFmtId="0" fontId="37" fillId="0" borderId="30"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9" xfId="0" applyFont="1" applyBorder="1" applyAlignment="1">
      <alignment vertical="center"/>
    </xf>
    <xf numFmtId="0" fontId="36" fillId="0" borderId="29"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9" xfId="0" applyBorder="1" applyAlignment="1">
      <alignment vertical="top"/>
    </xf>
    <xf numFmtId="0" fontId="36" fillId="0" borderId="29" xfId="0" applyFont="1" applyBorder="1" applyAlignment="1">
      <alignment horizontal="left"/>
    </xf>
    <xf numFmtId="0" fontId="39" fillId="0" borderId="29" xfId="0" applyFont="1" applyBorder="1" applyAlignment="1">
      <alignment/>
    </xf>
    <xf numFmtId="0" fontId="34" fillId="0" borderId="26" xfId="0" applyFont="1" applyBorder="1" applyAlignment="1">
      <alignment vertical="top"/>
    </xf>
    <xf numFmtId="0" fontId="34" fillId="0" borderId="27" xfId="0" applyFont="1" applyBorder="1" applyAlignment="1">
      <alignment vertical="top"/>
    </xf>
    <xf numFmtId="0" fontId="34" fillId="0" borderId="0" xfId="0" applyFont="1" applyBorder="1" applyAlignment="1">
      <alignment horizontal="center" vertical="center"/>
    </xf>
    <xf numFmtId="0" fontId="34" fillId="0" borderId="0" xfId="0" applyFont="1" applyBorder="1" applyAlignment="1">
      <alignment horizontal="left" vertical="top"/>
    </xf>
    <xf numFmtId="0" fontId="34" fillId="0" borderId="28" xfId="0" applyFont="1" applyBorder="1" applyAlignment="1">
      <alignment vertical="top"/>
    </xf>
    <xf numFmtId="0" fontId="34" fillId="0" borderId="29" xfId="0" applyFont="1" applyBorder="1" applyAlignment="1">
      <alignment vertical="top"/>
    </xf>
    <xf numFmtId="0" fontId="34" fillId="0" borderId="30" xfId="0" applyFont="1" applyBorder="1" applyAlignment="1">
      <alignment vertical="top"/>
    </xf>
    <xf numFmtId="4" fontId="16" fillId="0" borderId="0" xfId="0" applyNumberFormat="1" applyFont="1" applyAlignment="1" applyProtection="1">
      <alignment vertical="center"/>
      <protection/>
    </xf>
    <xf numFmtId="0" fontId="2" fillId="0" borderId="0" xfId="0" applyFont="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0" fillId="4" borderId="7" xfId="0" applyFont="1" applyFill="1" applyBorder="1" applyAlignment="1" applyProtection="1">
      <alignment horizontal="righ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20" fillId="4" borderId="6" xfId="0" applyFont="1" applyFill="1" applyBorder="1" applyAlignment="1" applyProtection="1">
      <alignment horizontal="center"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7" fillId="0" borderId="0" xfId="0" applyFont="1" applyBorder="1" applyAlignment="1">
      <alignment horizontal="left" vertical="top"/>
    </xf>
    <xf numFmtId="0" fontId="37" fillId="0" borderId="0" xfId="0" applyFont="1" applyBorder="1" applyAlignment="1">
      <alignment horizontal="left" vertical="center"/>
    </xf>
    <xf numFmtId="0" fontId="36" fillId="0" borderId="29" xfId="0" applyFont="1" applyBorder="1" applyAlignment="1">
      <alignment horizontal="left"/>
    </xf>
    <xf numFmtId="0" fontId="35" fillId="0" borderId="0" xfId="0" applyFont="1" applyBorder="1" applyAlignment="1">
      <alignment horizontal="center" vertical="center" wrapText="1"/>
    </xf>
    <xf numFmtId="0" fontId="37" fillId="0" borderId="0" xfId="0" applyFont="1" applyBorder="1" applyAlignment="1">
      <alignment horizontal="left" vertical="center" wrapText="1"/>
    </xf>
    <xf numFmtId="0" fontId="35" fillId="0" borderId="0" xfId="0" applyFont="1" applyBorder="1" applyAlignment="1">
      <alignment horizontal="center" vertical="center"/>
    </xf>
    <xf numFmtId="0" fontId="36" fillId="0" borderId="29" xfId="0" applyFont="1" applyBorder="1" applyAlignment="1">
      <alignment horizontal="left" wrapText="1"/>
    </xf>
    <xf numFmtId="49" fontId="37"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5"/>
  <sheetViews>
    <sheetView showGridLines="0" tabSelected="1" workbookViewId="0" topLeftCell="A16">
      <selection activeCell="B59" sqref="B59"/>
    </sheetView>
  </sheetViews>
  <sheetFormatPr defaultColWidth="9.140625" defaultRowHeight="12"/>
  <cols>
    <col min="1" max="1" width="7.140625" style="0" customWidth="1"/>
    <col min="2" max="2" width="1.421875" style="0" customWidth="1"/>
    <col min="3" max="3" width="3.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421875" style="0" customWidth="1"/>
    <col min="43" max="43" width="13.421875" style="0" customWidth="1"/>
    <col min="44" max="44" width="11.7109375" style="0" customWidth="1"/>
    <col min="45" max="47" width="22.140625" style="0" hidden="1" customWidth="1"/>
    <col min="48" max="49" width="18.421875" style="0" hidden="1" customWidth="1"/>
    <col min="50" max="51" width="21.421875" style="0" hidden="1" customWidth="1"/>
    <col min="52" max="52" width="18.421875" style="0" hidden="1" customWidth="1"/>
    <col min="53" max="53" width="16.421875" style="0" hidden="1" customWidth="1"/>
    <col min="54" max="54" width="21.421875" style="0" hidden="1" customWidth="1"/>
    <col min="55" max="55" width="18.421875" style="0" hidden="1" customWidth="1"/>
    <col min="56" max="56" width="16.421875" style="0" hidden="1" customWidth="1"/>
    <col min="57" max="57" width="57.00390625" style="0" customWidth="1"/>
    <col min="71" max="91" width="9.140625" style="0" hidden="1" customWidth="1"/>
  </cols>
  <sheetData>
    <row r="1" spans="1:74" ht="12">
      <c r="A1" s="15" t="s">
        <v>0</v>
      </c>
      <c r="AZ1" s="15" t="s">
        <v>1</v>
      </c>
      <c r="BA1" s="15" t="s">
        <v>2</v>
      </c>
      <c r="BB1" s="15" t="s">
        <v>3</v>
      </c>
      <c r="BT1" s="15" t="s">
        <v>4</v>
      </c>
      <c r="BU1" s="15" t="s">
        <v>4</v>
      </c>
      <c r="BV1" s="15" t="s">
        <v>5</v>
      </c>
    </row>
    <row r="2" spans="44:72" ht="36.95" customHeight="1">
      <c r="AR2" s="323"/>
      <c r="AS2" s="323"/>
      <c r="AT2" s="323"/>
      <c r="AU2" s="323"/>
      <c r="AV2" s="323"/>
      <c r="AW2" s="323"/>
      <c r="AX2" s="323"/>
      <c r="AY2" s="323"/>
      <c r="AZ2" s="323"/>
      <c r="BA2" s="323"/>
      <c r="BB2" s="323"/>
      <c r="BC2" s="323"/>
      <c r="BD2" s="323"/>
      <c r="BE2" s="323"/>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335" t="s">
        <v>14</v>
      </c>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21"/>
      <c r="AQ5" s="21"/>
      <c r="AR5" s="19"/>
      <c r="BE5" s="315" t="s">
        <v>15</v>
      </c>
      <c r="BS5" s="16" t="s">
        <v>6</v>
      </c>
    </row>
    <row r="6" spans="2:71" ht="36.95" customHeight="1">
      <c r="B6" s="20"/>
      <c r="C6" s="21"/>
      <c r="D6" s="27" t="s">
        <v>16</v>
      </c>
      <c r="E6" s="21"/>
      <c r="F6" s="21"/>
      <c r="G6" s="21"/>
      <c r="H6" s="21"/>
      <c r="I6" s="21"/>
      <c r="J6" s="21"/>
      <c r="K6" s="337" t="s">
        <v>17</v>
      </c>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21"/>
      <c r="AQ6" s="21"/>
      <c r="AR6" s="19"/>
      <c r="BE6" s="316"/>
      <c r="BS6" s="16" t="s">
        <v>6</v>
      </c>
    </row>
    <row r="7" spans="2:7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19</v>
      </c>
      <c r="AO7" s="21"/>
      <c r="AP7" s="21"/>
      <c r="AQ7" s="21"/>
      <c r="AR7" s="19"/>
      <c r="BE7" s="316"/>
      <c r="BS7" s="16" t="s">
        <v>6</v>
      </c>
    </row>
    <row r="8" spans="2:71" ht="12" customHeight="1">
      <c r="B8" s="20"/>
      <c r="C8" s="21"/>
      <c r="D8" s="28"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29" t="s">
        <v>24</v>
      </c>
      <c r="AO8" s="21"/>
      <c r="AP8" s="21"/>
      <c r="AQ8" s="21"/>
      <c r="AR8" s="19"/>
      <c r="BE8" s="316"/>
      <c r="BS8" s="16" t="s">
        <v>6</v>
      </c>
    </row>
    <row r="9" spans="2:7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16"/>
      <c r="BS9" s="16" t="s">
        <v>6</v>
      </c>
    </row>
    <row r="10" spans="2:71" ht="12" customHeight="1">
      <c r="B10" s="20"/>
      <c r="C10" s="21"/>
      <c r="D10" s="28"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26</v>
      </c>
      <c r="AL10" s="21"/>
      <c r="AM10" s="21"/>
      <c r="AN10" s="26" t="s">
        <v>19</v>
      </c>
      <c r="AO10" s="21"/>
      <c r="AP10" s="21"/>
      <c r="AQ10" s="21"/>
      <c r="AR10" s="19"/>
      <c r="BE10" s="316"/>
      <c r="BS10" s="16" t="s">
        <v>6</v>
      </c>
    </row>
    <row r="11" spans="2:71" ht="18.4"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28</v>
      </c>
      <c r="AL11" s="21"/>
      <c r="AM11" s="21"/>
      <c r="AN11" s="26" t="s">
        <v>19</v>
      </c>
      <c r="AO11" s="21"/>
      <c r="AP11" s="21"/>
      <c r="AQ11" s="21"/>
      <c r="AR11" s="19"/>
      <c r="BE11" s="316"/>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16"/>
      <c r="BS12" s="16" t="s">
        <v>6</v>
      </c>
    </row>
    <row r="13" spans="2:71" ht="12" customHeight="1">
      <c r="B13" s="20"/>
      <c r="C13" s="21"/>
      <c r="D13" s="28"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26</v>
      </c>
      <c r="AL13" s="21"/>
      <c r="AM13" s="21"/>
      <c r="AN13" s="30" t="s">
        <v>30</v>
      </c>
      <c r="AO13" s="21"/>
      <c r="AP13" s="21"/>
      <c r="AQ13" s="21"/>
      <c r="AR13" s="19"/>
      <c r="BE13" s="316"/>
      <c r="BS13" s="16" t="s">
        <v>6</v>
      </c>
    </row>
    <row r="14" spans="2:71" ht="11.25">
      <c r="B14" s="20"/>
      <c r="C14" s="21"/>
      <c r="D14" s="21"/>
      <c r="E14" s="338" t="s">
        <v>30</v>
      </c>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28" t="s">
        <v>28</v>
      </c>
      <c r="AL14" s="21"/>
      <c r="AM14" s="21"/>
      <c r="AN14" s="30" t="s">
        <v>30</v>
      </c>
      <c r="AO14" s="21"/>
      <c r="AP14" s="21"/>
      <c r="AQ14" s="21"/>
      <c r="AR14" s="19"/>
      <c r="BE14" s="316"/>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16"/>
      <c r="BS15" s="16" t="s">
        <v>4</v>
      </c>
    </row>
    <row r="16" spans="2:71" ht="12" customHeight="1">
      <c r="B16" s="20"/>
      <c r="C16" s="21"/>
      <c r="D16" s="28"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26</v>
      </c>
      <c r="AL16" s="21"/>
      <c r="AM16" s="21"/>
      <c r="AN16" s="26" t="s">
        <v>19</v>
      </c>
      <c r="AO16" s="21"/>
      <c r="AP16" s="21"/>
      <c r="AQ16" s="21"/>
      <c r="AR16" s="19"/>
      <c r="BE16" s="316"/>
      <c r="BS16" s="16" t="s">
        <v>4</v>
      </c>
    </row>
    <row r="17" spans="2:71" ht="18.4" customHeight="1">
      <c r="B17" s="20"/>
      <c r="C17" s="21"/>
      <c r="D17" s="21"/>
      <c r="E17" s="26" t="s">
        <v>32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28</v>
      </c>
      <c r="AL17" s="21"/>
      <c r="AM17" s="21"/>
      <c r="AN17" s="26" t="s">
        <v>19</v>
      </c>
      <c r="AO17" s="21"/>
      <c r="AP17" s="21"/>
      <c r="AQ17" s="21"/>
      <c r="AR17" s="19"/>
      <c r="BE17" s="316"/>
      <c r="BS17" s="16" t="s">
        <v>33</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16"/>
      <c r="BS18" s="16" t="s">
        <v>6</v>
      </c>
    </row>
    <row r="19" spans="2:71" ht="12" customHeight="1">
      <c r="B19" s="20"/>
      <c r="C19" s="21"/>
      <c r="D19" s="28"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26</v>
      </c>
      <c r="AL19" s="21"/>
      <c r="AM19" s="21"/>
      <c r="AN19" s="26" t="s">
        <v>19</v>
      </c>
      <c r="AO19" s="21"/>
      <c r="AP19" s="21"/>
      <c r="AQ19" s="21"/>
      <c r="AR19" s="19"/>
      <c r="BE19" s="316"/>
      <c r="BS19" s="16" t="s">
        <v>6</v>
      </c>
    </row>
    <row r="20" spans="2:71" ht="18.4" customHeight="1">
      <c r="B20" s="20"/>
      <c r="C20" s="21"/>
      <c r="D20" s="21"/>
      <c r="E20" s="26" t="s">
        <v>35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28</v>
      </c>
      <c r="AL20" s="21"/>
      <c r="AM20" s="21"/>
      <c r="AN20" s="26" t="s">
        <v>19</v>
      </c>
      <c r="AO20" s="21"/>
      <c r="AP20" s="21"/>
      <c r="AQ20" s="21"/>
      <c r="AR20" s="19"/>
      <c r="BE20" s="316"/>
      <c r="BS20" s="16" t="s">
        <v>33</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16"/>
    </row>
    <row r="22" spans="2:57" ht="12" customHeight="1">
      <c r="B22" s="20"/>
      <c r="C22" s="21"/>
      <c r="D22" s="28"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16"/>
    </row>
    <row r="23" spans="2:57" ht="40.9" customHeight="1">
      <c r="B23" s="20"/>
      <c r="C23" s="21"/>
      <c r="D23" s="21"/>
      <c r="E23" s="340" t="s">
        <v>37</v>
      </c>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21"/>
      <c r="AP23" s="21"/>
      <c r="AQ23" s="21"/>
      <c r="AR23" s="19"/>
      <c r="BE23" s="316"/>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16"/>
    </row>
    <row r="25" spans="2:57"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316"/>
    </row>
    <row r="26" spans="2:57" s="1" customFormat="1" ht="25.9" customHeight="1">
      <c r="B26" s="33"/>
      <c r="C26" s="34"/>
      <c r="D26" s="35" t="s">
        <v>38</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17">
        <f>ROUND(AG54,2)</f>
        <v>0</v>
      </c>
      <c r="AL26" s="318"/>
      <c r="AM26" s="318"/>
      <c r="AN26" s="318"/>
      <c r="AO26" s="318"/>
      <c r="AP26" s="34"/>
      <c r="AQ26" s="34"/>
      <c r="AR26" s="37"/>
      <c r="BE26" s="316"/>
    </row>
    <row r="27" spans="2:57" s="1" customFormat="1" ht="6.95"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316"/>
    </row>
    <row r="28" spans="2:57" s="1" customFormat="1" ht="11.25">
      <c r="B28" s="33"/>
      <c r="C28" s="34"/>
      <c r="D28" s="34"/>
      <c r="E28" s="34"/>
      <c r="F28" s="34"/>
      <c r="G28" s="34"/>
      <c r="H28" s="34"/>
      <c r="I28" s="34"/>
      <c r="J28" s="34"/>
      <c r="K28" s="34"/>
      <c r="L28" s="341" t="s">
        <v>39</v>
      </c>
      <c r="M28" s="341"/>
      <c r="N28" s="341"/>
      <c r="O28" s="341"/>
      <c r="P28" s="341"/>
      <c r="Q28" s="34"/>
      <c r="R28" s="34"/>
      <c r="S28" s="34"/>
      <c r="T28" s="34"/>
      <c r="U28" s="34"/>
      <c r="V28" s="34"/>
      <c r="W28" s="341" t="s">
        <v>40</v>
      </c>
      <c r="X28" s="341"/>
      <c r="Y28" s="341"/>
      <c r="Z28" s="341"/>
      <c r="AA28" s="341"/>
      <c r="AB28" s="341"/>
      <c r="AC28" s="341"/>
      <c r="AD28" s="341"/>
      <c r="AE28" s="341"/>
      <c r="AF28" s="34"/>
      <c r="AG28" s="34"/>
      <c r="AH28" s="34"/>
      <c r="AI28" s="34"/>
      <c r="AJ28" s="34"/>
      <c r="AK28" s="341" t="s">
        <v>41</v>
      </c>
      <c r="AL28" s="341"/>
      <c r="AM28" s="341"/>
      <c r="AN28" s="341"/>
      <c r="AO28" s="341"/>
      <c r="AP28" s="34"/>
      <c r="AQ28" s="34"/>
      <c r="AR28" s="37"/>
      <c r="BE28" s="316"/>
    </row>
    <row r="29" spans="2:57" s="2" customFormat="1" ht="14.45" customHeight="1">
      <c r="B29" s="38"/>
      <c r="C29" s="39"/>
      <c r="D29" s="28" t="s">
        <v>42</v>
      </c>
      <c r="E29" s="39"/>
      <c r="F29" s="28" t="s">
        <v>43</v>
      </c>
      <c r="G29" s="39"/>
      <c r="H29" s="39"/>
      <c r="I29" s="39"/>
      <c r="J29" s="39"/>
      <c r="K29" s="39"/>
      <c r="L29" s="342">
        <v>0.21</v>
      </c>
      <c r="M29" s="314"/>
      <c r="N29" s="314"/>
      <c r="O29" s="314"/>
      <c r="P29" s="314"/>
      <c r="Q29" s="39"/>
      <c r="R29" s="39"/>
      <c r="S29" s="39"/>
      <c r="T29" s="39"/>
      <c r="U29" s="39"/>
      <c r="V29" s="39"/>
      <c r="W29" s="313">
        <f>ROUND(AZ54,2)</f>
        <v>0</v>
      </c>
      <c r="X29" s="314"/>
      <c r="Y29" s="314"/>
      <c r="Z29" s="314"/>
      <c r="AA29" s="314"/>
      <c r="AB29" s="314"/>
      <c r="AC29" s="314"/>
      <c r="AD29" s="314"/>
      <c r="AE29" s="314"/>
      <c r="AF29" s="39"/>
      <c r="AG29" s="39"/>
      <c r="AH29" s="39"/>
      <c r="AI29" s="39"/>
      <c r="AJ29" s="39"/>
      <c r="AK29" s="313">
        <f>ROUND(AV54,2)</f>
        <v>0</v>
      </c>
      <c r="AL29" s="314"/>
      <c r="AM29" s="314"/>
      <c r="AN29" s="314"/>
      <c r="AO29" s="314"/>
      <c r="AP29" s="39"/>
      <c r="AQ29" s="39"/>
      <c r="AR29" s="40"/>
      <c r="BE29" s="316"/>
    </row>
    <row r="30" spans="2:57" s="2" customFormat="1" ht="14.45" customHeight="1">
      <c r="B30" s="38"/>
      <c r="C30" s="39"/>
      <c r="D30" s="39"/>
      <c r="E30" s="39"/>
      <c r="F30" s="28" t="s">
        <v>44</v>
      </c>
      <c r="G30" s="39"/>
      <c r="H30" s="39"/>
      <c r="I30" s="39"/>
      <c r="J30" s="39"/>
      <c r="K30" s="39"/>
      <c r="L30" s="342">
        <v>0.15</v>
      </c>
      <c r="M30" s="314"/>
      <c r="N30" s="314"/>
      <c r="O30" s="314"/>
      <c r="P30" s="314"/>
      <c r="Q30" s="39"/>
      <c r="R30" s="39"/>
      <c r="S30" s="39"/>
      <c r="T30" s="39"/>
      <c r="U30" s="39"/>
      <c r="V30" s="39"/>
      <c r="W30" s="313">
        <f>ROUND(BA54,2)</f>
        <v>0</v>
      </c>
      <c r="X30" s="314"/>
      <c r="Y30" s="314"/>
      <c r="Z30" s="314"/>
      <c r="AA30" s="314"/>
      <c r="AB30" s="314"/>
      <c r="AC30" s="314"/>
      <c r="AD30" s="314"/>
      <c r="AE30" s="314"/>
      <c r="AF30" s="39"/>
      <c r="AG30" s="39"/>
      <c r="AH30" s="39"/>
      <c r="AI30" s="39"/>
      <c r="AJ30" s="39"/>
      <c r="AK30" s="313">
        <f>ROUND(AW54,2)</f>
        <v>0</v>
      </c>
      <c r="AL30" s="314"/>
      <c r="AM30" s="314"/>
      <c r="AN30" s="314"/>
      <c r="AO30" s="314"/>
      <c r="AP30" s="39"/>
      <c r="AQ30" s="39"/>
      <c r="AR30" s="40"/>
      <c r="BE30" s="316"/>
    </row>
    <row r="31" spans="2:57" s="2" customFormat="1" ht="14.45" customHeight="1" hidden="1">
      <c r="B31" s="38"/>
      <c r="C31" s="39"/>
      <c r="D31" s="39"/>
      <c r="E31" s="39"/>
      <c r="F31" s="28" t="s">
        <v>45</v>
      </c>
      <c r="G31" s="39"/>
      <c r="H31" s="39"/>
      <c r="I31" s="39"/>
      <c r="J31" s="39"/>
      <c r="K31" s="39"/>
      <c r="L31" s="342">
        <v>0.21</v>
      </c>
      <c r="M31" s="314"/>
      <c r="N31" s="314"/>
      <c r="O31" s="314"/>
      <c r="P31" s="314"/>
      <c r="Q31" s="39"/>
      <c r="R31" s="39"/>
      <c r="S31" s="39"/>
      <c r="T31" s="39"/>
      <c r="U31" s="39"/>
      <c r="V31" s="39"/>
      <c r="W31" s="313">
        <f>ROUND(BB54,2)</f>
        <v>0</v>
      </c>
      <c r="X31" s="314"/>
      <c r="Y31" s="314"/>
      <c r="Z31" s="314"/>
      <c r="AA31" s="314"/>
      <c r="AB31" s="314"/>
      <c r="AC31" s="314"/>
      <c r="AD31" s="314"/>
      <c r="AE31" s="314"/>
      <c r="AF31" s="39"/>
      <c r="AG31" s="39"/>
      <c r="AH31" s="39"/>
      <c r="AI31" s="39"/>
      <c r="AJ31" s="39"/>
      <c r="AK31" s="313">
        <v>0</v>
      </c>
      <c r="AL31" s="314"/>
      <c r="AM31" s="314"/>
      <c r="AN31" s="314"/>
      <c r="AO31" s="314"/>
      <c r="AP31" s="39"/>
      <c r="AQ31" s="39"/>
      <c r="AR31" s="40"/>
      <c r="BE31" s="316"/>
    </row>
    <row r="32" spans="2:57" s="2" customFormat="1" ht="14.45" customHeight="1" hidden="1">
      <c r="B32" s="38"/>
      <c r="C32" s="39"/>
      <c r="D32" s="39"/>
      <c r="E32" s="39"/>
      <c r="F32" s="28" t="s">
        <v>46</v>
      </c>
      <c r="G32" s="39"/>
      <c r="H32" s="39"/>
      <c r="I32" s="39"/>
      <c r="J32" s="39"/>
      <c r="K32" s="39"/>
      <c r="L32" s="342">
        <v>0.15</v>
      </c>
      <c r="M32" s="314"/>
      <c r="N32" s="314"/>
      <c r="O32" s="314"/>
      <c r="P32" s="314"/>
      <c r="Q32" s="39"/>
      <c r="R32" s="39"/>
      <c r="S32" s="39"/>
      <c r="T32" s="39"/>
      <c r="U32" s="39"/>
      <c r="V32" s="39"/>
      <c r="W32" s="313">
        <f>ROUND(BC54,2)</f>
        <v>0</v>
      </c>
      <c r="X32" s="314"/>
      <c r="Y32" s="314"/>
      <c r="Z32" s="314"/>
      <c r="AA32" s="314"/>
      <c r="AB32" s="314"/>
      <c r="AC32" s="314"/>
      <c r="AD32" s="314"/>
      <c r="AE32" s="314"/>
      <c r="AF32" s="39"/>
      <c r="AG32" s="39"/>
      <c r="AH32" s="39"/>
      <c r="AI32" s="39"/>
      <c r="AJ32" s="39"/>
      <c r="AK32" s="313">
        <v>0</v>
      </c>
      <c r="AL32" s="314"/>
      <c r="AM32" s="314"/>
      <c r="AN32" s="314"/>
      <c r="AO32" s="314"/>
      <c r="AP32" s="39"/>
      <c r="AQ32" s="39"/>
      <c r="AR32" s="40"/>
      <c r="BE32" s="316"/>
    </row>
    <row r="33" spans="2:44" s="2" customFormat="1" ht="14.45" customHeight="1" hidden="1">
      <c r="B33" s="38"/>
      <c r="C33" s="39"/>
      <c r="D33" s="39"/>
      <c r="E33" s="39"/>
      <c r="F33" s="28" t="s">
        <v>47</v>
      </c>
      <c r="G33" s="39"/>
      <c r="H33" s="39"/>
      <c r="I33" s="39"/>
      <c r="J33" s="39"/>
      <c r="K33" s="39"/>
      <c r="L33" s="342">
        <v>0</v>
      </c>
      <c r="M33" s="314"/>
      <c r="N33" s="314"/>
      <c r="O33" s="314"/>
      <c r="P33" s="314"/>
      <c r="Q33" s="39"/>
      <c r="R33" s="39"/>
      <c r="S33" s="39"/>
      <c r="T33" s="39"/>
      <c r="U33" s="39"/>
      <c r="V33" s="39"/>
      <c r="W33" s="313">
        <f>ROUND(BD54,2)</f>
        <v>0</v>
      </c>
      <c r="X33" s="314"/>
      <c r="Y33" s="314"/>
      <c r="Z33" s="314"/>
      <c r="AA33" s="314"/>
      <c r="AB33" s="314"/>
      <c r="AC33" s="314"/>
      <c r="AD33" s="314"/>
      <c r="AE33" s="314"/>
      <c r="AF33" s="39"/>
      <c r="AG33" s="39"/>
      <c r="AH33" s="39"/>
      <c r="AI33" s="39"/>
      <c r="AJ33" s="39"/>
      <c r="AK33" s="313">
        <v>0</v>
      </c>
      <c r="AL33" s="314"/>
      <c r="AM33" s="314"/>
      <c r="AN33" s="314"/>
      <c r="AO33" s="314"/>
      <c r="AP33" s="39"/>
      <c r="AQ33" s="39"/>
      <c r="AR33" s="40"/>
    </row>
    <row r="34" spans="2:44" s="1" customFormat="1" ht="6.95" customHeight="1">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row>
    <row r="35" spans="2:44" s="1" customFormat="1" ht="25.9" customHeight="1">
      <c r="B35" s="33"/>
      <c r="C35" s="41"/>
      <c r="D35" s="42" t="s">
        <v>48</v>
      </c>
      <c r="E35" s="43"/>
      <c r="F35" s="43"/>
      <c r="G35" s="43"/>
      <c r="H35" s="43"/>
      <c r="I35" s="43"/>
      <c r="J35" s="43"/>
      <c r="K35" s="43"/>
      <c r="L35" s="43"/>
      <c r="M35" s="43"/>
      <c r="N35" s="43"/>
      <c r="O35" s="43"/>
      <c r="P35" s="43"/>
      <c r="Q35" s="43"/>
      <c r="R35" s="43"/>
      <c r="S35" s="43"/>
      <c r="T35" s="44" t="s">
        <v>49</v>
      </c>
      <c r="U35" s="43"/>
      <c r="V35" s="43"/>
      <c r="W35" s="43"/>
      <c r="X35" s="319" t="s">
        <v>50</v>
      </c>
      <c r="Y35" s="320"/>
      <c r="Z35" s="320"/>
      <c r="AA35" s="320"/>
      <c r="AB35" s="320"/>
      <c r="AC35" s="43"/>
      <c r="AD35" s="43"/>
      <c r="AE35" s="43"/>
      <c r="AF35" s="43"/>
      <c r="AG35" s="43"/>
      <c r="AH35" s="43"/>
      <c r="AI35" s="43"/>
      <c r="AJ35" s="43"/>
      <c r="AK35" s="321">
        <f>SUM(AK26:AK33)</f>
        <v>0</v>
      </c>
      <c r="AL35" s="320"/>
      <c r="AM35" s="320"/>
      <c r="AN35" s="320"/>
      <c r="AO35" s="322"/>
      <c r="AP35" s="41"/>
      <c r="AQ35" s="41"/>
      <c r="AR35" s="37"/>
    </row>
    <row r="36" spans="2:44" s="1" customFormat="1" ht="6.95" customHeight="1">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row>
    <row r="37" spans="2:44" s="1" customFormat="1" ht="6.95" customHeight="1">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row>
    <row r="41" spans="2:44" s="1" customFormat="1" ht="6.95" customHeight="1">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row>
    <row r="42" spans="2:44" s="1" customFormat="1" ht="24.95" customHeight="1">
      <c r="B42" s="33"/>
      <c r="C42" s="22" t="s">
        <v>51</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row>
    <row r="43" spans="2:44" s="1" customFormat="1" ht="6.95" customHeight="1">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row>
    <row r="44" spans="2:44" s="1" customFormat="1" ht="12" customHeight="1">
      <c r="B44" s="33"/>
      <c r="C44" s="28" t="s">
        <v>13</v>
      </c>
      <c r="D44" s="34"/>
      <c r="E44" s="34"/>
      <c r="F44" s="34"/>
      <c r="G44" s="34"/>
      <c r="H44" s="34"/>
      <c r="I44" s="34"/>
      <c r="J44" s="34"/>
      <c r="K44" s="34"/>
      <c r="L44" s="34" t="str">
        <f>K5</f>
        <v>20190311</v>
      </c>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7"/>
    </row>
    <row r="45" spans="2:44" s="3" customFormat="1" ht="36.95" customHeight="1">
      <c r="B45" s="49"/>
      <c r="C45" s="50" t="s">
        <v>16</v>
      </c>
      <c r="D45" s="51"/>
      <c r="E45" s="51"/>
      <c r="F45" s="51"/>
      <c r="G45" s="51"/>
      <c r="H45" s="51"/>
      <c r="I45" s="51"/>
      <c r="J45" s="51"/>
      <c r="K45" s="51"/>
      <c r="L45" s="332" t="str">
        <f>K6</f>
        <v>Bezbariérové úpravy objektu školní jídelny ZŠ Vohradského</v>
      </c>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51"/>
      <c r="AQ45" s="51"/>
      <c r="AR45" s="52"/>
    </row>
    <row r="46" spans="2:44" s="1" customFormat="1" ht="6.95" customHeight="1">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row>
    <row r="47" spans="2:44" s="1" customFormat="1" ht="12" customHeight="1">
      <c r="B47" s="33"/>
      <c r="C47" s="28" t="s">
        <v>21</v>
      </c>
      <c r="D47" s="34"/>
      <c r="E47" s="34"/>
      <c r="F47" s="34"/>
      <c r="G47" s="34"/>
      <c r="H47" s="34"/>
      <c r="I47" s="34"/>
      <c r="J47" s="34"/>
      <c r="K47" s="34"/>
      <c r="L47" s="53" t="str">
        <f>IF(K8="","",K8)</f>
        <v>Šluknov</v>
      </c>
      <c r="M47" s="34"/>
      <c r="N47" s="34"/>
      <c r="O47" s="34"/>
      <c r="P47" s="34"/>
      <c r="Q47" s="34"/>
      <c r="R47" s="34"/>
      <c r="S47" s="34"/>
      <c r="T47" s="34"/>
      <c r="U47" s="34"/>
      <c r="V47" s="34"/>
      <c r="W47" s="34"/>
      <c r="X47" s="34"/>
      <c r="Y47" s="34"/>
      <c r="Z47" s="34"/>
      <c r="AA47" s="34"/>
      <c r="AB47" s="34"/>
      <c r="AC47" s="34"/>
      <c r="AD47" s="34"/>
      <c r="AE47" s="34"/>
      <c r="AF47" s="34"/>
      <c r="AG47" s="34"/>
      <c r="AH47" s="34"/>
      <c r="AI47" s="28" t="s">
        <v>23</v>
      </c>
      <c r="AJ47" s="34"/>
      <c r="AK47" s="34"/>
      <c r="AL47" s="34"/>
      <c r="AM47" s="334" t="str">
        <f>IF(AN8="","",AN8)</f>
        <v>11. 3. 2019</v>
      </c>
      <c r="AN47" s="334"/>
      <c r="AO47" s="34"/>
      <c r="AP47" s="34"/>
      <c r="AQ47" s="34"/>
      <c r="AR47" s="37"/>
    </row>
    <row r="48" spans="2:44" s="1" customFormat="1" ht="6.95" customHeight="1">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row>
    <row r="49" spans="2:56" s="1" customFormat="1" ht="12.6" customHeight="1">
      <c r="B49" s="33"/>
      <c r="C49" s="28" t="s">
        <v>25</v>
      </c>
      <c r="D49" s="34"/>
      <c r="E49" s="34"/>
      <c r="F49" s="34"/>
      <c r="G49" s="34"/>
      <c r="H49" s="34"/>
      <c r="I49" s="34"/>
      <c r="J49" s="34"/>
      <c r="K49" s="34"/>
      <c r="L49" s="34" t="str">
        <f>IF(E11="","",E11)</f>
        <v>město Šluknov</v>
      </c>
      <c r="M49" s="34"/>
      <c r="N49" s="34"/>
      <c r="O49" s="34"/>
      <c r="P49" s="34"/>
      <c r="Q49" s="34"/>
      <c r="R49" s="34"/>
      <c r="S49" s="34"/>
      <c r="T49" s="34"/>
      <c r="U49" s="34"/>
      <c r="V49" s="34"/>
      <c r="W49" s="34"/>
      <c r="X49" s="34"/>
      <c r="Y49" s="34"/>
      <c r="Z49" s="34"/>
      <c r="AA49" s="34"/>
      <c r="AB49" s="34"/>
      <c r="AC49" s="34"/>
      <c r="AD49" s="34"/>
      <c r="AE49" s="34"/>
      <c r="AF49" s="34"/>
      <c r="AG49" s="34"/>
      <c r="AH49" s="34"/>
      <c r="AI49" s="28" t="s">
        <v>31</v>
      </c>
      <c r="AJ49" s="34"/>
      <c r="AK49" s="34"/>
      <c r="AL49" s="34"/>
      <c r="AM49" s="330" t="str">
        <f>IF(E17="","",E17)</f>
        <v xml:space="preserve"> </v>
      </c>
      <c r="AN49" s="331"/>
      <c r="AO49" s="331"/>
      <c r="AP49" s="331"/>
      <c r="AQ49" s="34"/>
      <c r="AR49" s="37"/>
      <c r="AS49" s="324" t="s">
        <v>52</v>
      </c>
      <c r="AT49" s="325"/>
      <c r="AU49" s="55"/>
      <c r="AV49" s="55"/>
      <c r="AW49" s="55"/>
      <c r="AX49" s="55"/>
      <c r="AY49" s="55"/>
      <c r="AZ49" s="55"/>
      <c r="BA49" s="55"/>
      <c r="BB49" s="55"/>
      <c r="BC49" s="55"/>
      <c r="BD49" s="56"/>
    </row>
    <row r="50" spans="2:56" s="1" customFormat="1" ht="12.6" customHeight="1">
      <c r="B50" s="33"/>
      <c r="C50" s="28" t="s">
        <v>29</v>
      </c>
      <c r="D50" s="34"/>
      <c r="E50" s="34"/>
      <c r="F50" s="34"/>
      <c r="G50" s="34"/>
      <c r="H50" s="34"/>
      <c r="I50" s="34"/>
      <c r="J50" s="34"/>
      <c r="K50" s="34"/>
      <c r="L50" s="34"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8" t="s">
        <v>34</v>
      </c>
      <c r="AJ50" s="34"/>
      <c r="AK50" s="34"/>
      <c r="AL50" s="34"/>
      <c r="AM50" s="330" t="str">
        <f>IF(E20="","",E20)</f>
        <v>J. Nešněra</v>
      </c>
      <c r="AN50" s="331"/>
      <c r="AO50" s="331"/>
      <c r="AP50" s="331"/>
      <c r="AQ50" s="34"/>
      <c r="AR50" s="37"/>
      <c r="AS50" s="326"/>
      <c r="AT50" s="327"/>
      <c r="AU50" s="57"/>
      <c r="AV50" s="57"/>
      <c r="AW50" s="57"/>
      <c r="AX50" s="57"/>
      <c r="AY50" s="57"/>
      <c r="AZ50" s="57"/>
      <c r="BA50" s="57"/>
      <c r="BB50" s="57"/>
      <c r="BC50" s="57"/>
      <c r="BD50" s="58"/>
    </row>
    <row r="51" spans="2:56" s="1" customFormat="1" ht="10.9" customHeight="1">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328"/>
      <c r="AT51" s="329"/>
      <c r="AU51" s="59"/>
      <c r="AV51" s="59"/>
      <c r="AW51" s="59"/>
      <c r="AX51" s="59"/>
      <c r="AY51" s="59"/>
      <c r="AZ51" s="59"/>
      <c r="BA51" s="59"/>
      <c r="BB51" s="59"/>
      <c r="BC51" s="59"/>
      <c r="BD51" s="60"/>
    </row>
    <row r="52" spans="2:56" s="1" customFormat="1" ht="29.25" customHeight="1">
      <c r="B52" s="33"/>
      <c r="C52" s="351" t="s">
        <v>53</v>
      </c>
      <c r="D52" s="347"/>
      <c r="E52" s="347"/>
      <c r="F52" s="347"/>
      <c r="G52" s="347"/>
      <c r="H52" s="61"/>
      <c r="I52" s="346" t="s">
        <v>54</v>
      </c>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8" t="s">
        <v>55</v>
      </c>
      <c r="AH52" s="347"/>
      <c r="AI52" s="347"/>
      <c r="AJ52" s="347"/>
      <c r="AK52" s="347"/>
      <c r="AL52" s="347"/>
      <c r="AM52" s="347"/>
      <c r="AN52" s="346" t="s">
        <v>56</v>
      </c>
      <c r="AO52" s="347"/>
      <c r="AP52" s="347"/>
      <c r="AQ52" s="62" t="s">
        <v>57</v>
      </c>
      <c r="AR52" s="37"/>
      <c r="AS52" s="63" t="s">
        <v>58</v>
      </c>
      <c r="AT52" s="64" t="s">
        <v>59</v>
      </c>
      <c r="AU52" s="64" t="s">
        <v>60</v>
      </c>
      <c r="AV52" s="64" t="s">
        <v>61</v>
      </c>
      <c r="AW52" s="64" t="s">
        <v>62</v>
      </c>
      <c r="AX52" s="64" t="s">
        <v>63</v>
      </c>
      <c r="AY52" s="64" t="s">
        <v>64</v>
      </c>
      <c r="AZ52" s="64" t="s">
        <v>65</v>
      </c>
      <c r="BA52" s="64" t="s">
        <v>66</v>
      </c>
      <c r="BB52" s="64" t="s">
        <v>67</v>
      </c>
      <c r="BC52" s="64" t="s">
        <v>68</v>
      </c>
      <c r="BD52" s="65" t="s">
        <v>69</v>
      </c>
    </row>
    <row r="53" spans="2:56" s="1" customFormat="1" ht="10.9" customHeight="1">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6"/>
      <c r="AT53" s="67"/>
      <c r="AU53" s="67"/>
      <c r="AV53" s="67"/>
      <c r="AW53" s="67"/>
      <c r="AX53" s="67"/>
      <c r="AY53" s="67"/>
      <c r="AZ53" s="67"/>
      <c r="BA53" s="67"/>
      <c r="BB53" s="67"/>
      <c r="BC53" s="67"/>
      <c r="BD53" s="68"/>
    </row>
    <row r="54" spans="2:90" s="4" customFormat="1" ht="32.45" customHeight="1">
      <c r="B54" s="69"/>
      <c r="C54" s="70" t="s">
        <v>70</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349">
        <f>ROUND(SUM(AG55:AG63),2)</f>
        <v>0</v>
      </c>
      <c r="AH54" s="349"/>
      <c r="AI54" s="349"/>
      <c r="AJ54" s="349"/>
      <c r="AK54" s="349"/>
      <c r="AL54" s="349"/>
      <c r="AM54" s="349"/>
      <c r="AN54" s="350">
        <f aca="true" t="shared" si="0" ref="AN54:AN63">SUM(AG54,AT54)</f>
        <v>0</v>
      </c>
      <c r="AO54" s="350"/>
      <c r="AP54" s="350"/>
      <c r="AQ54" s="73" t="s">
        <v>19</v>
      </c>
      <c r="AR54" s="74"/>
      <c r="AS54" s="75">
        <f>ROUND(SUM(AS55:AS63),2)</f>
        <v>0</v>
      </c>
      <c r="AT54" s="76">
        <f aca="true" t="shared" si="1" ref="AT54:AT63">ROUND(SUM(AV54:AW54),2)</f>
        <v>0</v>
      </c>
      <c r="AU54" s="77">
        <f>ROUND(SUM(AU55:AU63),5)</f>
        <v>0</v>
      </c>
      <c r="AV54" s="76">
        <f>ROUND(AZ54*L29,2)</f>
        <v>0</v>
      </c>
      <c r="AW54" s="76">
        <f>ROUND(BA54*L30,2)</f>
        <v>0</v>
      </c>
      <c r="AX54" s="76">
        <f>ROUND(BB54*L29,2)</f>
        <v>0</v>
      </c>
      <c r="AY54" s="76">
        <f>ROUND(BC54*L30,2)</f>
        <v>0</v>
      </c>
      <c r="AZ54" s="76">
        <f>ROUND(SUM(AZ55:AZ63),2)</f>
        <v>0</v>
      </c>
      <c r="BA54" s="76">
        <f>ROUND(SUM(BA55:BA63),2)</f>
        <v>0</v>
      </c>
      <c r="BB54" s="76">
        <f>ROUND(SUM(BB55:BB63),2)</f>
        <v>0</v>
      </c>
      <c r="BC54" s="76">
        <f>ROUND(SUM(BC55:BC63),2)</f>
        <v>0</v>
      </c>
      <c r="BD54" s="78">
        <f>ROUND(SUM(BD55:BD63),2)</f>
        <v>0</v>
      </c>
      <c r="BS54" s="79" t="s">
        <v>71</v>
      </c>
      <c r="BT54" s="79" t="s">
        <v>72</v>
      </c>
      <c r="BU54" s="80" t="s">
        <v>73</v>
      </c>
      <c r="BV54" s="79" t="s">
        <v>74</v>
      </c>
      <c r="BW54" s="79" t="s">
        <v>5</v>
      </c>
      <c r="BX54" s="79" t="s">
        <v>75</v>
      </c>
      <c r="CL54" s="79" t="s">
        <v>19</v>
      </c>
    </row>
    <row r="55" spans="1:91" s="5" customFormat="1" ht="14.45" customHeight="1">
      <c r="A55" s="81" t="s">
        <v>76</v>
      </c>
      <c r="B55" s="82"/>
      <c r="C55" s="83"/>
      <c r="D55" s="345" t="s">
        <v>77</v>
      </c>
      <c r="E55" s="345"/>
      <c r="F55" s="345"/>
      <c r="G55" s="345"/>
      <c r="H55" s="345"/>
      <c r="I55" s="84"/>
      <c r="J55" s="345" t="s">
        <v>78</v>
      </c>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3">
        <f>'01 - komunikace'!J30</f>
        <v>0</v>
      </c>
      <c r="AH55" s="344"/>
      <c r="AI55" s="344"/>
      <c r="AJ55" s="344"/>
      <c r="AK55" s="344"/>
      <c r="AL55" s="344"/>
      <c r="AM55" s="344"/>
      <c r="AN55" s="343">
        <f t="shared" si="0"/>
        <v>0</v>
      </c>
      <c r="AO55" s="344"/>
      <c r="AP55" s="344"/>
      <c r="AQ55" s="85" t="s">
        <v>79</v>
      </c>
      <c r="AR55" s="86"/>
      <c r="AS55" s="87">
        <v>0</v>
      </c>
      <c r="AT55" s="88">
        <f t="shared" si="1"/>
        <v>0</v>
      </c>
      <c r="AU55" s="89">
        <f>'01 - komunikace'!P89</f>
        <v>0</v>
      </c>
      <c r="AV55" s="88">
        <f>'01 - komunikace'!J33</f>
        <v>0</v>
      </c>
      <c r="AW55" s="88">
        <f>'01 - komunikace'!J34</f>
        <v>0</v>
      </c>
      <c r="AX55" s="88">
        <f>'01 - komunikace'!J35</f>
        <v>0</v>
      </c>
      <c r="AY55" s="88">
        <f>'01 - komunikace'!J36</f>
        <v>0</v>
      </c>
      <c r="AZ55" s="88">
        <f>'01 - komunikace'!F33</f>
        <v>0</v>
      </c>
      <c r="BA55" s="88">
        <f>'01 - komunikace'!F34</f>
        <v>0</v>
      </c>
      <c r="BB55" s="88">
        <f>'01 - komunikace'!F35</f>
        <v>0</v>
      </c>
      <c r="BC55" s="88">
        <f>'01 - komunikace'!F36</f>
        <v>0</v>
      </c>
      <c r="BD55" s="90">
        <f>'01 - komunikace'!F37</f>
        <v>0</v>
      </c>
      <c r="BT55" s="91" t="s">
        <v>80</v>
      </c>
      <c r="BV55" s="91" t="s">
        <v>74</v>
      </c>
      <c r="BW55" s="91" t="s">
        <v>81</v>
      </c>
      <c r="BX55" s="91" t="s">
        <v>5</v>
      </c>
      <c r="CL55" s="91" t="s">
        <v>19</v>
      </c>
      <c r="CM55" s="91" t="s">
        <v>82</v>
      </c>
    </row>
    <row r="56" spans="1:91" s="5" customFormat="1" ht="14.45" customHeight="1">
      <c r="A56" s="81" t="s">
        <v>76</v>
      </c>
      <c r="B56" s="82"/>
      <c r="C56" s="83"/>
      <c r="D56" s="345" t="s">
        <v>83</v>
      </c>
      <c r="E56" s="345"/>
      <c r="F56" s="345"/>
      <c r="G56" s="345"/>
      <c r="H56" s="345"/>
      <c r="I56" s="84"/>
      <c r="J56" s="345" t="s">
        <v>84</v>
      </c>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3">
        <f>'02 - stavební část'!J30</f>
        <v>0</v>
      </c>
      <c r="AH56" s="344"/>
      <c r="AI56" s="344"/>
      <c r="AJ56" s="344"/>
      <c r="AK56" s="344"/>
      <c r="AL56" s="344"/>
      <c r="AM56" s="344"/>
      <c r="AN56" s="343">
        <f t="shared" si="0"/>
        <v>0</v>
      </c>
      <c r="AO56" s="344"/>
      <c r="AP56" s="344"/>
      <c r="AQ56" s="85" t="s">
        <v>79</v>
      </c>
      <c r="AR56" s="86"/>
      <c r="AS56" s="87">
        <v>0</v>
      </c>
      <c r="AT56" s="88">
        <f t="shared" si="1"/>
        <v>0</v>
      </c>
      <c r="AU56" s="89">
        <f>'02 - stavební část'!P105</f>
        <v>0</v>
      </c>
      <c r="AV56" s="88">
        <f>'02 - stavební část'!J33</f>
        <v>0</v>
      </c>
      <c r="AW56" s="88">
        <f>'02 - stavební část'!J34</f>
        <v>0</v>
      </c>
      <c r="AX56" s="88">
        <f>'02 - stavební část'!J35</f>
        <v>0</v>
      </c>
      <c r="AY56" s="88">
        <f>'02 - stavební část'!J36</f>
        <v>0</v>
      </c>
      <c r="AZ56" s="88">
        <f>'02 - stavební část'!F33</f>
        <v>0</v>
      </c>
      <c r="BA56" s="88">
        <f>'02 - stavební část'!F34</f>
        <v>0</v>
      </c>
      <c r="BB56" s="88">
        <f>'02 - stavební část'!F35</f>
        <v>0</v>
      </c>
      <c r="BC56" s="88">
        <f>'02 - stavební část'!F36</f>
        <v>0</v>
      </c>
      <c r="BD56" s="90">
        <f>'02 - stavební část'!F37</f>
        <v>0</v>
      </c>
      <c r="BT56" s="91" t="s">
        <v>80</v>
      </c>
      <c r="BV56" s="91" t="s">
        <v>74</v>
      </c>
      <c r="BW56" s="91" t="s">
        <v>85</v>
      </c>
      <c r="BX56" s="91" t="s">
        <v>5</v>
      </c>
      <c r="CL56" s="91" t="s">
        <v>19</v>
      </c>
      <c r="CM56" s="91" t="s">
        <v>82</v>
      </c>
    </row>
    <row r="57" spans="1:91" s="5" customFormat="1" ht="14.45" customHeight="1">
      <c r="A57" s="81" t="s">
        <v>76</v>
      </c>
      <c r="B57" s="82"/>
      <c r="C57" s="83"/>
      <c r="D57" s="345" t="s">
        <v>86</v>
      </c>
      <c r="E57" s="345"/>
      <c r="F57" s="345"/>
      <c r="G57" s="345"/>
      <c r="H57" s="345"/>
      <c r="I57" s="84"/>
      <c r="J57" s="345" t="s">
        <v>87</v>
      </c>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3">
        <f>'03 - elektro 1.NP'!J30</f>
        <v>0</v>
      </c>
      <c r="AH57" s="344"/>
      <c r="AI57" s="344"/>
      <c r="AJ57" s="344"/>
      <c r="AK57" s="344"/>
      <c r="AL57" s="344"/>
      <c r="AM57" s="344"/>
      <c r="AN57" s="343">
        <f t="shared" si="0"/>
        <v>0</v>
      </c>
      <c r="AO57" s="344"/>
      <c r="AP57" s="344"/>
      <c r="AQ57" s="85" t="s">
        <v>79</v>
      </c>
      <c r="AR57" s="86"/>
      <c r="AS57" s="87">
        <v>0</v>
      </c>
      <c r="AT57" s="88">
        <f t="shared" si="1"/>
        <v>0</v>
      </c>
      <c r="AU57" s="89">
        <f>'03 - elektro 1.NP'!P79</f>
        <v>0</v>
      </c>
      <c r="AV57" s="88">
        <f>'03 - elektro 1.NP'!J33</f>
        <v>0</v>
      </c>
      <c r="AW57" s="88">
        <f>'03 - elektro 1.NP'!J34</f>
        <v>0</v>
      </c>
      <c r="AX57" s="88">
        <f>'03 - elektro 1.NP'!J35</f>
        <v>0</v>
      </c>
      <c r="AY57" s="88">
        <f>'03 - elektro 1.NP'!J36</f>
        <v>0</v>
      </c>
      <c r="AZ57" s="88">
        <f>'03 - elektro 1.NP'!F33</f>
        <v>0</v>
      </c>
      <c r="BA57" s="88">
        <f>'03 - elektro 1.NP'!F34</f>
        <v>0</v>
      </c>
      <c r="BB57" s="88">
        <f>'03 - elektro 1.NP'!F35</f>
        <v>0</v>
      </c>
      <c r="BC57" s="88">
        <f>'03 - elektro 1.NP'!F36</f>
        <v>0</v>
      </c>
      <c r="BD57" s="90">
        <f>'03 - elektro 1.NP'!F37</f>
        <v>0</v>
      </c>
      <c r="BT57" s="91" t="s">
        <v>80</v>
      </c>
      <c r="BV57" s="91" t="s">
        <v>74</v>
      </c>
      <c r="BW57" s="91" t="s">
        <v>88</v>
      </c>
      <c r="BX57" s="91" t="s">
        <v>5</v>
      </c>
      <c r="CL57" s="91" t="s">
        <v>19</v>
      </c>
      <c r="CM57" s="91" t="s">
        <v>82</v>
      </c>
    </row>
    <row r="58" spans="1:91" s="5" customFormat="1" ht="14.45" customHeight="1">
      <c r="A58" s="81" t="s">
        <v>76</v>
      </c>
      <c r="B58" s="82"/>
      <c r="C58" s="83"/>
      <c r="D58" s="345" t="s">
        <v>89</v>
      </c>
      <c r="E58" s="345"/>
      <c r="F58" s="345"/>
      <c r="G58" s="345"/>
      <c r="H58" s="345"/>
      <c r="I58" s="84"/>
      <c r="J58" s="345" t="s">
        <v>90</v>
      </c>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3">
        <f>'04 - elektro 2.NP'!J30</f>
        <v>0</v>
      </c>
      <c r="AH58" s="344"/>
      <c r="AI58" s="344"/>
      <c r="AJ58" s="344"/>
      <c r="AK58" s="344"/>
      <c r="AL58" s="344"/>
      <c r="AM58" s="344"/>
      <c r="AN58" s="343">
        <f t="shared" si="0"/>
        <v>0</v>
      </c>
      <c r="AO58" s="344"/>
      <c r="AP58" s="344"/>
      <c r="AQ58" s="85" t="s">
        <v>79</v>
      </c>
      <c r="AR58" s="86"/>
      <c r="AS58" s="87">
        <v>0</v>
      </c>
      <c r="AT58" s="88">
        <f t="shared" si="1"/>
        <v>0</v>
      </c>
      <c r="AU58" s="89">
        <f>'04 - elektro 2.NP'!P79</f>
        <v>0</v>
      </c>
      <c r="AV58" s="88">
        <f>'04 - elektro 2.NP'!J33</f>
        <v>0</v>
      </c>
      <c r="AW58" s="88">
        <f>'04 - elektro 2.NP'!J34</f>
        <v>0</v>
      </c>
      <c r="AX58" s="88">
        <f>'04 - elektro 2.NP'!J35</f>
        <v>0</v>
      </c>
      <c r="AY58" s="88">
        <f>'04 - elektro 2.NP'!J36</f>
        <v>0</v>
      </c>
      <c r="AZ58" s="88">
        <f>'04 - elektro 2.NP'!F33</f>
        <v>0</v>
      </c>
      <c r="BA58" s="88">
        <f>'04 - elektro 2.NP'!F34</f>
        <v>0</v>
      </c>
      <c r="BB58" s="88">
        <f>'04 - elektro 2.NP'!F35</f>
        <v>0</v>
      </c>
      <c r="BC58" s="88">
        <f>'04 - elektro 2.NP'!F36</f>
        <v>0</v>
      </c>
      <c r="BD58" s="90">
        <f>'04 - elektro 2.NP'!F37</f>
        <v>0</v>
      </c>
      <c r="BT58" s="91" t="s">
        <v>80</v>
      </c>
      <c r="BV58" s="91" t="s">
        <v>74</v>
      </c>
      <c r="BW58" s="91" t="s">
        <v>91</v>
      </c>
      <c r="BX58" s="91" t="s">
        <v>5</v>
      </c>
      <c r="CL58" s="91" t="s">
        <v>19</v>
      </c>
      <c r="CM58" s="91" t="s">
        <v>82</v>
      </c>
    </row>
    <row r="59" spans="1:91" s="5" customFormat="1" ht="14.45" customHeight="1">
      <c r="A59" s="81" t="s">
        <v>76</v>
      </c>
      <c r="B59" s="82"/>
      <c r="C59" s="83"/>
      <c r="D59" s="345" t="s">
        <v>92</v>
      </c>
      <c r="E59" s="345"/>
      <c r="F59" s="345"/>
      <c r="G59" s="345"/>
      <c r="H59" s="345"/>
      <c r="I59" s="84"/>
      <c r="J59" s="345" t="s">
        <v>93</v>
      </c>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3">
        <f>'05 - Hromosvod'!J30</f>
        <v>0</v>
      </c>
      <c r="AH59" s="344"/>
      <c r="AI59" s="344"/>
      <c r="AJ59" s="344"/>
      <c r="AK59" s="344"/>
      <c r="AL59" s="344"/>
      <c r="AM59" s="344"/>
      <c r="AN59" s="343">
        <f t="shared" si="0"/>
        <v>0</v>
      </c>
      <c r="AO59" s="344"/>
      <c r="AP59" s="344"/>
      <c r="AQ59" s="85" t="s">
        <v>79</v>
      </c>
      <c r="AR59" s="86"/>
      <c r="AS59" s="87">
        <v>0</v>
      </c>
      <c r="AT59" s="88">
        <f t="shared" si="1"/>
        <v>0</v>
      </c>
      <c r="AU59" s="89">
        <f>'05 - Hromosvod'!P79</f>
        <v>0</v>
      </c>
      <c r="AV59" s="88">
        <f>'05 - Hromosvod'!J33</f>
        <v>0</v>
      </c>
      <c r="AW59" s="88">
        <f>'05 - Hromosvod'!J34</f>
        <v>0</v>
      </c>
      <c r="AX59" s="88">
        <f>'05 - Hromosvod'!J35</f>
        <v>0</v>
      </c>
      <c r="AY59" s="88">
        <f>'05 - Hromosvod'!J36</f>
        <v>0</v>
      </c>
      <c r="AZ59" s="88">
        <f>'05 - Hromosvod'!F33</f>
        <v>0</v>
      </c>
      <c r="BA59" s="88">
        <f>'05 - Hromosvod'!F34</f>
        <v>0</v>
      </c>
      <c r="BB59" s="88">
        <f>'05 - Hromosvod'!F35</f>
        <v>0</v>
      </c>
      <c r="BC59" s="88">
        <f>'05 - Hromosvod'!F36</f>
        <v>0</v>
      </c>
      <c r="BD59" s="90">
        <f>'05 - Hromosvod'!F37</f>
        <v>0</v>
      </c>
      <c r="BT59" s="91" t="s">
        <v>80</v>
      </c>
      <c r="BV59" s="91" t="s">
        <v>74</v>
      </c>
      <c r="BW59" s="91" t="s">
        <v>94</v>
      </c>
      <c r="BX59" s="91" t="s">
        <v>5</v>
      </c>
      <c r="CL59" s="91" t="s">
        <v>19</v>
      </c>
      <c r="CM59" s="91" t="s">
        <v>82</v>
      </c>
    </row>
    <row r="60" spans="1:91" s="5" customFormat="1" ht="14.45" customHeight="1">
      <c r="A60" s="81" t="s">
        <v>76</v>
      </c>
      <c r="B60" s="82"/>
      <c r="C60" s="83"/>
      <c r="D60" s="345" t="s">
        <v>95</v>
      </c>
      <c r="E60" s="345"/>
      <c r="F60" s="345"/>
      <c r="G60" s="345"/>
      <c r="H60" s="345"/>
      <c r="I60" s="84"/>
      <c r="J60" s="345" t="s">
        <v>96</v>
      </c>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3">
        <f>'06 - VZT'!J30</f>
        <v>0</v>
      </c>
      <c r="AH60" s="344"/>
      <c r="AI60" s="344"/>
      <c r="AJ60" s="344"/>
      <c r="AK60" s="344"/>
      <c r="AL60" s="344"/>
      <c r="AM60" s="344"/>
      <c r="AN60" s="343">
        <f t="shared" si="0"/>
        <v>0</v>
      </c>
      <c r="AO60" s="344"/>
      <c r="AP60" s="344"/>
      <c r="AQ60" s="85" t="s">
        <v>79</v>
      </c>
      <c r="AR60" s="86"/>
      <c r="AS60" s="87">
        <v>0</v>
      </c>
      <c r="AT60" s="88">
        <f t="shared" si="1"/>
        <v>0</v>
      </c>
      <c r="AU60" s="89">
        <f>'06 - VZT'!P82</f>
        <v>0</v>
      </c>
      <c r="AV60" s="88">
        <f>'06 - VZT'!J33</f>
        <v>0</v>
      </c>
      <c r="AW60" s="88">
        <f>'06 - VZT'!J34</f>
        <v>0</v>
      </c>
      <c r="AX60" s="88">
        <f>'06 - VZT'!J35</f>
        <v>0</v>
      </c>
      <c r="AY60" s="88">
        <f>'06 - VZT'!J36</f>
        <v>0</v>
      </c>
      <c r="AZ60" s="88">
        <f>'06 - VZT'!F33</f>
        <v>0</v>
      </c>
      <c r="BA60" s="88">
        <f>'06 - VZT'!F34</f>
        <v>0</v>
      </c>
      <c r="BB60" s="88">
        <f>'06 - VZT'!F35</f>
        <v>0</v>
      </c>
      <c r="BC60" s="88">
        <f>'06 - VZT'!F36</f>
        <v>0</v>
      </c>
      <c r="BD60" s="90">
        <f>'06 - VZT'!F37</f>
        <v>0</v>
      </c>
      <c r="BT60" s="91" t="s">
        <v>80</v>
      </c>
      <c r="BV60" s="91" t="s">
        <v>74</v>
      </c>
      <c r="BW60" s="91" t="s">
        <v>97</v>
      </c>
      <c r="BX60" s="91" t="s">
        <v>5</v>
      </c>
      <c r="CL60" s="91" t="s">
        <v>19</v>
      </c>
      <c r="CM60" s="91" t="s">
        <v>82</v>
      </c>
    </row>
    <row r="61" spans="1:91" s="5" customFormat="1" ht="14.45" customHeight="1">
      <c r="A61" s="81" t="s">
        <v>76</v>
      </c>
      <c r="B61" s="82"/>
      <c r="C61" s="83"/>
      <c r="D61" s="345" t="s">
        <v>98</v>
      </c>
      <c r="E61" s="345"/>
      <c r="F61" s="345"/>
      <c r="G61" s="345"/>
      <c r="H61" s="345"/>
      <c r="I61" s="84"/>
      <c r="J61" s="345" t="s">
        <v>99</v>
      </c>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3">
        <f>'07 - ZTI'!J30</f>
        <v>0</v>
      </c>
      <c r="AH61" s="344"/>
      <c r="AI61" s="344"/>
      <c r="AJ61" s="344"/>
      <c r="AK61" s="344"/>
      <c r="AL61" s="344"/>
      <c r="AM61" s="344"/>
      <c r="AN61" s="343">
        <f t="shared" si="0"/>
        <v>0</v>
      </c>
      <c r="AO61" s="344"/>
      <c r="AP61" s="344"/>
      <c r="AQ61" s="85" t="s">
        <v>79</v>
      </c>
      <c r="AR61" s="86"/>
      <c r="AS61" s="87">
        <v>0</v>
      </c>
      <c r="AT61" s="88">
        <f t="shared" si="1"/>
        <v>0</v>
      </c>
      <c r="AU61" s="89">
        <f>'07 - ZTI'!P90</f>
        <v>0</v>
      </c>
      <c r="AV61" s="88">
        <f>'07 - ZTI'!J33</f>
        <v>0</v>
      </c>
      <c r="AW61" s="88">
        <f>'07 - ZTI'!J34</f>
        <v>0</v>
      </c>
      <c r="AX61" s="88">
        <f>'07 - ZTI'!J35</f>
        <v>0</v>
      </c>
      <c r="AY61" s="88">
        <f>'07 - ZTI'!J36</f>
        <v>0</v>
      </c>
      <c r="AZ61" s="88">
        <f>'07 - ZTI'!F33</f>
        <v>0</v>
      </c>
      <c r="BA61" s="88">
        <f>'07 - ZTI'!F34</f>
        <v>0</v>
      </c>
      <c r="BB61" s="88">
        <f>'07 - ZTI'!F35</f>
        <v>0</v>
      </c>
      <c r="BC61" s="88">
        <f>'07 - ZTI'!F36</f>
        <v>0</v>
      </c>
      <c r="BD61" s="90">
        <f>'07 - ZTI'!F37</f>
        <v>0</v>
      </c>
      <c r="BT61" s="91" t="s">
        <v>80</v>
      </c>
      <c r="BV61" s="91" t="s">
        <v>74</v>
      </c>
      <c r="BW61" s="91" t="s">
        <v>100</v>
      </c>
      <c r="BX61" s="91" t="s">
        <v>5</v>
      </c>
      <c r="CL61" s="91" t="s">
        <v>19</v>
      </c>
      <c r="CM61" s="91" t="s">
        <v>82</v>
      </c>
    </row>
    <row r="62" spans="1:91" s="5" customFormat="1" ht="14.45" customHeight="1">
      <c r="A62" s="81" t="s">
        <v>76</v>
      </c>
      <c r="B62" s="82"/>
      <c r="C62" s="83"/>
      <c r="D62" s="345" t="s">
        <v>101</v>
      </c>
      <c r="E62" s="345"/>
      <c r="F62" s="345"/>
      <c r="G62" s="345"/>
      <c r="H62" s="345"/>
      <c r="I62" s="84"/>
      <c r="J62" s="345" t="s">
        <v>102</v>
      </c>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3">
        <f>'08 - venkovní kanalizace'!J30</f>
        <v>0</v>
      </c>
      <c r="AH62" s="344"/>
      <c r="AI62" s="344"/>
      <c r="AJ62" s="344"/>
      <c r="AK62" s="344"/>
      <c r="AL62" s="344"/>
      <c r="AM62" s="344"/>
      <c r="AN62" s="343">
        <f t="shared" si="0"/>
        <v>0</v>
      </c>
      <c r="AO62" s="344"/>
      <c r="AP62" s="344"/>
      <c r="AQ62" s="85" t="s">
        <v>79</v>
      </c>
      <c r="AR62" s="86"/>
      <c r="AS62" s="87">
        <v>0</v>
      </c>
      <c r="AT62" s="88">
        <f t="shared" si="1"/>
        <v>0</v>
      </c>
      <c r="AU62" s="89">
        <f>'08 - venkovní kanalizace'!P88</f>
        <v>0</v>
      </c>
      <c r="AV62" s="88">
        <f>'08 - venkovní kanalizace'!J33</f>
        <v>0</v>
      </c>
      <c r="AW62" s="88">
        <f>'08 - venkovní kanalizace'!J34</f>
        <v>0</v>
      </c>
      <c r="AX62" s="88">
        <f>'08 - venkovní kanalizace'!J35</f>
        <v>0</v>
      </c>
      <c r="AY62" s="88">
        <f>'08 - venkovní kanalizace'!J36</f>
        <v>0</v>
      </c>
      <c r="AZ62" s="88">
        <f>'08 - venkovní kanalizace'!F33</f>
        <v>0</v>
      </c>
      <c r="BA62" s="88">
        <f>'08 - venkovní kanalizace'!F34</f>
        <v>0</v>
      </c>
      <c r="BB62" s="88">
        <f>'08 - venkovní kanalizace'!F35</f>
        <v>0</v>
      </c>
      <c r="BC62" s="88">
        <f>'08 - venkovní kanalizace'!F36</f>
        <v>0</v>
      </c>
      <c r="BD62" s="90">
        <f>'08 - venkovní kanalizace'!F37</f>
        <v>0</v>
      </c>
      <c r="BT62" s="91" t="s">
        <v>80</v>
      </c>
      <c r="BV62" s="91" t="s">
        <v>74</v>
      </c>
      <c r="BW62" s="91" t="s">
        <v>103</v>
      </c>
      <c r="BX62" s="91" t="s">
        <v>5</v>
      </c>
      <c r="CL62" s="91" t="s">
        <v>19</v>
      </c>
      <c r="CM62" s="91" t="s">
        <v>82</v>
      </c>
    </row>
    <row r="63" spans="1:91" s="5" customFormat="1" ht="14.45" customHeight="1">
      <c r="A63" s="81" t="s">
        <v>76</v>
      </c>
      <c r="B63" s="82"/>
      <c r="C63" s="83"/>
      <c r="D63" s="345" t="s">
        <v>104</v>
      </c>
      <c r="E63" s="345"/>
      <c r="F63" s="345"/>
      <c r="G63" s="345"/>
      <c r="H63" s="345"/>
      <c r="I63" s="84"/>
      <c r="J63" s="345" t="s">
        <v>105</v>
      </c>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3">
        <f>'09 - VRN'!J30</f>
        <v>0</v>
      </c>
      <c r="AH63" s="344"/>
      <c r="AI63" s="344"/>
      <c r="AJ63" s="344"/>
      <c r="AK63" s="344"/>
      <c r="AL63" s="344"/>
      <c r="AM63" s="344"/>
      <c r="AN63" s="343">
        <f t="shared" si="0"/>
        <v>0</v>
      </c>
      <c r="AO63" s="344"/>
      <c r="AP63" s="344"/>
      <c r="AQ63" s="85" t="s">
        <v>79</v>
      </c>
      <c r="AR63" s="86"/>
      <c r="AS63" s="92">
        <v>0</v>
      </c>
      <c r="AT63" s="93">
        <f t="shared" si="1"/>
        <v>0</v>
      </c>
      <c r="AU63" s="94">
        <f>'09 - VRN'!P83</f>
        <v>0</v>
      </c>
      <c r="AV63" s="93">
        <f>'09 - VRN'!J33</f>
        <v>0</v>
      </c>
      <c r="AW63" s="93">
        <f>'09 - VRN'!J34</f>
        <v>0</v>
      </c>
      <c r="AX63" s="93">
        <f>'09 - VRN'!J35</f>
        <v>0</v>
      </c>
      <c r="AY63" s="93">
        <f>'09 - VRN'!J36</f>
        <v>0</v>
      </c>
      <c r="AZ63" s="93">
        <f>'09 - VRN'!F33</f>
        <v>0</v>
      </c>
      <c r="BA63" s="93">
        <f>'09 - VRN'!F34</f>
        <v>0</v>
      </c>
      <c r="BB63" s="93">
        <f>'09 - VRN'!F35</f>
        <v>0</v>
      </c>
      <c r="BC63" s="93">
        <f>'09 - VRN'!F36</f>
        <v>0</v>
      </c>
      <c r="BD63" s="95">
        <f>'09 - VRN'!F37</f>
        <v>0</v>
      </c>
      <c r="BT63" s="91" t="s">
        <v>80</v>
      </c>
      <c r="BV63" s="91" t="s">
        <v>74</v>
      </c>
      <c r="BW63" s="91" t="s">
        <v>106</v>
      </c>
      <c r="BX63" s="91" t="s">
        <v>5</v>
      </c>
      <c r="CL63" s="91" t="s">
        <v>19</v>
      </c>
      <c r="CM63" s="91" t="s">
        <v>82</v>
      </c>
    </row>
    <row r="64" spans="2:44" s="1" customFormat="1" ht="30" customHeight="1">
      <c r="B64" s="33"/>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7"/>
    </row>
    <row r="65" spans="2:44" s="1" customFormat="1" ht="6.95" customHeight="1">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37"/>
    </row>
  </sheetData>
  <sheetProtection algorithmName="SHA-512" hashValue="lFVOEXYOxwlLN4kwoueLSlXek01SQrbZN63yaMOoJ1dmsQ2HODtbzRdAUYi9bzh0fyAPLOwkq7A6JhdrtKjnFw==" saltValue="658kkSycMAhTFDXxV6XvOonwKQ4y3j7CIiGTEc2UhNGF0tjGMi3obxMKN1EeG7X0GUsk5zGbo+LXN3YWCMxu9w==" spinCount="100000" sheet="1" objects="1" scenarios="1" formatColumns="0" formatRows="0"/>
  <mergeCells count="74">
    <mergeCell ref="AG62:AM62"/>
    <mergeCell ref="AG63:AM63"/>
    <mergeCell ref="AG54:AM54"/>
    <mergeCell ref="AN54:AP54"/>
    <mergeCell ref="C52:G52"/>
    <mergeCell ref="I52:AF52"/>
    <mergeCell ref="J55:AF55"/>
    <mergeCell ref="J56:AF56"/>
    <mergeCell ref="J57:AF57"/>
    <mergeCell ref="J58:AF58"/>
    <mergeCell ref="J59:AF59"/>
    <mergeCell ref="J60:AF60"/>
    <mergeCell ref="J61:AF61"/>
    <mergeCell ref="J62:AF62"/>
    <mergeCell ref="J63:AF63"/>
    <mergeCell ref="AN62:AP62"/>
    <mergeCell ref="AN63:AP63"/>
    <mergeCell ref="D62:H62"/>
    <mergeCell ref="D55:H55"/>
    <mergeCell ref="D56:H56"/>
    <mergeCell ref="D57:H57"/>
    <mergeCell ref="D58:H58"/>
    <mergeCell ref="D59:H59"/>
    <mergeCell ref="D60:H60"/>
    <mergeCell ref="D61:H61"/>
    <mergeCell ref="D63:H63"/>
    <mergeCell ref="AN55:AP55"/>
    <mergeCell ref="AG55:AM55"/>
    <mergeCell ref="AN56:AP56"/>
    <mergeCell ref="AG56:AM56"/>
    <mergeCell ref="AN57:AP57"/>
    <mergeCell ref="L33:P33"/>
    <mergeCell ref="AN61:AP61"/>
    <mergeCell ref="AN58:AP58"/>
    <mergeCell ref="AN59:AP59"/>
    <mergeCell ref="AN60:AP60"/>
    <mergeCell ref="AN52:AP52"/>
    <mergeCell ref="AG52:AM52"/>
    <mergeCell ref="AG57:AM57"/>
    <mergeCell ref="AG58:AM58"/>
    <mergeCell ref="AG59:AM59"/>
    <mergeCell ref="AG60:AM60"/>
    <mergeCell ref="AG61:AM61"/>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01 - komunikace'!C2" display="/"/>
    <hyperlink ref="A56" location="'02 - stavební část'!C2" display="/"/>
    <hyperlink ref="A57" location="'03 - elektro 1.NP'!C2" display="/"/>
    <hyperlink ref="A58" location="'04 - elektro 2.NP'!C2" display="/"/>
    <hyperlink ref="A59" location="'05 - Hromosvod'!C2" display="/"/>
    <hyperlink ref="A60" location="'06 - VZT'!C2" display="/"/>
    <hyperlink ref="A61" location="'07 - ZTI'!C2" display="/"/>
    <hyperlink ref="A62" location="'08 - venkovní kanalizace'!C2" display="/"/>
    <hyperlink ref="A63" location="'09 - VRN'!C2" display="/"/>
  </hyperlinks>
  <printOptions/>
  <pageMargins left="0.39375" right="0.39375" top="0.39375" bottom="0.39375" header="0" footer="0.15"/>
  <pageSetup blackAndWhite="1" fitToHeight="0" fitToWidth="1" horizontalDpi="600" verticalDpi="600" orientation="portrait" paperSize="9" scale="80"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08"/>
  <sheetViews>
    <sheetView showGridLines="0" tabSelected="1" workbookViewId="0" topLeftCell="A65">
      <selection activeCell="B59" sqref="B59"/>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96" customWidth="1"/>
    <col min="10" max="10" width="20.140625" style="0" customWidth="1"/>
    <col min="11" max="11" width="14.85156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23"/>
      <c r="M2" s="323"/>
      <c r="N2" s="323"/>
      <c r="O2" s="323"/>
      <c r="P2" s="323"/>
      <c r="Q2" s="323"/>
      <c r="R2" s="323"/>
      <c r="S2" s="323"/>
      <c r="T2" s="323"/>
      <c r="U2" s="323"/>
      <c r="V2" s="323"/>
      <c r="AT2" s="16" t="s">
        <v>106</v>
      </c>
    </row>
    <row r="3" spans="2:46" ht="6.95" customHeight="1">
      <c r="B3" s="97"/>
      <c r="C3" s="98"/>
      <c r="D3" s="98"/>
      <c r="E3" s="98"/>
      <c r="F3" s="98"/>
      <c r="G3" s="98"/>
      <c r="H3" s="98"/>
      <c r="I3" s="99"/>
      <c r="J3" s="98"/>
      <c r="K3" s="98"/>
      <c r="L3" s="19"/>
      <c r="AT3" s="16" t="s">
        <v>82</v>
      </c>
    </row>
    <row r="4" spans="2:46" ht="24.95" customHeight="1">
      <c r="B4" s="19"/>
      <c r="D4" s="100" t="s">
        <v>107</v>
      </c>
      <c r="L4" s="19"/>
      <c r="M4" s="23" t="s">
        <v>10</v>
      </c>
      <c r="AT4" s="16" t="s">
        <v>4</v>
      </c>
    </row>
    <row r="5" spans="2:12" ht="6.95" customHeight="1">
      <c r="B5" s="19"/>
      <c r="L5" s="19"/>
    </row>
    <row r="6" spans="2:12" ht="12" customHeight="1">
      <c r="B6" s="19"/>
      <c r="D6" s="101" t="s">
        <v>16</v>
      </c>
      <c r="L6" s="19"/>
    </row>
    <row r="7" spans="2:12" ht="14.45" customHeight="1">
      <c r="B7" s="19"/>
      <c r="E7" s="352" t="str">
        <f>'Rekapitulace stavby'!K6</f>
        <v>Bezbariérové úpravy objektu školní jídelny ZŠ Vohradského</v>
      </c>
      <c r="F7" s="353"/>
      <c r="G7" s="353"/>
      <c r="H7" s="353"/>
      <c r="L7" s="19"/>
    </row>
    <row r="8" spans="2:12" s="1" customFormat="1" ht="12" customHeight="1">
      <c r="B8" s="37"/>
      <c r="D8" s="101" t="s">
        <v>108</v>
      </c>
      <c r="I8" s="102"/>
      <c r="L8" s="37"/>
    </row>
    <row r="9" spans="2:12" s="1" customFormat="1" ht="36.95" customHeight="1">
      <c r="B9" s="37"/>
      <c r="E9" s="354" t="s">
        <v>2578</v>
      </c>
      <c r="F9" s="355"/>
      <c r="G9" s="355"/>
      <c r="H9" s="355"/>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22</v>
      </c>
      <c r="I12" s="103" t="s">
        <v>23</v>
      </c>
      <c r="J12" s="104" t="str">
        <f>'Rekapitulace stavby'!AN8</f>
        <v>11. 3. 2019</v>
      </c>
      <c r="L12" s="37"/>
    </row>
    <row r="13" spans="2:12" s="1" customFormat="1" ht="10.9" customHeight="1">
      <c r="B13" s="37"/>
      <c r="I13" s="102"/>
      <c r="L13" s="37"/>
    </row>
    <row r="14" spans="2:12" s="1" customFormat="1" ht="12" customHeight="1">
      <c r="B14" s="37"/>
      <c r="D14" s="101" t="s">
        <v>25</v>
      </c>
      <c r="I14" s="103" t="s">
        <v>26</v>
      </c>
      <c r="J14" s="16" t="s">
        <v>19</v>
      </c>
      <c r="L14" s="37"/>
    </row>
    <row r="15" spans="2:12" s="1" customFormat="1" ht="18" customHeight="1">
      <c r="B15" s="37"/>
      <c r="E15" s="16" t="s">
        <v>27</v>
      </c>
      <c r="I15" s="103" t="s">
        <v>28</v>
      </c>
      <c r="J15" s="16" t="s">
        <v>19</v>
      </c>
      <c r="L15" s="37"/>
    </row>
    <row r="16" spans="2:12" s="1" customFormat="1" ht="6.95" customHeight="1">
      <c r="B16" s="37"/>
      <c r="I16" s="102"/>
      <c r="L16" s="37"/>
    </row>
    <row r="17" spans="2:12" s="1" customFormat="1" ht="12" customHeight="1">
      <c r="B17" s="37"/>
      <c r="D17" s="101" t="s">
        <v>29</v>
      </c>
      <c r="I17" s="103" t="s">
        <v>26</v>
      </c>
      <c r="J17" s="29" t="str">
        <f>'Rekapitulace stavby'!AN13</f>
        <v>Vyplň údaj</v>
      </c>
      <c r="L17" s="37"/>
    </row>
    <row r="18" spans="2:12" s="1" customFormat="1" ht="18" customHeight="1">
      <c r="B18" s="37"/>
      <c r="E18" s="356" t="str">
        <f>'Rekapitulace stavby'!E14</f>
        <v>Vyplň údaj</v>
      </c>
      <c r="F18" s="357"/>
      <c r="G18" s="357"/>
      <c r="H18" s="357"/>
      <c r="I18" s="103" t="s">
        <v>28</v>
      </c>
      <c r="J18" s="29" t="str">
        <f>'Rekapitulace stavby'!AN14</f>
        <v>Vyplň údaj</v>
      </c>
      <c r="L18" s="37"/>
    </row>
    <row r="19" spans="2:12" s="1" customFormat="1" ht="6.95" customHeight="1">
      <c r="B19" s="37"/>
      <c r="I19" s="102"/>
      <c r="L19" s="37"/>
    </row>
    <row r="20" spans="2:12" s="1" customFormat="1" ht="12" customHeight="1">
      <c r="B20" s="37"/>
      <c r="D20" s="101" t="s">
        <v>31</v>
      </c>
      <c r="I20" s="103" t="s">
        <v>26</v>
      </c>
      <c r="J20" s="16" t="str">
        <f>IF('Rekapitulace stavby'!AN16="","",'Rekapitulace stavby'!AN16)</f>
        <v/>
      </c>
      <c r="L20" s="37"/>
    </row>
    <row r="21" spans="2:12" s="1" customFormat="1" ht="18" customHeight="1">
      <c r="B21" s="37"/>
      <c r="E21" s="16" t="str">
        <f>IF('Rekapitulace stavby'!E17="","",'Rekapitulace stavby'!E17)</f>
        <v xml:space="preserve"> </v>
      </c>
      <c r="I21" s="103" t="s">
        <v>28</v>
      </c>
      <c r="J21" s="16" t="str">
        <f>IF('Rekapitulace stavby'!AN17="","",'Rekapitulace stavby'!AN17)</f>
        <v/>
      </c>
      <c r="L21" s="37"/>
    </row>
    <row r="22" spans="2:12" s="1" customFormat="1" ht="6.95" customHeight="1">
      <c r="B22" s="37"/>
      <c r="I22" s="102"/>
      <c r="L22" s="37"/>
    </row>
    <row r="23" spans="2:12" s="1" customFormat="1" ht="12" customHeight="1">
      <c r="B23" s="37"/>
      <c r="D23" s="101" t="s">
        <v>34</v>
      </c>
      <c r="I23" s="103" t="s">
        <v>26</v>
      </c>
      <c r="J23" s="16" t="s">
        <v>19</v>
      </c>
      <c r="L23" s="37"/>
    </row>
    <row r="24" spans="2:12" s="1" customFormat="1" ht="18" customHeight="1">
      <c r="B24" s="37"/>
      <c r="E24" s="16" t="s">
        <v>35</v>
      </c>
      <c r="I24" s="103" t="s">
        <v>28</v>
      </c>
      <c r="J24" s="16" t="s">
        <v>19</v>
      </c>
      <c r="L24" s="37"/>
    </row>
    <row r="25" spans="2:12" s="1" customFormat="1" ht="6.95" customHeight="1">
      <c r="B25" s="37"/>
      <c r="I25" s="102"/>
      <c r="L25" s="37"/>
    </row>
    <row r="26" spans="2:12" s="1" customFormat="1" ht="12" customHeight="1">
      <c r="B26" s="37"/>
      <c r="D26" s="101" t="s">
        <v>36</v>
      </c>
      <c r="I26" s="102"/>
      <c r="L26" s="37"/>
    </row>
    <row r="27" spans="2:12" s="6" customFormat="1" ht="14.45" customHeight="1">
      <c r="B27" s="105"/>
      <c r="E27" s="358" t="s">
        <v>19</v>
      </c>
      <c r="F27" s="358"/>
      <c r="G27" s="358"/>
      <c r="H27" s="358"/>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38</v>
      </c>
      <c r="I30" s="102"/>
      <c r="J30" s="109">
        <f>ROUND(J83,2)</f>
        <v>0</v>
      </c>
      <c r="L30" s="37"/>
    </row>
    <row r="31" spans="2:12" s="1" customFormat="1" ht="6.95" customHeight="1">
      <c r="B31" s="37"/>
      <c r="D31" s="55"/>
      <c r="E31" s="55"/>
      <c r="F31" s="55"/>
      <c r="G31" s="55"/>
      <c r="H31" s="55"/>
      <c r="I31" s="107"/>
      <c r="J31" s="55"/>
      <c r="K31" s="55"/>
      <c r="L31" s="37"/>
    </row>
    <row r="32" spans="2:12" s="1" customFormat="1" ht="14.45" customHeight="1">
      <c r="B32" s="37"/>
      <c r="F32" s="110" t="s">
        <v>40</v>
      </c>
      <c r="I32" s="111" t="s">
        <v>39</v>
      </c>
      <c r="J32" s="110" t="s">
        <v>41</v>
      </c>
      <c r="L32" s="37"/>
    </row>
    <row r="33" spans="2:12" s="1" customFormat="1" ht="14.45" customHeight="1">
      <c r="B33" s="37"/>
      <c r="D33" s="101" t="s">
        <v>42</v>
      </c>
      <c r="E33" s="101" t="s">
        <v>43</v>
      </c>
      <c r="F33" s="112">
        <f>ROUND((SUM(BE83:BE107)),2)</f>
        <v>0</v>
      </c>
      <c r="I33" s="113">
        <v>0.21</v>
      </c>
      <c r="J33" s="112">
        <f>ROUND(((SUM(BE83:BE107))*I33),2)</f>
        <v>0</v>
      </c>
      <c r="L33" s="37"/>
    </row>
    <row r="34" spans="2:12" s="1" customFormat="1" ht="14.45" customHeight="1">
      <c r="B34" s="37"/>
      <c r="E34" s="101" t="s">
        <v>44</v>
      </c>
      <c r="F34" s="112">
        <f>ROUND((SUM(BF83:BF107)),2)</f>
        <v>0</v>
      </c>
      <c r="I34" s="113">
        <v>0.15</v>
      </c>
      <c r="J34" s="112">
        <f>ROUND(((SUM(BF83:BF107))*I34),2)</f>
        <v>0</v>
      </c>
      <c r="L34" s="37"/>
    </row>
    <row r="35" spans="2:12" s="1" customFormat="1" ht="14.45" customHeight="1" hidden="1">
      <c r="B35" s="37"/>
      <c r="E35" s="101" t="s">
        <v>45</v>
      </c>
      <c r="F35" s="112">
        <f>ROUND((SUM(BG83:BG107)),2)</f>
        <v>0</v>
      </c>
      <c r="I35" s="113">
        <v>0.21</v>
      </c>
      <c r="J35" s="112">
        <f>0</f>
        <v>0</v>
      </c>
      <c r="L35" s="37"/>
    </row>
    <row r="36" spans="2:12" s="1" customFormat="1" ht="14.45" customHeight="1" hidden="1">
      <c r="B36" s="37"/>
      <c r="E36" s="101" t="s">
        <v>46</v>
      </c>
      <c r="F36" s="112">
        <f>ROUND((SUM(BH83:BH107)),2)</f>
        <v>0</v>
      </c>
      <c r="I36" s="113">
        <v>0.15</v>
      </c>
      <c r="J36" s="112">
        <f>0</f>
        <v>0</v>
      </c>
      <c r="L36" s="37"/>
    </row>
    <row r="37" spans="2:12" s="1" customFormat="1" ht="14.45" customHeight="1" hidden="1">
      <c r="B37" s="37"/>
      <c r="E37" s="101" t="s">
        <v>47</v>
      </c>
      <c r="F37" s="112">
        <f>ROUND((SUM(BI83:BI107)),2)</f>
        <v>0</v>
      </c>
      <c r="I37" s="113">
        <v>0</v>
      </c>
      <c r="J37" s="112">
        <f>0</f>
        <v>0</v>
      </c>
      <c r="L37" s="37"/>
    </row>
    <row r="38" spans="2:12" s="1" customFormat="1" ht="6.95"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110</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5" customHeight="1">
      <c r="B48" s="33"/>
      <c r="C48" s="34"/>
      <c r="D48" s="34"/>
      <c r="E48" s="359" t="str">
        <f>E7</f>
        <v>Bezbariérové úpravy objektu školní jídelny ZŠ Vohradského</v>
      </c>
      <c r="F48" s="360"/>
      <c r="G48" s="360"/>
      <c r="H48" s="360"/>
      <c r="I48" s="102"/>
      <c r="J48" s="34"/>
      <c r="K48" s="34"/>
      <c r="L48" s="37"/>
    </row>
    <row r="49" spans="2:12" s="1" customFormat="1" ht="12" customHeight="1">
      <c r="B49" s="33"/>
      <c r="C49" s="28" t="s">
        <v>108</v>
      </c>
      <c r="D49" s="34"/>
      <c r="E49" s="34"/>
      <c r="F49" s="34"/>
      <c r="G49" s="34"/>
      <c r="H49" s="34"/>
      <c r="I49" s="102"/>
      <c r="J49" s="34"/>
      <c r="K49" s="34"/>
      <c r="L49" s="37"/>
    </row>
    <row r="50" spans="2:12" s="1" customFormat="1" ht="14.45" customHeight="1">
      <c r="B50" s="33"/>
      <c r="C50" s="34"/>
      <c r="D50" s="34"/>
      <c r="E50" s="332" t="str">
        <f>E9</f>
        <v>09 - VRN</v>
      </c>
      <c r="F50" s="331"/>
      <c r="G50" s="331"/>
      <c r="H50" s="331"/>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Šluknov</v>
      </c>
      <c r="G52" s="34"/>
      <c r="H52" s="34"/>
      <c r="I52" s="103" t="s">
        <v>23</v>
      </c>
      <c r="J52" s="54" t="str">
        <f>IF(J12="","",J12)</f>
        <v>11. 3. 2019</v>
      </c>
      <c r="K52" s="34"/>
      <c r="L52" s="37"/>
    </row>
    <row r="53" spans="2:12" s="1" customFormat="1" ht="6.95" customHeight="1">
      <c r="B53" s="33"/>
      <c r="C53" s="34"/>
      <c r="D53" s="34"/>
      <c r="E53" s="34"/>
      <c r="F53" s="34"/>
      <c r="G53" s="34"/>
      <c r="H53" s="34"/>
      <c r="I53" s="102"/>
      <c r="J53" s="34"/>
      <c r="K53" s="34"/>
      <c r="L53" s="37"/>
    </row>
    <row r="54" spans="2:12" s="1" customFormat="1" ht="12.6" customHeight="1">
      <c r="B54" s="33"/>
      <c r="C54" s="28" t="s">
        <v>25</v>
      </c>
      <c r="D54" s="34"/>
      <c r="E54" s="34"/>
      <c r="F54" s="26" t="str">
        <f>E15</f>
        <v>město Šluknov</v>
      </c>
      <c r="G54" s="34"/>
      <c r="H54" s="34"/>
      <c r="I54" s="103" t="s">
        <v>31</v>
      </c>
      <c r="J54" s="31" t="str">
        <f>E21</f>
        <v xml:space="preserve"> </v>
      </c>
      <c r="K54" s="34"/>
      <c r="L54" s="37"/>
    </row>
    <row r="55" spans="2:12" s="1" customFormat="1" ht="12.6" customHeight="1">
      <c r="B55" s="33"/>
      <c r="C55" s="28" t="s">
        <v>29</v>
      </c>
      <c r="D55" s="34"/>
      <c r="E55" s="34"/>
      <c r="F55" s="26" t="str">
        <f>IF(E18="","",E18)</f>
        <v>Vyplň údaj</v>
      </c>
      <c r="G55" s="34"/>
      <c r="H55" s="34"/>
      <c r="I55" s="103" t="s">
        <v>34</v>
      </c>
      <c r="J55" s="31" t="str">
        <f>E24</f>
        <v>J. Nešněra</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111</v>
      </c>
      <c r="D57" s="129"/>
      <c r="E57" s="129"/>
      <c r="F57" s="129"/>
      <c r="G57" s="129"/>
      <c r="H57" s="129"/>
      <c r="I57" s="130"/>
      <c r="J57" s="131" t="s">
        <v>112</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70</v>
      </c>
      <c r="D59" s="34"/>
      <c r="E59" s="34"/>
      <c r="F59" s="34"/>
      <c r="G59" s="34"/>
      <c r="H59" s="34"/>
      <c r="I59" s="102"/>
      <c r="J59" s="72">
        <f>J83</f>
        <v>0</v>
      </c>
      <c r="K59" s="34"/>
      <c r="L59" s="37"/>
      <c r="AU59" s="16" t="s">
        <v>113</v>
      </c>
    </row>
    <row r="60" spans="2:12" s="7" customFormat="1" ht="24.95" customHeight="1">
      <c r="B60" s="133"/>
      <c r="C60" s="134"/>
      <c r="D60" s="135" t="s">
        <v>2579</v>
      </c>
      <c r="E60" s="136"/>
      <c r="F60" s="136"/>
      <c r="G60" s="136"/>
      <c r="H60" s="136"/>
      <c r="I60" s="137"/>
      <c r="J60" s="138">
        <f>J84</f>
        <v>0</v>
      </c>
      <c r="K60" s="134"/>
      <c r="L60" s="139"/>
    </row>
    <row r="61" spans="2:12" s="8" customFormat="1" ht="19.9" customHeight="1">
      <c r="B61" s="140"/>
      <c r="C61" s="141"/>
      <c r="D61" s="142" t="s">
        <v>2580</v>
      </c>
      <c r="E61" s="143"/>
      <c r="F61" s="143"/>
      <c r="G61" s="143"/>
      <c r="H61" s="143"/>
      <c r="I61" s="144"/>
      <c r="J61" s="145">
        <f>J85</f>
        <v>0</v>
      </c>
      <c r="K61" s="141"/>
      <c r="L61" s="146"/>
    </row>
    <row r="62" spans="2:12" s="8" customFormat="1" ht="19.9" customHeight="1">
      <c r="B62" s="140"/>
      <c r="C62" s="141"/>
      <c r="D62" s="142" t="s">
        <v>2581</v>
      </c>
      <c r="E62" s="143"/>
      <c r="F62" s="143"/>
      <c r="G62" s="143"/>
      <c r="H62" s="143"/>
      <c r="I62" s="144"/>
      <c r="J62" s="145">
        <f>J96</f>
        <v>0</v>
      </c>
      <c r="K62" s="141"/>
      <c r="L62" s="146"/>
    </row>
    <row r="63" spans="2:12" s="8" customFormat="1" ht="19.9" customHeight="1">
      <c r="B63" s="140"/>
      <c r="C63" s="141"/>
      <c r="D63" s="142" t="s">
        <v>2582</v>
      </c>
      <c r="E63" s="143"/>
      <c r="F63" s="143"/>
      <c r="G63" s="143"/>
      <c r="H63" s="143"/>
      <c r="I63" s="144"/>
      <c r="J63" s="145">
        <f>J103</f>
        <v>0</v>
      </c>
      <c r="K63" s="141"/>
      <c r="L63" s="146"/>
    </row>
    <row r="64" spans="2:12" s="1" customFormat="1" ht="21.75" customHeight="1">
      <c r="B64" s="33"/>
      <c r="C64" s="34"/>
      <c r="D64" s="34"/>
      <c r="E64" s="34"/>
      <c r="F64" s="34"/>
      <c r="G64" s="34"/>
      <c r="H64" s="34"/>
      <c r="I64" s="102"/>
      <c r="J64" s="34"/>
      <c r="K64" s="34"/>
      <c r="L64" s="37"/>
    </row>
    <row r="65" spans="2:12" s="1" customFormat="1" ht="6.95" customHeight="1">
      <c r="B65" s="45"/>
      <c r="C65" s="46"/>
      <c r="D65" s="46"/>
      <c r="E65" s="46"/>
      <c r="F65" s="46"/>
      <c r="G65" s="46"/>
      <c r="H65" s="46"/>
      <c r="I65" s="124"/>
      <c r="J65" s="46"/>
      <c r="K65" s="46"/>
      <c r="L65" s="37"/>
    </row>
    <row r="69" spans="2:12" s="1" customFormat="1" ht="6.95" customHeight="1">
      <c r="B69" s="47"/>
      <c r="C69" s="48"/>
      <c r="D69" s="48"/>
      <c r="E69" s="48"/>
      <c r="F69" s="48"/>
      <c r="G69" s="48"/>
      <c r="H69" s="48"/>
      <c r="I69" s="127"/>
      <c r="J69" s="48"/>
      <c r="K69" s="48"/>
      <c r="L69" s="37"/>
    </row>
    <row r="70" spans="2:12" s="1" customFormat="1" ht="24.95" customHeight="1">
      <c r="B70" s="33"/>
      <c r="C70" s="22" t="s">
        <v>124</v>
      </c>
      <c r="D70" s="34"/>
      <c r="E70" s="34"/>
      <c r="F70" s="34"/>
      <c r="G70" s="34"/>
      <c r="H70" s="34"/>
      <c r="I70" s="102"/>
      <c r="J70" s="34"/>
      <c r="K70" s="34"/>
      <c r="L70" s="37"/>
    </row>
    <row r="71" spans="2:12" s="1" customFormat="1" ht="6.95" customHeight="1">
      <c r="B71" s="33"/>
      <c r="C71" s="34"/>
      <c r="D71" s="34"/>
      <c r="E71" s="34"/>
      <c r="F71" s="34"/>
      <c r="G71" s="34"/>
      <c r="H71" s="34"/>
      <c r="I71" s="102"/>
      <c r="J71" s="34"/>
      <c r="K71" s="34"/>
      <c r="L71" s="37"/>
    </row>
    <row r="72" spans="2:12" s="1" customFormat="1" ht="12" customHeight="1">
      <c r="B72" s="33"/>
      <c r="C72" s="28" t="s">
        <v>16</v>
      </c>
      <c r="D72" s="34"/>
      <c r="E72" s="34"/>
      <c r="F72" s="34"/>
      <c r="G72" s="34"/>
      <c r="H72" s="34"/>
      <c r="I72" s="102"/>
      <c r="J72" s="34"/>
      <c r="K72" s="34"/>
      <c r="L72" s="37"/>
    </row>
    <row r="73" spans="2:12" s="1" customFormat="1" ht="14.45" customHeight="1">
      <c r="B73" s="33"/>
      <c r="C73" s="34"/>
      <c r="D73" s="34"/>
      <c r="E73" s="359" t="str">
        <f>E7</f>
        <v>Bezbariérové úpravy objektu školní jídelny ZŠ Vohradského</v>
      </c>
      <c r="F73" s="360"/>
      <c r="G73" s="360"/>
      <c r="H73" s="360"/>
      <c r="I73" s="102"/>
      <c r="J73" s="34"/>
      <c r="K73" s="34"/>
      <c r="L73" s="37"/>
    </row>
    <row r="74" spans="2:12" s="1" customFormat="1" ht="12" customHeight="1">
      <c r="B74" s="33"/>
      <c r="C74" s="28" t="s">
        <v>108</v>
      </c>
      <c r="D74" s="34"/>
      <c r="E74" s="34"/>
      <c r="F74" s="34"/>
      <c r="G74" s="34"/>
      <c r="H74" s="34"/>
      <c r="I74" s="102"/>
      <c r="J74" s="34"/>
      <c r="K74" s="34"/>
      <c r="L74" s="37"/>
    </row>
    <row r="75" spans="2:12" s="1" customFormat="1" ht="14.45" customHeight="1">
      <c r="B75" s="33"/>
      <c r="C75" s="34"/>
      <c r="D75" s="34"/>
      <c r="E75" s="332" t="str">
        <f>E9</f>
        <v>09 - VRN</v>
      </c>
      <c r="F75" s="331"/>
      <c r="G75" s="331"/>
      <c r="H75" s="331"/>
      <c r="I75" s="102"/>
      <c r="J75" s="34"/>
      <c r="K75" s="34"/>
      <c r="L75" s="37"/>
    </row>
    <row r="76" spans="2:12" s="1" customFormat="1" ht="6.95" customHeight="1">
      <c r="B76" s="33"/>
      <c r="C76" s="34"/>
      <c r="D76" s="34"/>
      <c r="E76" s="34"/>
      <c r="F76" s="34"/>
      <c r="G76" s="34"/>
      <c r="H76" s="34"/>
      <c r="I76" s="102"/>
      <c r="J76" s="34"/>
      <c r="K76" s="34"/>
      <c r="L76" s="37"/>
    </row>
    <row r="77" spans="2:12" s="1" customFormat="1" ht="12" customHeight="1">
      <c r="B77" s="33"/>
      <c r="C77" s="28" t="s">
        <v>21</v>
      </c>
      <c r="D77" s="34"/>
      <c r="E77" s="34"/>
      <c r="F77" s="26" t="str">
        <f>F12</f>
        <v>Šluknov</v>
      </c>
      <c r="G77" s="34"/>
      <c r="H77" s="34"/>
      <c r="I77" s="103" t="s">
        <v>23</v>
      </c>
      <c r="J77" s="54" t="str">
        <f>IF(J12="","",J12)</f>
        <v>11. 3. 2019</v>
      </c>
      <c r="K77" s="34"/>
      <c r="L77" s="37"/>
    </row>
    <row r="78" spans="2:12" s="1" customFormat="1" ht="6.95" customHeight="1">
      <c r="B78" s="33"/>
      <c r="C78" s="34"/>
      <c r="D78" s="34"/>
      <c r="E78" s="34"/>
      <c r="F78" s="34"/>
      <c r="G78" s="34"/>
      <c r="H78" s="34"/>
      <c r="I78" s="102"/>
      <c r="J78" s="34"/>
      <c r="K78" s="34"/>
      <c r="L78" s="37"/>
    </row>
    <row r="79" spans="2:12" s="1" customFormat="1" ht="12.6" customHeight="1">
      <c r="B79" s="33"/>
      <c r="C79" s="28" t="s">
        <v>25</v>
      </c>
      <c r="D79" s="34"/>
      <c r="E79" s="34"/>
      <c r="F79" s="26" t="str">
        <f>E15</f>
        <v>město Šluknov</v>
      </c>
      <c r="G79" s="34"/>
      <c r="H79" s="34"/>
      <c r="I79" s="103" t="s">
        <v>31</v>
      </c>
      <c r="J79" s="31" t="str">
        <f>E21</f>
        <v xml:space="preserve"> </v>
      </c>
      <c r="K79" s="34"/>
      <c r="L79" s="37"/>
    </row>
    <row r="80" spans="2:12" s="1" customFormat="1" ht="12.6" customHeight="1">
      <c r="B80" s="33"/>
      <c r="C80" s="28" t="s">
        <v>29</v>
      </c>
      <c r="D80" s="34"/>
      <c r="E80" s="34"/>
      <c r="F80" s="26" t="str">
        <f>IF(E18="","",E18)</f>
        <v>Vyplň údaj</v>
      </c>
      <c r="G80" s="34"/>
      <c r="H80" s="34"/>
      <c r="I80" s="103" t="s">
        <v>34</v>
      </c>
      <c r="J80" s="31" t="str">
        <f>E24</f>
        <v>J. Nešněra</v>
      </c>
      <c r="K80" s="34"/>
      <c r="L80" s="37"/>
    </row>
    <row r="81" spans="2:12" s="1" customFormat="1" ht="10.35" customHeight="1">
      <c r="B81" s="33"/>
      <c r="C81" s="34"/>
      <c r="D81" s="34"/>
      <c r="E81" s="34"/>
      <c r="F81" s="34"/>
      <c r="G81" s="34"/>
      <c r="H81" s="34"/>
      <c r="I81" s="102"/>
      <c r="J81" s="34"/>
      <c r="K81" s="34"/>
      <c r="L81" s="37"/>
    </row>
    <row r="82" spans="2:20" s="9" customFormat="1" ht="29.25" customHeight="1">
      <c r="B82" s="147"/>
      <c r="C82" s="148" t="s">
        <v>125</v>
      </c>
      <c r="D82" s="149" t="s">
        <v>57</v>
      </c>
      <c r="E82" s="149" t="s">
        <v>53</v>
      </c>
      <c r="F82" s="149" t="s">
        <v>54</v>
      </c>
      <c r="G82" s="149" t="s">
        <v>126</v>
      </c>
      <c r="H82" s="149" t="s">
        <v>127</v>
      </c>
      <c r="I82" s="150" t="s">
        <v>128</v>
      </c>
      <c r="J82" s="149" t="s">
        <v>112</v>
      </c>
      <c r="K82" s="151" t="s">
        <v>129</v>
      </c>
      <c r="L82" s="152"/>
      <c r="M82" s="63" t="s">
        <v>19</v>
      </c>
      <c r="N82" s="64" t="s">
        <v>42</v>
      </c>
      <c r="O82" s="64" t="s">
        <v>130</v>
      </c>
      <c r="P82" s="64" t="s">
        <v>131</v>
      </c>
      <c r="Q82" s="64" t="s">
        <v>132</v>
      </c>
      <c r="R82" s="64" t="s">
        <v>133</v>
      </c>
      <c r="S82" s="64" t="s">
        <v>134</v>
      </c>
      <c r="T82" s="65" t="s">
        <v>135</v>
      </c>
    </row>
    <row r="83" spans="2:63" s="1" customFormat="1" ht="22.9" customHeight="1">
      <c r="B83" s="33"/>
      <c r="C83" s="70" t="s">
        <v>136</v>
      </c>
      <c r="D83" s="34"/>
      <c r="E83" s="34"/>
      <c r="F83" s="34"/>
      <c r="G83" s="34"/>
      <c r="H83" s="34"/>
      <c r="I83" s="102"/>
      <c r="J83" s="153">
        <f>BK83</f>
        <v>0</v>
      </c>
      <c r="K83" s="34"/>
      <c r="L83" s="37"/>
      <c r="M83" s="66"/>
      <c r="N83" s="67"/>
      <c r="O83" s="67"/>
      <c r="P83" s="154">
        <f>P84</f>
        <v>0</v>
      </c>
      <c r="Q83" s="67"/>
      <c r="R83" s="154">
        <f>R84</f>
        <v>0</v>
      </c>
      <c r="S83" s="67"/>
      <c r="T83" s="155">
        <f>T84</f>
        <v>0</v>
      </c>
      <c r="AT83" s="16" t="s">
        <v>71</v>
      </c>
      <c r="AU83" s="16" t="s">
        <v>113</v>
      </c>
      <c r="BK83" s="156">
        <f>BK84</f>
        <v>0</v>
      </c>
    </row>
    <row r="84" spans="2:63" s="10" customFormat="1" ht="25.9" customHeight="1">
      <c r="B84" s="157"/>
      <c r="C84" s="158"/>
      <c r="D84" s="159" t="s">
        <v>71</v>
      </c>
      <c r="E84" s="160" t="s">
        <v>105</v>
      </c>
      <c r="F84" s="160" t="s">
        <v>2583</v>
      </c>
      <c r="G84" s="158"/>
      <c r="H84" s="158"/>
      <c r="I84" s="161"/>
      <c r="J84" s="162">
        <f>BK84</f>
        <v>0</v>
      </c>
      <c r="K84" s="158"/>
      <c r="L84" s="163"/>
      <c r="M84" s="164"/>
      <c r="N84" s="165"/>
      <c r="O84" s="165"/>
      <c r="P84" s="166">
        <f>P85+P96+P103</f>
        <v>0</v>
      </c>
      <c r="Q84" s="165"/>
      <c r="R84" s="166">
        <f>R85+R96+R103</f>
        <v>0</v>
      </c>
      <c r="S84" s="165"/>
      <c r="T84" s="167">
        <f>T85+T96+T103</f>
        <v>0</v>
      </c>
      <c r="AR84" s="168" t="s">
        <v>167</v>
      </c>
      <c r="AT84" s="169" t="s">
        <v>71</v>
      </c>
      <c r="AU84" s="169" t="s">
        <v>72</v>
      </c>
      <c r="AY84" s="168" t="s">
        <v>139</v>
      </c>
      <c r="BK84" s="170">
        <f>BK85+BK96+BK103</f>
        <v>0</v>
      </c>
    </row>
    <row r="85" spans="2:63" s="10" customFormat="1" ht="22.9" customHeight="1">
      <c r="B85" s="157"/>
      <c r="C85" s="158"/>
      <c r="D85" s="159" t="s">
        <v>71</v>
      </c>
      <c r="E85" s="171" t="s">
        <v>2584</v>
      </c>
      <c r="F85" s="171" t="s">
        <v>2585</v>
      </c>
      <c r="G85" s="158"/>
      <c r="H85" s="158"/>
      <c r="I85" s="161"/>
      <c r="J85" s="172">
        <f>BK85</f>
        <v>0</v>
      </c>
      <c r="K85" s="158"/>
      <c r="L85" s="163"/>
      <c r="M85" s="164"/>
      <c r="N85" s="165"/>
      <c r="O85" s="165"/>
      <c r="P85" s="166">
        <f>SUM(P86:P95)</f>
        <v>0</v>
      </c>
      <c r="Q85" s="165"/>
      <c r="R85" s="166">
        <f>SUM(R86:R95)</f>
        <v>0</v>
      </c>
      <c r="S85" s="165"/>
      <c r="T85" s="167">
        <f>SUM(T86:T95)</f>
        <v>0</v>
      </c>
      <c r="AR85" s="168" t="s">
        <v>167</v>
      </c>
      <c r="AT85" s="169" t="s">
        <v>71</v>
      </c>
      <c r="AU85" s="169" t="s">
        <v>80</v>
      </c>
      <c r="AY85" s="168" t="s">
        <v>139</v>
      </c>
      <c r="BK85" s="170">
        <f>SUM(BK86:BK95)</f>
        <v>0</v>
      </c>
    </row>
    <row r="86" spans="2:65" s="1" customFormat="1" ht="20.45" customHeight="1">
      <c r="B86" s="33"/>
      <c r="C86" s="173" t="s">
        <v>80</v>
      </c>
      <c r="D86" s="173" t="s">
        <v>141</v>
      </c>
      <c r="E86" s="174" t="s">
        <v>2586</v>
      </c>
      <c r="F86" s="175" t="s">
        <v>2587</v>
      </c>
      <c r="G86" s="176" t="s">
        <v>1044</v>
      </c>
      <c r="H86" s="177">
        <v>1</v>
      </c>
      <c r="I86" s="178"/>
      <c r="J86" s="179">
        <f>ROUND(I86*H86,2)</f>
        <v>0</v>
      </c>
      <c r="K86" s="175" t="s">
        <v>145</v>
      </c>
      <c r="L86" s="37"/>
      <c r="M86" s="180" t="s">
        <v>19</v>
      </c>
      <c r="N86" s="181" t="s">
        <v>43</v>
      </c>
      <c r="O86" s="59"/>
      <c r="P86" s="182">
        <f>O86*H86</f>
        <v>0</v>
      </c>
      <c r="Q86" s="182">
        <v>0</v>
      </c>
      <c r="R86" s="182">
        <f>Q86*H86</f>
        <v>0</v>
      </c>
      <c r="S86" s="182">
        <v>0</v>
      </c>
      <c r="T86" s="183">
        <f>S86*H86</f>
        <v>0</v>
      </c>
      <c r="AR86" s="16" t="s">
        <v>2588</v>
      </c>
      <c r="AT86" s="16" t="s">
        <v>141</v>
      </c>
      <c r="AU86" s="16" t="s">
        <v>82</v>
      </c>
      <c r="AY86" s="16" t="s">
        <v>139</v>
      </c>
      <c r="BE86" s="184">
        <f>IF(N86="základní",J86,0)</f>
        <v>0</v>
      </c>
      <c r="BF86" s="184">
        <f>IF(N86="snížená",J86,0)</f>
        <v>0</v>
      </c>
      <c r="BG86" s="184">
        <f>IF(N86="zákl. přenesená",J86,0)</f>
        <v>0</v>
      </c>
      <c r="BH86" s="184">
        <f>IF(N86="sníž. přenesená",J86,0)</f>
        <v>0</v>
      </c>
      <c r="BI86" s="184">
        <f>IF(N86="nulová",J86,0)</f>
        <v>0</v>
      </c>
      <c r="BJ86" s="16" t="s">
        <v>80</v>
      </c>
      <c r="BK86" s="184">
        <f>ROUND(I86*H86,2)</f>
        <v>0</v>
      </c>
      <c r="BL86" s="16" t="s">
        <v>2588</v>
      </c>
      <c r="BM86" s="16" t="s">
        <v>2589</v>
      </c>
    </row>
    <row r="87" spans="2:47" s="1" customFormat="1" ht="11.25">
      <c r="B87" s="33"/>
      <c r="C87" s="34"/>
      <c r="D87" s="185" t="s">
        <v>148</v>
      </c>
      <c r="E87" s="34"/>
      <c r="F87" s="186" t="s">
        <v>2587</v>
      </c>
      <c r="G87" s="34"/>
      <c r="H87" s="34"/>
      <c r="I87" s="102"/>
      <c r="J87" s="34"/>
      <c r="K87" s="34"/>
      <c r="L87" s="37"/>
      <c r="M87" s="187"/>
      <c r="N87" s="59"/>
      <c r="O87" s="59"/>
      <c r="P87" s="59"/>
      <c r="Q87" s="59"/>
      <c r="R87" s="59"/>
      <c r="S87" s="59"/>
      <c r="T87" s="60"/>
      <c r="AT87" s="16" t="s">
        <v>148</v>
      </c>
      <c r="AU87" s="16" t="s">
        <v>82</v>
      </c>
    </row>
    <row r="88" spans="2:65" s="1" customFormat="1" ht="20.45" customHeight="1">
      <c r="B88" s="33"/>
      <c r="C88" s="173" t="s">
        <v>82</v>
      </c>
      <c r="D88" s="173" t="s">
        <v>141</v>
      </c>
      <c r="E88" s="174" t="s">
        <v>2590</v>
      </c>
      <c r="F88" s="175" t="s">
        <v>2591</v>
      </c>
      <c r="G88" s="176" t="s">
        <v>1044</v>
      </c>
      <c r="H88" s="177">
        <v>1</v>
      </c>
      <c r="I88" s="178"/>
      <c r="J88" s="179">
        <f>ROUND(I88*H88,2)</f>
        <v>0</v>
      </c>
      <c r="K88" s="175" t="s">
        <v>145</v>
      </c>
      <c r="L88" s="37"/>
      <c r="M88" s="180" t="s">
        <v>19</v>
      </c>
      <c r="N88" s="181" t="s">
        <v>43</v>
      </c>
      <c r="O88" s="59"/>
      <c r="P88" s="182">
        <f>O88*H88</f>
        <v>0</v>
      </c>
      <c r="Q88" s="182">
        <v>0</v>
      </c>
      <c r="R88" s="182">
        <f>Q88*H88</f>
        <v>0</v>
      </c>
      <c r="S88" s="182">
        <v>0</v>
      </c>
      <c r="T88" s="183">
        <f>S88*H88</f>
        <v>0</v>
      </c>
      <c r="AR88" s="16" t="s">
        <v>2588</v>
      </c>
      <c r="AT88" s="16" t="s">
        <v>141</v>
      </c>
      <c r="AU88" s="16" t="s">
        <v>82</v>
      </c>
      <c r="AY88" s="16" t="s">
        <v>139</v>
      </c>
      <c r="BE88" s="184">
        <f>IF(N88="základní",J88,0)</f>
        <v>0</v>
      </c>
      <c r="BF88" s="184">
        <f>IF(N88="snížená",J88,0)</f>
        <v>0</v>
      </c>
      <c r="BG88" s="184">
        <f>IF(N88="zákl. přenesená",J88,0)</f>
        <v>0</v>
      </c>
      <c r="BH88" s="184">
        <f>IF(N88="sníž. přenesená",J88,0)</f>
        <v>0</v>
      </c>
      <c r="BI88" s="184">
        <f>IF(N88="nulová",J88,0)</f>
        <v>0</v>
      </c>
      <c r="BJ88" s="16" t="s">
        <v>80</v>
      </c>
      <c r="BK88" s="184">
        <f>ROUND(I88*H88,2)</f>
        <v>0</v>
      </c>
      <c r="BL88" s="16" t="s">
        <v>2588</v>
      </c>
      <c r="BM88" s="16" t="s">
        <v>2592</v>
      </c>
    </row>
    <row r="89" spans="2:47" s="1" customFormat="1" ht="11.25">
      <c r="B89" s="33"/>
      <c r="C89" s="34"/>
      <c r="D89" s="185" t="s">
        <v>148</v>
      </c>
      <c r="E89" s="34"/>
      <c r="F89" s="186" t="s">
        <v>2591</v>
      </c>
      <c r="G89" s="34"/>
      <c r="H89" s="34"/>
      <c r="I89" s="102"/>
      <c r="J89" s="34"/>
      <c r="K89" s="34"/>
      <c r="L89" s="37"/>
      <c r="M89" s="187"/>
      <c r="N89" s="59"/>
      <c r="O89" s="59"/>
      <c r="P89" s="59"/>
      <c r="Q89" s="59"/>
      <c r="R89" s="59"/>
      <c r="S89" s="59"/>
      <c r="T89" s="60"/>
      <c r="AT89" s="16" t="s">
        <v>148</v>
      </c>
      <c r="AU89" s="16" t="s">
        <v>82</v>
      </c>
    </row>
    <row r="90" spans="2:65" s="1" customFormat="1" ht="20.45" customHeight="1">
      <c r="B90" s="33"/>
      <c r="C90" s="173" t="s">
        <v>157</v>
      </c>
      <c r="D90" s="173" t="s">
        <v>141</v>
      </c>
      <c r="E90" s="174" t="s">
        <v>2593</v>
      </c>
      <c r="F90" s="175" t="s">
        <v>2594</v>
      </c>
      <c r="G90" s="176" t="s">
        <v>1044</v>
      </c>
      <c r="H90" s="177">
        <v>1</v>
      </c>
      <c r="I90" s="178"/>
      <c r="J90" s="179">
        <f>ROUND(I90*H90,2)</f>
        <v>0</v>
      </c>
      <c r="K90" s="175" t="s">
        <v>145</v>
      </c>
      <c r="L90" s="37"/>
      <c r="M90" s="180" t="s">
        <v>19</v>
      </c>
      <c r="N90" s="181" t="s">
        <v>43</v>
      </c>
      <c r="O90" s="59"/>
      <c r="P90" s="182">
        <f>O90*H90</f>
        <v>0</v>
      </c>
      <c r="Q90" s="182">
        <v>0</v>
      </c>
      <c r="R90" s="182">
        <f>Q90*H90</f>
        <v>0</v>
      </c>
      <c r="S90" s="182">
        <v>0</v>
      </c>
      <c r="T90" s="183">
        <f>S90*H90</f>
        <v>0</v>
      </c>
      <c r="AR90" s="16" t="s">
        <v>2588</v>
      </c>
      <c r="AT90" s="16" t="s">
        <v>141</v>
      </c>
      <c r="AU90" s="16" t="s">
        <v>82</v>
      </c>
      <c r="AY90" s="16" t="s">
        <v>139</v>
      </c>
      <c r="BE90" s="184">
        <f>IF(N90="základní",J90,0)</f>
        <v>0</v>
      </c>
      <c r="BF90" s="184">
        <f>IF(N90="snížená",J90,0)</f>
        <v>0</v>
      </c>
      <c r="BG90" s="184">
        <f>IF(N90="zákl. přenesená",J90,0)</f>
        <v>0</v>
      </c>
      <c r="BH90" s="184">
        <f>IF(N90="sníž. přenesená",J90,0)</f>
        <v>0</v>
      </c>
      <c r="BI90" s="184">
        <f>IF(N90="nulová",J90,0)</f>
        <v>0</v>
      </c>
      <c r="BJ90" s="16" t="s">
        <v>80</v>
      </c>
      <c r="BK90" s="184">
        <f>ROUND(I90*H90,2)</f>
        <v>0</v>
      </c>
      <c r="BL90" s="16" t="s">
        <v>2588</v>
      </c>
      <c r="BM90" s="16" t="s">
        <v>2595</v>
      </c>
    </row>
    <row r="91" spans="2:47" s="1" customFormat="1" ht="11.25">
      <c r="B91" s="33"/>
      <c r="C91" s="34"/>
      <c r="D91" s="185" t="s">
        <v>148</v>
      </c>
      <c r="E91" s="34"/>
      <c r="F91" s="186" t="s">
        <v>2594</v>
      </c>
      <c r="G91" s="34"/>
      <c r="H91" s="34"/>
      <c r="I91" s="102"/>
      <c r="J91" s="34"/>
      <c r="K91" s="34"/>
      <c r="L91" s="37"/>
      <c r="M91" s="187"/>
      <c r="N91" s="59"/>
      <c r="O91" s="59"/>
      <c r="P91" s="59"/>
      <c r="Q91" s="59"/>
      <c r="R91" s="59"/>
      <c r="S91" s="59"/>
      <c r="T91" s="60"/>
      <c r="AT91" s="16" t="s">
        <v>148</v>
      </c>
      <c r="AU91" s="16" t="s">
        <v>82</v>
      </c>
    </row>
    <row r="92" spans="2:65" s="1" customFormat="1" ht="20.45" customHeight="1">
      <c r="B92" s="33"/>
      <c r="C92" s="173" t="s">
        <v>146</v>
      </c>
      <c r="D92" s="173" t="s">
        <v>141</v>
      </c>
      <c r="E92" s="174" t="s">
        <v>2596</v>
      </c>
      <c r="F92" s="175" t="s">
        <v>2597</v>
      </c>
      <c r="G92" s="176" t="s">
        <v>1044</v>
      </c>
      <c r="H92" s="177">
        <v>1</v>
      </c>
      <c r="I92" s="178"/>
      <c r="J92" s="179">
        <f>ROUND(I92*H92,2)</f>
        <v>0</v>
      </c>
      <c r="K92" s="175" t="s">
        <v>145</v>
      </c>
      <c r="L92" s="37"/>
      <c r="M92" s="180" t="s">
        <v>19</v>
      </c>
      <c r="N92" s="181" t="s">
        <v>43</v>
      </c>
      <c r="O92" s="59"/>
      <c r="P92" s="182">
        <f>O92*H92</f>
        <v>0</v>
      </c>
      <c r="Q92" s="182">
        <v>0</v>
      </c>
      <c r="R92" s="182">
        <f>Q92*H92</f>
        <v>0</v>
      </c>
      <c r="S92" s="182">
        <v>0</v>
      </c>
      <c r="T92" s="183">
        <f>S92*H92</f>
        <v>0</v>
      </c>
      <c r="AR92" s="16" t="s">
        <v>2588</v>
      </c>
      <c r="AT92" s="16" t="s">
        <v>141</v>
      </c>
      <c r="AU92" s="16" t="s">
        <v>82</v>
      </c>
      <c r="AY92" s="16" t="s">
        <v>139</v>
      </c>
      <c r="BE92" s="184">
        <f>IF(N92="základní",J92,0)</f>
        <v>0</v>
      </c>
      <c r="BF92" s="184">
        <f>IF(N92="snížená",J92,0)</f>
        <v>0</v>
      </c>
      <c r="BG92" s="184">
        <f>IF(N92="zákl. přenesená",J92,0)</f>
        <v>0</v>
      </c>
      <c r="BH92" s="184">
        <f>IF(N92="sníž. přenesená",J92,0)</f>
        <v>0</v>
      </c>
      <c r="BI92" s="184">
        <f>IF(N92="nulová",J92,0)</f>
        <v>0</v>
      </c>
      <c r="BJ92" s="16" t="s">
        <v>80</v>
      </c>
      <c r="BK92" s="184">
        <f>ROUND(I92*H92,2)</f>
        <v>0</v>
      </c>
      <c r="BL92" s="16" t="s">
        <v>2588</v>
      </c>
      <c r="BM92" s="16" t="s">
        <v>2598</v>
      </c>
    </row>
    <row r="93" spans="2:47" s="1" customFormat="1" ht="11.25">
      <c r="B93" s="33"/>
      <c r="C93" s="34"/>
      <c r="D93" s="185" t="s">
        <v>148</v>
      </c>
      <c r="E93" s="34"/>
      <c r="F93" s="186" t="s">
        <v>2597</v>
      </c>
      <c r="G93" s="34"/>
      <c r="H93" s="34"/>
      <c r="I93" s="102"/>
      <c r="J93" s="34"/>
      <c r="K93" s="34"/>
      <c r="L93" s="37"/>
      <c r="M93" s="187"/>
      <c r="N93" s="59"/>
      <c r="O93" s="59"/>
      <c r="P93" s="59"/>
      <c r="Q93" s="59"/>
      <c r="R93" s="59"/>
      <c r="S93" s="59"/>
      <c r="T93" s="60"/>
      <c r="AT93" s="16" t="s">
        <v>148</v>
      </c>
      <c r="AU93" s="16" t="s">
        <v>82</v>
      </c>
    </row>
    <row r="94" spans="2:65" s="1" customFormat="1" ht="20.45" customHeight="1">
      <c r="B94" s="33"/>
      <c r="C94" s="173" t="s">
        <v>167</v>
      </c>
      <c r="D94" s="173" t="s">
        <v>141</v>
      </c>
      <c r="E94" s="174" t="s">
        <v>2599</v>
      </c>
      <c r="F94" s="175" t="s">
        <v>2600</v>
      </c>
      <c r="G94" s="176" t="s">
        <v>1044</v>
      </c>
      <c r="H94" s="177">
        <v>1</v>
      </c>
      <c r="I94" s="178"/>
      <c r="J94" s="179">
        <f>ROUND(I94*H94,2)</f>
        <v>0</v>
      </c>
      <c r="K94" s="175" t="s">
        <v>145</v>
      </c>
      <c r="L94" s="37"/>
      <c r="M94" s="180" t="s">
        <v>19</v>
      </c>
      <c r="N94" s="181" t="s">
        <v>43</v>
      </c>
      <c r="O94" s="59"/>
      <c r="P94" s="182">
        <f>O94*H94</f>
        <v>0</v>
      </c>
      <c r="Q94" s="182">
        <v>0</v>
      </c>
      <c r="R94" s="182">
        <f>Q94*H94</f>
        <v>0</v>
      </c>
      <c r="S94" s="182">
        <v>0</v>
      </c>
      <c r="T94" s="183">
        <f>S94*H94</f>
        <v>0</v>
      </c>
      <c r="AR94" s="16" t="s">
        <v>2588</v>
      </c>
      <c r="AT94" s="16" t="s">
        <v>141</v>
      </c>
      <c r="AU94" s="16" t="s">
        <v>82</v>
      </c>
      <c r="AY94" s="16" t="s">
        <v>139</v>
      </c>
      <c r="BE94" s="184">
        <f>IF(N94="základní",J94,0)</f>
        <v>0</v>
      </c>
      <c r="BF94" s="184">
        <f>IF(N94="snížená",J94,0)</f>
        <v>0</v>
      </c>
      <c r="BG94" s="184">
        <f>IF(N94="zákl. přenesená",J94,0)</f>
        <v>0</v>
      </c>
      <c r="BH94" s="184">
        <f>IF(N94="sníž. přenesená",J94,0)</f>
        <v>0</v>
      </c>
      <c r="BI94" s="184">
        <f>IF(N94="nulová",J94,0)</f>
        <v>0</v>
      </c>
      <c r="BJ94" s="16" t="s">
        <v>80</v>
      </c>
      <c r="BK94" s="184">
        <f>ROUND(I94*H94,2)</f>
        <v>0</v>
      </c>
      <c r="BL94" s="16" t="s">
        <v>2588</v>
      </c>
      <c r="BM94" s="16" t="s">
        <v>2601</v>
      </c>
    </row>
    <row r="95" spans="2:47" s="1" customFormat="1" ht="11.25">
      <c r="B95" s="33"/>
      <c r="C95" s="34"/>
      <c r="D95" s="185" t="s">
        <v>148</v>
      </c>
      <c r="E95" s="34"/>
      <c r="F95" s="186" t="s">
        <v>2600</v>
      </c>
      <c r="G95" s="34"/>
      <c r="H95" s="34"/>
      <c r="I95" s="102"/>
      <c r="J95" s="34"/>
      <c r="K95" s="34"/>
      <c r="L95" s="37"/>
      <c r="M95" s="187"/>
      <c r="N95" s="59"/>
      <c r="O95" s="59"/>
      <c r="P95" s="59"/>
      <c r="Q95" s="59"/>
      <c r="R95" s="59"/>
      <c r="S95" s="59"/>
      <c r="T95" s="60"/>
      <c r="AT95" s="16" t="s">
        <v>148</v>
      </c>
      <c r="AU95" s="16" t="s">
        <v>82</v>
      </c>
    </row>
    <row r="96" spans="2:63" s="10" customFormat="1" ht="22.9" customHeight="1">
      <c r="B96" s="157"/>
      <c r="C96" s="158"/>
      <c r="D96" s="159" t="s">
        <v>71</v>
      </c>
      <c r="E96" s="171" t="s">
        <v>2602</v>
      </c>
      <c r="F96" s="171" t="s">
        <v>2603</v>
      </c>
      <c r="G96" s="158"/>
      <c r="H96" s="158"/>
      <c r="I96" s="161"/>
      <c r="J96" s="172">
        <f>BK96</f>
        <v>0</v>
      </c>
      <c r="K96" s="158"/>
      <c r="L96" s="163"/>
      <c r="M96" s="164"/>
      <c r="N96" s="165"/>
      <c r="O96" s="165"/>
      <c r="P96" s="166">
        <f>SUM(P97:P102)</f>
        <v>0</v>
      </c>
      <c r="Q96" s="165"/>
      <c r="R96" s="166">
        <f>SUM(R97:R102)</f>
        <v>0</v>
      </c>
      <c r="S96" s="165"/>
      <c r="T96" s="167">
        <f>SUM(T97:T102)</f>
        <v>0</v>
      </c>
      <c r="AR96" s="168" t="s">
        <v>167</v>
      </c>
      <c r="AT96" s="169" t="s">
        <v>71</v>
      </c>
      <c r="AU96" s="169" t="s">
        <v>80</v>
      </c>
      <c r="AY96" s="168" t="s">
        <v>139</v>
      </c>
      <c r="BK96" s="170">
        <f>SUM(BK97:BK102)</f>
        <v>0</v>
      </c>
    </row>
    <row r="97" spans="2:65" s="1" customFormat="1" ht="20.45" customHeight="1">
      <c r="B97" s="33"/>
      <c r="C97" s="173" t="s">
        <v>172</v>
      </c>
      <c r="D97" s="173" t="s">
        <v>141</v>
      </c>
      <c r="E97" s="174" t="s">
        <v>2604</v>
      </c>
      <c r="F97" s="175" t="s">
        <v>2605</v>
      </c>
      <c r="G97" s="176" t="s">
        <v>1044</v>
      </c>
      <c r="H97" s="177">
        <v>1</v>
      </c>
      <c r="I97" s="178"/>
      <c r="J97" s="179">
        <f>ROUND(I97*H97,2)</f>
        <v>0</v>
      </c>
      <c r="K97" s="175" t="s">
        <v>145</v>
      </c>
      <c r="L97" s="37"/>
      <c r="M97" s="180" t="s">
        <v>19</v>
      </c>
      <c r="N97" s="181" t="s">
        <v>43</v>
      </c>
      <c r="O97" s="59"/>
      <c r="P97" s="182">
        <f>O97*H97</f>
        <v>0</v>
      </c>
      <c r="Q97" s="182">
        <v>0</v>
      </c>
      <c r="R97" s="182">
        <f>Q97*H97</f>
        <v>0</v>
      </c>
      <c r="S97" s="182">
        <v>0</v>
      </c>
      <c r="T97" s="183">
        <f>S97*H97</f>
        <v>0</v>
      </c>
      <c r="AR97" s="16" t="s">
        <v>2588</v>
      </c>
      <c r="AT97" s="16" t="s">
        <v>141</v>
      </c>
      <c r="AU97" s="16" t="s">
        <v>82</v>
      </c>
      <c r="AY97" s="16" t="s">
        <v>139</v>
      </c>
      <c r="BE97" s="184">
        <f>IF(N97="základní",J97,0)</f>
        <v>0</v>
      </c>
      <c r="BF97" s="184">
        <f>IF(N97="snížená",J97,0)</f>
        <v>0</v>
      </c>
      <c r="BG97" s="184">
        <f>IF(N97="zákl. přenesená",J97,0)</f>
        <v>0</v>
      </c>
      <c r="BH97" s="184">
        <f>IF(N97="sníž. přenesená",J97,0)</f>
        <v>0</v>
      </c>
      <c r="BI97" s="184">
        <f>IF(N97="nulová",J97,0)</f>
        <v>0</v>
      </c>
      <c r="BJ97" s="16" t="s">
        <v>80</v>
      </c>
      <c r="BK97" s="184">
        <f>ROUND(I97*H97,2)</f>
        <v>0</v>
      </c>
      <c r="BL97" s="16" t="s">
        <v>2588</v>
      </c>
      <c r="BM97" s="16" t="s">
        <v>2606</v>
      </c>
    </row>
    <row r="98" spans="2:47" s="1" customFormat="1" ht="11.25">
      <c r="B98" s="33"/>
      <c r="C98" s="34"/>
      <c r="D98" s="185" t="s">
        <v>148</v>
      </c>
      <c r="E98" s="34"/>
      <c r="F98" s="186" t="s">
        <v>2605</v>
      </c>
      <c r="G98" s="34"/>
      <c r="H98" s="34"/>
      <c r="I98" s="102"/>
      <c r="J98" s="34"/>
      <c r="K98" s="34"/>
      <c r="L98" s="37"/>
      <c r="M98" s="187"/>
      <c r="N98" s="59"/>
      <c r="O98" s="59"/>
      <c r="P98" s="59"/>
      <c r="Q98" s="59"/>
      <c r="R98" s="59"/>
      <c r="S98" s="59"/>
      <c r="T98" s="60"/>
      <c r="AT98" s="16" t="s">
        <v>148</v>
      </c>
      <c r="AU98" s="16" t="s">
        <v>82</v>
      </c>
    </row>
    <row r="99" spans="2:65" s="1" customFormat="1" ht="20.45" customHeight="1">
      <c r="B99" s="33"/>
      <c r="C99" s="173" t="s">
        <v>176</v>
      </c>
      <c r="D99" s="173" t="s">
        <v>141</v>
      </c>
      <c r="E99" s="174" t="s">
        <v>2607</v>
      </c>
      <c r="F99" s="175" t="s">
        <v>2608</v>
      </c>
      <c r="G99" s="176" t="s">
        <v>1044</v>
      </c>
      <c r="H99" s="177">
        <v>1</v>
      </c>
      <c r="I99" s="178"/>
      <c r="J99" s="179">
        <f>ROUND(I99*H99,2)</f>
        <v>0</v>
      </c>
      <c r="K99" s="175" t="s">
        <v>145</v>
      </c>
      <c r="L99" s="37"/>
      <c r="M99" s="180" t="s">
        <v>19</v>
      </c>
      <c r="N99" s="181" t="s">
        <v>43</v>
      </c>
      <c r="O99" s="59"/>
      <c r="P99" s="182">
        <f>O99*H99</f>
        <v>0</v>
      </c>
      <c r="Q99" s="182">
        <v>0</v>
      </c>
      <c r="R99" s="182">
        <f>Q99*H99</f>
        <v>0</v>
      </c>
      <c r="S99" s="182">
        <v>0</v>
      </c>
      <c r="T99" s="183">
        <f>S99*H99</f>
        <v>0</v>
      </c>
      <c r="AR99" s="16" t="s">
        <v>2588</v>
      </c>
      <c r="AT99" s="16" t="s">
        <v>141</v>
      </c>
      <c r="AU99" s="16" t="s">
        <v>82</v>
      </c>
      <c r="AY99" s="16" t="s">
        <v>139</v>
      </c>
      <c r="BE99" s="184">
        <f>IF(N99="základní",J99,0)</f>
        <v>0</v>
      </c>
      <c r="BF99" s="184">
        <f>IF(N99="snížená",J99,0)</f>
        <v>0</v>
      </c>
      <c r="BG99" s="184">
        <f>IF(N99="zákl. přenesená",J99,0)</f>
        <v>0</v>
      </c>
      <c r="BH99" s="184">
        <f>IF(N99="sníž. přenesená",J99,0)</f>
        <v>0</v>
      </c>
      <c r="BI99" s="184">
        <f>IF(N99="nulová",J99,0)</f>
        <v>0</v>
      </c>
      <c r="BJ99" s="16" t="s">
        <v>80</v>
      </c>
      <c r="BK99" s="184">
        <f>ROUND(I99*H99,2)</f>
        <v>0</v>
      </c>
      <c r="BL99" s="16" t="s">
        <v>2588</v>
      </c>
      <c r="BM99" s="16" t="s">
        <v>2609</v>
      </c>
    </row>
    <row r="100" spans="2:47" s="1" customFormat="1" ht="11.25">
      <c r="B100" s="33"/>
      <c r="C100" s="34"/>
      <c r="D100" s="185" t="s">
        <v>148</v>
      </c>
      <c r="E100" s="34"/>
      <c r="F100" s="186" t="s">
        <v>2608</v>
      </c>
      <c r="G100" s="34"/>
      <c r="H100" s="34"/>
      <c r="I100" s="102"/>
      <c r="J100" s="34"/>
      <c r="K100" s="34"/>
      <c r="L100" s="37"/>
      <c r="M100" s="187"/>
      <c r="N100" s="59"/>
      <c r="O100" s="59"/>
      <c r="P100" s="59"/>
      <c r="Q100" s="59"/>
      <c r="R100" s="59"/>
      <c r="S100" s="59"/>
      <c r="T100" s="60"/>
      <c r="AT100" s="16" t="s">
        <v>148</v>
      </c>
      <c r="AU100" s="16" t="s">
        <v>82</v>
      </c>
    </row>
    <row r="101" spans="2:65" s="1" customFormat="1" ht="20.45" customHeight="1">
      <c r="B101" s="33"/>
      <c r="C101" s="173" t="s">
        <v>183</v>
      </c>
      <c r="D101" s="173" t="s">
        <v>141</v>
      </c>
      <c r="E101" s="174" t="s">
        <v>2610</v>
      </c>
      <c r="F101" s="175" t="s">
        <v>2611</v>
      </c>
      <c r="G101" s="176" t="s">
        <v>1044</v>
      </c>
      <c r="H101" s="177">
        <v>1</v>
      </c>
      <c r="I101" s="178"/>
      <c r="J101" s="179">
        <f>ROUND(I101*H101,2)</f>
        <v>0</v>
      </c>
      <c r="K101" s="175" t="s">
        <v>145</v>
      </c>
      <c r="L101" s="37"/>
      <c r="M101" s="180" t="s">
        <v>19</v>
      </c>
      <c r="N101" s="181" t="s">
        <v>43</v>
      </c>
      <c r="O101" s="59"/>
      <c r="P101" s="182">
        <f>O101*H101</f>
        <v>0</v>
      </c>
      <c r="Q101" s="182">
        <v>0</v>
      </c>
      <c r="R101" s="182">
        <f>Q101*H101</f>
        <v>0</v>
      </c>
      <c r="S101" s="182">
        <v>0</v>
      </c>
      <c r="T101" s="183">
        <f>S101*H101</f>
        <v>0</v>
      </c>
      <c r="AR101" s="16" t="s">
        <v>2588</v>
      </c>
      <c r="AT101" s="16" t="s">
        <v>141</v>
      </c>
      <c r="AU101" s="16" t="s">
        <v>82</v>
      </c>
      <c r="AY101" s="16" t="s">
        <v>139</v>
      </c>
      <c r="BE101" s="184">
        <f>IF(N101="základní",J101,0)</f>
        <v>0</v>
      </c>
      <c r="BF101" s="184">
        <f>IF(N101="snížená",J101,0)</f>
        <v>0</v>
      </c>
      <c r="BG101" s="184">
        <f>IF(N101="zákl. přenesená",J101,0)</f>
        <v>0</v>
      </c>
      <c r="BH101" s="184">
        <f>IF(N101="sníž. přenesená",J101,0)</f>
        <v>0</v>
      </c>
      <c r="BI101" s="184">
        <f>IF(N101="nulová",J101,0)</f>
        <v>0</v>
      </c>
      <c r="BJ101" s="16" t="s">
        <v>80</v>
      </c>
      <c r="BK101" s="184">
        <f>ROUND(I101*H101,2)</f>
        <v>0</v>
      </c>
      <c r="BL101" s="16" t="s">
        <v>2588</v>
      </c>
      <c r="BM101" s="16" t="s">
        <v>2612</v>
      </c>
    </row>
    <row r="102" spans="2:47" s="1" customFormat="1" ht="11.25">
      <c r="B102" s="33"/>
      <c r="C102" s="34"/>
      <c r="D102" s="185" t="s">
        <v>148</v>
      </c>
      <c r="E102" s="34"/>
      <c r="F102" s="186" t="s">
        <v>2611</v>
      </c>
      <c r="G102" s="34"/>
      <c r="H102" s="34"/>
      <c r="I102" s="102"/>
      <c r="J102" s="34"/>
      <c r="K102" s="34"/>
      <c r="L102" s="37"/>
      <c r="M102" s="187"/>
      <c r="N102" s="59"/>
      <c r="O102" s="59"/>
      <c r="P102" s="59"/>
      <c r="Q102" s="59"/>
      <c r="R102" s="59"/>
      <c r="S102" s="59"/>
      <c r="T102" s="60"/>
      <c r="AT102" s="16" t="s">
        <v>148</v>
      </c>
      <c r="AU102" s="16" t="s">
        <v>82</v>
      </c>
    </row>
    <row r="103" spans="2:63" s="10" customFormat="1" ht="22.9" customHeight="1">
      <c r="B103" s="157"/>
      <c r="C103" s="158"/>
      <c r="D103" s="159" t="s">
        <v>71</v>
      </c>
      <c r="E103" s="171" t="s">
        <v>2613</v>
      </c>
      <c r="F103" s="171" t="s">
        <v>2614</v>
      </c>
      <c r="G103" s="158"/>
      <c r="H103" s="158"/>
      <c r="I103" s="161"/>
      <c r="J103" s="172">
        <f>BK103</f>
        <v>0</v>
      </c>
      <c r="K103" s="158"/>
      <c r="L103" s="163"/>
      <c r="M103" s="164"/>
      <c r="N103" s="165"/>
      <c r="O103" s="165"/>
      <c r="P103" s="166">
        <f>SUM(P104:P107)</f>
        <v>0</v>
      </c>
      <c r="Q103" s="165"/>
      <c r="R103" s="166">
        <f>SUM(R104:R107)</f>
        <v>0</v>
      </c>
      <c r="S103" s="165"/>
      <c r="T103" s="167">
        <f>SUM(T104:T107)</f>
        <v>0</v>
      </c>
      <c r="AR103" s="168" t="s">
        <v>167</v>
      </c>
      <c r="AT103" s="169" t="s">
        <v>71</v>
      </c>
      <c r="AU103" s="169" t="s">
        <v>80</v>
      </c>
      <c r="AY103" s="168" t="s">
        <v>139</v>
      </c>
      <c r="BK103" s="170">
        <f>SUM(BK104:BK107)</f>
        <v>0</v>
      </c>
    </row>
    <row r="104" spans="2:65" s="1" customFormat="1" ht="20.45" customHeight="1">
      <c r="B104" s="33"/>
      <c r="C104" s="173" t="s">
        <v>189</v>
      </c>
      <c r="D104" s="173" t="s">
        <v>141</v>
      </c>
      <c r="E104" s="174" t="s">
        <v>2615</v>
      </c>
      <c r="F104" s="175" t="s">
        <v>2616</v>
      </c>
      <c r="G104" s="176" t="s">
        <v>2617</v>
      </c>
      <c r="H104" s="177">
        <v>1</v>
      </c>
      <c r="I104" s="178"/>
      <c r="J104" s="179">
        <f>ROUND(I104*H104,2)</f>
        <v>0</v>
      </c>
      <c r="K104" s="175" t="s">
        <v>145</v>
      </c>
      <c r="L104" s="37"/>
      <c r="M104" s="180" t="s">
        <v>19</v>
      </c>
      <c r="N104" s="181" t="s">
        <v>43</v>
      </c>
      <c r="O104" s="59"/>
      <c r="P104" s="182">
        <f>O104*H104</f>
        <v>0</v>
      </c>
      <c r="Q104" s="182">
        <v>0</v>
      </c>
      <c r="R104" s="182">
        <f>Q104*H104</f>
        <v>0</v>
      </c>
      <c r="S104" s="182">
        <v>0</v>
      </c>
      <c r="T104" s="183">
        <f>S104*H104</f>
        <v>0</v>
      </c>
      <c r="AR104" s="16" t="s">
        <v>2588</v>
      </c>
      <c r="AT104" s="16" t="s">
        <v>141</v>
      </c>
      <c r="AU104" s="16" t="s">
        <v>82</v>
      </c>
      <c r="AY104" s="16" t="s">
        <v>139</v>
      </c>
      <c r="BE104" s="184">
        <f>IF(N104="základní",J104,0)</f>
        <v>0</v>
      </c>
      <c r="BF104" s="184">
        <f>IF(N104="snížená",J104,0)</f>
        <v>0</v>
      </c>
      <c r="BG104" s="184">
        <f>IF(N104="zákl. přenesená",J104,0)</f>
        <v>0</v>
      </c>
      <c r="BH104" s="184">
        <f>IF(N104="sníž. přenesená",J104,0)</f>
        <v>0</v>
      </c>
      <c r="BI104" s="184">
        <f>IF(N104="nulová",J104,0)</f>
        <v>0</v>
      </c>
      <c r="BJ104" s="16" t="s">
        <v>80</v>
      </c>
      <c r="BK104" s="184">
        <f>ROUND(I104*H104,2)</f>
        <v>0</v>
      </c>
      <c r="BL104" s="16" t="s">
        <v>2588</v>
      </c>
      <c r="BM104" s="16" t="s">
        <v>2618</v>
      </c>
    </row>
    <row r="105" spans="2:47" s="1" customFormat="1" ht="11.25">
      <c r="B105" s="33"/>
      <c r="C105" s="34"/>
      <c r="D105" s="185" t="s">
        <v>148</v>
      </c>
      <c r="E105" s="34"/>
      <c r="F105" s="186" t="s">
        <v>2616</v>
      </c>
      <c r="G105" s="34"/>
      <c r="H105" s="34"/>
      <c r="I105" s="102"/>
      <c r="J105" s="34"/>
      <c r="K105" s="34"/>
      <c r="L105" s="37"/>
      <c r="M105" s="187"/>
      <c r="N105" s="59"/>
      <c r="O105" s="59"/>
      <c r="P105" s="59"/>
      <c r="Q105" s="59"/>
      <c r="R105" s="59"/>
      <c r="S105" s="59"/>
      <c r="T105" s="60"/>
      <c r="AT105" s="16" t="s">
        <v>148</v>
      </c>
      <c r="AU105" s="16" t="s">
        <v>82</v>
      </c>
    </row>
    <row r="106" spans="2:65" s="1" customFormat="1" ht="20.45" customHeight="1">
      <c r="B106" s="33"/>
      <c r="C106" s="173" t="s">
        <v>197</v>
      </c>
      <c r="D106" s="173" t="s">
        <v>141</v>
      </c>
      <c r="E106" s="174" t="s">
        <v>2619</v>
      </c>
      <c r="F106" s="175" t="s">
        <v>2620</v>
      </c>
      <c r="G106" s="176" t="s">
        <v>1044</v>
      </c>
      <c r="H106" s="177">
        <v>1</v>
      </c>
      <c r="I106" s="178"/>
      <c r="J106" s="179">
        <f>ROUND(I106*H106,2)</f>
        <v>0</v>
      </c>
      <c r="K106" s="175" t="s">
        <v>145</v>
      </c>
      <c r="L106" s="37"/>
      <c r="M106" s="180" t="s">
        <v>19</v>
      </c>
      <c r="N106" s="181" t="s">
        <v>43</v>
      </c>
      <c r="O106" s="59"/>
      <c r="P106" s="182">
        <f>O106*H106</f>
        <v>0</v>
      </c>
      <c r="Q106" s="182">
        <v>0</v>
      </c>
      <c r="R106" s="182">
        <f>Q106*H106</f>
        <v>0</v>
      </c>
      <c r="S106" s="182">
        <v>0</v>
      </c>
      <c r="T106" s="183">
        <f>S106*H106</f>
        <v>0</v>
      </c>
      <c r="AR106" s="16" t="s">
        <v>2588</v>
      </c>
      <c r="AT106" s="16" t="s">
        <v>141</v>
      </c>
      <c r="AU106" s="16" t="s">
        <v>82</v>
      </c>
      <c r="AY106" s="16" t="s">
        <v>139</v>
      </c>
      <c r="BE106" s="184">
        <f>IF(N106="základní",J106,0)</f>
        <v>0</v>
      </c>
      <c r="BF106" s="184">
        <f>IF(N106="snížená",J106,0)</f>
        <v>0</v>
      </c>
      <c r="BG106" s="184">
        <f>IF(N106="zákl. přenesená",J106,0)</f>
        <v>0</v>
      </c>
      <c r="BH106" s="184">
        <f>IF(N106="sníž. přenesená",J106,0)</f>
        <v>0</v>
      </c>
      <c r="BI106" s="184">
        <f>IF(N106="nulová",J106,0)</f>
        <v>0</v>
      </c>
      <c r="BJ106" s="16" t="s">
        <v>80</v>
      </c>
      <c r="BK106" s="184">
        <f>ROUND(I106*H106,2)</f>
        <v>0</v>
      </c>
      <c r="BL106" s="16" t="s">
        <v>2588</v>
      </c>
      <c r="BM106" s="16" t="s">
        <v>2621</v>
      </c>
    </row>
    <row r="107" spans="2:47" s="1" customFormat="1" ht="11.25">
      <c r="B107" s="33"/>
      <c r="C107" s="34"/>
      <c r="D107" s="185" t="s">
        <v>148</v>
      </c>
      <c r="E107" s="34"/>
      <c r="F107" s="186" t="s">
        <v>2620</v>
      </c>
      <c r="G107" s="34"/>
      <c r="H107" s="34"/>
      <c r="I107" s="102"/>
      <c r="J107" s="34"/>
      <c r="K107" s="34"/>
      <c r="L107" s="37"/>
      <c r="M107" s="232"/>
      <c r="N107" s="233"/>
      <c r="O107" s="233"/>
      <c r="P107" s="233"/>
      <c r="Q107" s="233"/>
      <c r="R107" s="233"/>
      <c r="S107" s="233"/>
      <c r="T107" s="234"/>
      <c r="AT107" s="16" t="s">
        <v>148</v>
      </c>
      <c r="AU107" s="16" t="s">
        <v>82</v>
      </c>
    </row>
    <row r="108" spans="2:12" s="1" customFormat="1" ht="6.95" customHeight="1">
      <c r="B108" s="45"/>
      <c r="C108" s="46"/>
      <c r="D108" s="46"/>
      <c r="E108" s="46"/>
      <c r="F108" s="46"/>
      <c r="G108" s="46"/>
      <c r="H108" s="46"/>
      <c r="I108" s="124"/>
      <c r="J108" s="46"/>
      <c r="K108" s="46"/>
      <c r="L108" s="37"/>
    </row>
  </sheetData>
  <sheetProtection algorithmName="SHA-512" hashValue="Wa9TMYhFLhRVW76m5UXUAOmYvUrAB5y9u3bVfftEFOTLwFd18vwE4ZL122eDLA8Z23d2NpZqSZLbBzEkCHek0A==" saltValue="Ul5kj43tpx/9OvyWNLAq2gkNKvTPH4GjCDuP4frgZIcP5ltIQtHjGE2u3vjQ3TgdKn01KQzV0b1dXoSSEuojig==" spinCount="100000" sheet="1" objects="1" scenarios="1" formatColumns="0" formatRows="0" autoFilter="0"/>
  <autoFilter ref="C82:K107"/>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15"/>
  <pageSetup blackAndWhite="1" fitToHeight="0" fitToWidth="1" horizontalDpi="600" verticalDpi="600" orientation="portrait" paperSize="9" scale="68"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tabSelected="1" workbookViewId="0" topLeftCell="A190">
      <selection activeCell="B59" sqref="B59"/>
    </sheetView>
  </sheetViews>
  <sheetFormatPr defaultColWidth="9.140625" defaultRowHeight="12"/>
  <cols>
    <col min="1" max="1" width="8.28125" style="235" customWidth="1"/>
    <col min="2" max="2" width="1.7109375" style="235" customWidth="1"/>
    <col min="3" max="4" width="5.00390625" style="235" customWidth="1"/>
    <col min="5" max="5" width="11.7109375" style="235" customWidth="1"/>
    <col min="6" max="6" width="9.140625" style="235" customWidth="1"/>
    <col min="7" max="7" width="5.00390625" style="235" customWidth="1"/>
    <col min="8" max="8" width="77.8515625" style="235" customWidth="1"/>
    <col min="9" max="10" width="20.00390625" style="235" customWidth="1"/>
    <col min="11" max="11" width="1.7109375" style="235" customWidth="1"/>
  </cols>
  <sheetData>
    <row r="1" ht="37.5" customHeight="1"/>
    <row r="2" spans="2:11" ht="7.5" customHeight="1">
      <c r="B2" s="236"/>
      <c r="C2" s="237"/>
      <c r="D2" s="237"/>
      <c r="E2" s="237"/>
      <c r="F2" s="237"/>
      <c r="G2" s="237"/>
      <c r="H2" s="237"/>
      <c r="I2" s="237"/>
      <c r="J2" s="237"/>
      <c r="K2" s="238"/>
    </row>
    <row r="3" spans="2:11" s="14" customFormat="1" ht="45" customHeight="1">
      <c r="B3" s="239"/>
      <c r="C3" s="364" t="s">
        <v>2622</v>
      </c>
      <c r="D3" s="364"/>
      <c r="E3" s="364"/>
      <c r="F3" s="364"/>
      <c r="G3" s="364"/>
      <c r="H3" s="364"/>
      <c r="I3" s="364"/>
      <c r="J3" s="364"/>
      <c r="K3" s="240"/>
    </row>
    <row r="4" spans="2:11" ht="25.5" customHeight="1">
      <c r="B4" s="241"/>
      <c r="C4" s="367" t="s">
        <v>2623</v>
      </c>
      <c r="D4" s="367"/>
      <c r="E4" s="367"/>
      <c r="F4" s="367"/>
      <c r="G4" s="367"/>
      <c r="H4" s="367"/>
      <c r="I4" s="367"/>
      <c r="J4" s="367"/>
      <c r="K4" s="242"/>
    </row>
    <row r="5" spans="2:11" ht="5.25" customHeight="1">
      <c r="B5" s="241"/>
      <c r="C5" s="243"/>
      <c r="D5" s="243"/>
      <c r="E5" s="243"/>
      <c r="F5" s="243"/>
      <c r="G5" s="243"/>
      <c r="H5" s="243"/>
      <c r="I5" s="243"/>
      <c r="J5" s="243"/>
      <c r="K5" s="242"/>
    </row>
    <row r="6" spans="2:11" ht="15" customHeight="1">
      <c r="B6" s="241"/>
      <c r="C6" s="365" t="s">
        <v>2624</v>
      </c>
      <c r="D6" s="365"/>
      <c r="E6" s="365"/>
      <c r="F6" s="365"/>
      <c r="G6" s="365"/>
      <c r="H6" s="365"/>
      <c r="I6" s="365"/>
      <c r="J6" s="365"/>
      <c r="K6" s="242"/>
    </row>
    <row r="7" spans="2:11" ht="15" customHeight="1">
      <c r="B7" s="245"/>
      <c r="C7" s="365" t="s">
        <v>2625</v>
      </c>
      <c r="D7" s="365"/>
      <c r="E7" s="365"/>
      <c r="F7" s="365"/>
      <c r="G7" s="365"/>
      <c r="H7" s="365"/>
      <c r="I7" s="365"/>
      <c r="J7" s="365"/>
      <c r="K7" s="242"/>
    </row>
    <row r="8" spans="2:11" ht="12.75" customHeight="1">
      <c r="B8" s="245"/>
      <c r="C8" s="244"/>
      <c r="D8" s="244"/>
      <c r="E8" s="244"/>
      <c r="F8" s="244"/>
      <c r="G8" s="244"/>
      <c r="H8" s="244"/>
      <c r="I8" s="244"/>
      <c r="J8" s="244"/>
      <c r="K8" s="242"/>
    </row>
    <row r="9" spans="2:11" ht="15" customHeight="1">
      <c r="B9" s="245"/>
      <c r="C9" s="365" t="s">
        <v>2626</v>
      </c>
      <c r="D9" s="365"/>
      <c r="E9" s="365"/>
      <c r="F9" s="365"/>
      <c r="G9" s="365"/>
      <c r="H9" s="365"/>
      <c r="I9" s="365"/>
      <c r="J9" s="365"/>
      <c r="K9" s="242"/>
    </row>
    <row r="10" spans="2:11" ht="15" customHeight="1">
      <c r="B10" s="245"/>
      <c r="C10" s="244"/>
      <c r="D10" s="365" t="s">
        <v>2627</v>
      </c>
      <c r="E10" s="365"/>
      <c r="F10" s="365"/>
      <c r="G10" s="365"/>
      <c r="H10" s="365"/>
      <c r="I10" s="365"/>
      <c r="J10" s="365"/>
      <c r="K10" s="242"/>
    </row>
    <row r="11" spans="2:11" ht="15" customHeight="1">
      <c r="B11" s="245"/>
      <c r="C11" s="246"/>
      <c r="D11" s="365" t="s">
        <v>2628</v>
      </c>
      <c r="E11" s="365"/>
      <c r="F11" s="365"/>
      <c r="G11" s="365"/>
      <c r="H11" s="365"/>
      <c r="I11" s="365"/>
      <c r="J11" s="365"/>
      <c r="K11" s="242"/>
    </row>
    <row r="12" spans="2:11" ht="15" customHeight="1">
      <c r="B12" s="245"/>
      <c r="C12" s="246"/>
      <c r="D12" s="244"/>
      <c r="E12" s="244"/>
      <c r="F12" s="244"/>
      <c r="G12" s="244"/>
      <c r="H12" s="244"/>
      <c r="I12" s="244"/>
      <c r="J12" s="244"/>
      <c r="K12" s="242"/>
    </row>
    <row r="13" spans="2:11" ht="15" customHeight="1">
      <c r="B13" s="245"/>
      <c r="C13" s="246"/>
      <c r="D13" s="247" t="s">
        <v>2629</v>
      </c>
      <c r="E13" s="244"/>
      <c r="F13" s="244"/>
      <c r="G13" s="244"/>
      <c r="H13" s="244"/>
      <c r="I13" s="244"/>
      <c r="J13" s="244"/>
      <c r="K13" s="242"/>
    </row>
    <row r="14" spans="2:11" ht="12.75" customHeight="1">
      <c r="B14" s="245"/>
      <c r="C14" s="246"/>
      <c r="D14" s="246"/>
      <c r="E14" s="246"/>
      <c r="F14" s="246"/>
      <c r="G14" s="246"/>
      <c r="H14" s="246"/>
      <c r="I14" s="246"/>
      <c r="J14" s="246"/>
      <c r="K14" s="242"/>
    </row>
    <row r="15" spans="2:11" ht="15" customHeight="1">
      <c r="B15" s="245"/>
      <c r="C15" s="246"/>
      <c r="D15" s="365" t="s">
        <v>2630</v>
      </c>
      <c r="E15" s="365"/>
      <c r="F15" s="365"/>
      <c r="G15" s="365"/>
      <c r="H15" s="365"/>
      <c r="I15" s="365"/>
      <c r="J15" s="365"/>
      <c r="K15" s="242"/>
    </row>
    <row r="16" spans="2:11" ht="15" customHeight="1">
      <c r="B16" s="245"/>
      <c r="C16" s="246"/>
      <c r="D16" s="365" t="s">
        <v>2631</v>
      </c>
      <c r="E16" s="365"/>
      <c r="F16" s="365"/>
      <c r="G16" s="365"/>
      <c r="H16" s="365"/>
      <c r="I16" s="365"/>
      <c r="J16" s="365"/>
      <c r="K16" s="242"/>
    </row>
    <row r="17" spans="2:11" ht="15" customHeight="1">
      <c r="B17" s="245"/>
      <c r="C17" s="246"/>
      <c r="D17" s="365" t="s">
        <v>2632</v>
      </c>
      <c r="E17" s="365"/>
      <c r="F17" s="365"/>
      <c r="G17" s="365"/>
      <c r="H17" s="365"/>
      <c r="I17" s="365"/>
      <c r="J17" s="365"/>
      <c r="K17" s="242"/>
    </row>
    <row r="18" spans="2:11" ht="15" customHeight="1">
      <c r="B18" s="245"/>
      <c r="C18" s="246"/>
      <c r="D18" s="246"/>
      <c r="E18" s="248" t="s">
        <v>79</v>
      </c>
      <c r="F18" s="365" t="s">
        <v>2633</v>
      </c>
      <c r="G18" s="365"/>
      <c r="H18" s="365"/>
      <c r="I18" s="365"/>
      <c r="J18" s="365"/>
      <c r="K18" s="242"/>
    </row>
    <row r="19" spans="2:11" ht="15" customHeight="1">
      <c r="B19" s="245"/>
      <c r="C19" s="246"/>
      <c r="D19" s="246"/>
      <c r="E19" s="248" t="s">
        <v>2634</v>
      </c>
      <c r="F19" s="365" t="s">
        <v>2635</v>
      </c>
      <c r="G19" s="365"/>
      <c r="H19" s="365"/>
      <c r="I19" s="365"/>
      <c r="J19" s="365"/>
      <c r="K19" s="242"/>
    </row>
    <row r="20" spans="2:11" ht="15" customHeight="1">
      <c r="B20" s="245"/>
      <c r="C20" s="246"/>
      <c r="D20" s="246"/>
      <c r="E20" s="248" t="s">
        <v>2636</v>
      </c>
      <c r="F20" s="365" t="s">
        <v>2637</v>
      </c>
      <c r="G20" s="365"/>
      <c r="H20" s="365"/>
      <c r="I20" s="365"/>
      <c r="J20" s="365"/>
      <c r="K20" s="242"/>
    </row>
    <row r="21" spans="2:11" ht="15" customHeight="1">
      <c r="B21" s="245"/>
      <c r="C21" s="246"/>
      <c r="D21" s="246"/>
      <c r="E21" s="248" t="s">
        <v>2638</v>
      </c>
      <c r="F21" s="365" t="s">
        <v>2639</v>
      </c>
      <c r="G21" s="365"/>
      <c r="H21" s="365"/>
      <c r="I21" s="365"/>
      <c r="J21" s="365"/>
      <c r="K21" s="242"/>
    </row>
    <row r="22" spans="2:11" ht="15" customHeight="1">
      <c r="B22" s="245"/>
      <c r="C22" s="246"/>
      <c r="D22" s="246"/>
      <c r="E22" s="248" t="s">
        <v>2640</v>
      </c>
      <c r="F22" s="365" t="s">
        <v>2641</v>
      </c>
      <c r="G22" s="365"/>
      <c r="H22" s="365"/>
      <c r="I22" s="365"/>
      <c r="J22" s="365"/>
      <c r="K22" s="242"/>
    </row>
    <row r="23" spans="2:11" ht="15" customHeight="1">
      <c r="B23" s="245"/>
      <c r="C23" s="246"/>
      <c r="D23" s="246"/>
      <c r="E23" s="248" t="s">
        <v>2642</v>
      </c>
      <c r="F23" s="365" t="s">
        <v>2643</v>
      </c>
      <c r="G23" s="365"/>
      <c r="H23" s="365"/>
      <c r="I23" s="365"/>
      <c r="J23" s="365"/>
      <c r="K23" s="242"/>
    </row>
    <row r="24" spans="2:11" ht="12.75" customHeight="1">
      <c r="B24" s="245"/>
      <c r="C24" s="246"/>
      <c r="D24" s="246"/>
      <c r="E24" s="246"/>
      <c r="F24" s="246"/>
      <c r="G24" s="246"/>
      <c r="H24" s="246"/>
      <c r="I24" s="246"/>
      <c r="J24" s="246"/>
      <c r="K24" s="242"/>
    </row>
    <row r="25" spans="2:11" ht="15" customHeight="1">
      <c r="B25" s="245"/>
      <c r="C25" s="365" t="s">
        <v>2644</v>
      </c>
      <c r="D25" s="365"/>
      <c r="E25" s="365"/>
      <c r="F25" s="365"/>
      <c r="G25" s="365"/>
      <c r="H25" s="365"/>
      <c r="I25" s="365"/>
      <c r="J25" s="365"/>
      <c r="K25" s="242"/>
    </row>
    <row r="26" spans="2:11" ht="15" customHeight="1">
      <c r="B26" s="245"/>
      <c r="C26" s="365" t="s">
        <v>2645</v>
      </c>
      <c r="D26" s="365"/>
      <c r="E26" s="365"/>
      <c r="F26" s="365"/>
      <c r="G26" s="365"/>
      <c r="H26" s="365"/>
      <c r="I26" s="365"/>
      <c r="J26" s="365"/>
      <c r="K26" s="242"/>
    </row>
    <row r="27" spans="2:11" ht="15" customHeight="1">
      <c r="B27" s="245"/>
      <c r="C27" s="244"/>
      <c r="D27" s="365" t="s">
        <v>2646</v>
      </c>
      <c r="E27" s="365"/>
      <c r="F27" s="365"/>
      <c r="G27" s="365"/>
      <c r="H27" s="365"/>
      <c r="I27" s="365"/>
      <c r="J27" s="365"/>
      <c r="K27" s="242"/>
    </row>
    <row r="28" spans="2:11" ht="15" customHeight="1">
      <c r="B28" s="245"/>
      <c r="C28" s="246"/>
      <c r="D28" s="365" t="s">
        <v>2647</v>
      </c>
      <c r="E28" s="365"/>
      <c r="F28" s="365"/>
      <c r="G28" s="365"/>
      <c r="H28" s="365"/>
      <c r="I28" s="365"/>
      <c r="J28" s="365"/>
      <c r="K28" s="242"/>
    </row>
    <row r="29" spans="2:11" ht="12.75" customHeight="1">
      <c r="B29" s="245"/>
      <c r="C29" s="246"/>
      <c r="D29" s="246"/>
      <c r="E29" s="246"/>
      <c r="F29" s="246"/>
      <c r="G29" s="246"/>
      <c r="H29" s="246"/>
      <c r="I29" s="246"/>
      <c r="J29" s="246"/>
      <c r="K29" s="242"/>
    </row>
    <row r="30" spans="2:11" ht="15" customHeight="1">
      <c r="B30" s="245"/>
      <c r="C30" s="246"/>
      <c r="D30" s="365" t="s">
        <v>2648</v>
      </c>
      <c r="E30" s="365"/>
      <c r="F30" s="365"/>
      <c r="G30" s="365"/>
      <c r="H30" s="365"/>
      <c r="I30" s="365"/>
      <c r="J30" s="365"/>
      <c r="K30" s="242"/>
    </row>
    <row r="31" spans="2:11" ht="15" customHeight="1">
      <c r="B31" s="245"/>
      <c r="C31" s="246"/>
      <c r="D31" s="365" t="s">
        <v>2649</v>
      </c>
      <c r="E31" s="365"/>
      <c r="F31" s="365"/>
      <c r="G31" s="365"/>
      <c r="H31" s="365"/>
      <c r="I31" s="365"/>
      <c r="J31" s="365"/>
      <c r="K31" s="242"/>
    </row>
    <row r="32" spans="2:11" ht="12.75" customHeight="1">
      <c r="B32" s="245"/>
      <c r="C32" s="246"/>
      <c r="D32" s="246"/>
      <c r="E32" s="246"/>
      <c r="F32" s="246"/>
      <c r="G32" s="246"/>
      <c r="H32" s="246"/>
      <c r="I32" s="246"/>
      <c r="J32" s="246"/>
      <c r="K32" s="242"/>
    </row>
    <row r="33" spans="2:11" ht="15" customHeight="1">
      <c r="B33" s="245"/>
      <c r="C33" s="246"/>
      <c r="D33" s="365" t="s">
        <v>2650</v>
      </c>
      <c r="E33" s="365"/>
      <c r="F33" s="365"/>
      <c r="G33" s="365"/>
      <c r="H33" s="365"/>
      <c r="I33" s="365"/>
      <c r="J33" s="365"/>
      <c r="K33" s="242"/>
    </row>
    <row r="34" spans="2:11" ht="15" customHeight="1">
      <c r="B34" s="245"/>
      <c r="C34" s="246"/>
      <c r="D34" s="365" t="s">
        <v>2651</v>
      </c>
      <c r="E34" s="365"/>
      <c r="F34" s="365"/>
      <c r="G34" s="365"/>
      <c r="H34" s="365"/>
      <c r="I34" s="365"/>
      <c r="J34" s="365"/>
      <c r="K34" s="242"/>
    </row>
    <row r="35" spans="2:11" ht="15" customHeight="1">
      <c r="B35" s="245"/>
      <c r="C35" s="246"/>
      <c r="D35" s="365" t="s">
        <v>2652</v>
      </c>
      <c r="E35" s="365"/>
      <c r="F35" s="365"/>
      <c r="G35" s="365"/>
      <c r="H35" s="365"/>
      <c r="I35" s="365"/>
      <c r="J35" s="365"/>
      <c r="K35" s="242"/>
    </row>
    <row r="36" spans="2:11" ht="15" customHeight="1">
      <c r="B36" s="245"/>
      <c r="C36" s="246"/>
      <c r="D36" s="244"/>
      <c r="E36" s="247" t="s">
        <v>125</v>
      </c>
      <c r="F36" s="244"/>
      <c r="G36" s="365" t="s">
        <v>2653</v>
      </c>
      <c r="H36" s="365"/>
      <c r="I36" s="365"/>
      <c r="J36" s="365"/>
      <c r="K36" s="242"/>
    </row>
    <row r="37" spans="2:11" ht="30.75" customHeight="1">
      <c r="B37" s="245"/>
      <c r="C37" s="246"/>
      <c r="D37" s="244"/>
      <c r="E37" s="247" t="s">
        <v>2654</v>
      </c>
      <c r="F37" s="244"/>
      <c r="G37" s="365" t="s">
        <v>2655</v>
      </c>
      <c r="H37" s="365"/>
      <c r="I37" s="365"/>
      <c r="J37" s="365"/>
      <c r="K37" s="242"/>
    </row>
    <row r="38" spans="2:11" ht="15" customHeight="1">
      <c r="B38" s="245"/>
      <c r="C38" s="246"/>
      <c r="D38" s="244"/>
      <c r="E38" s="247" t="s">
        <v>53</v>
      </c>
      <c r="F38" s="244"/>
      <c r="G38" s="365" t="s">
        <v>2656</v>
      </c>
      <c r="H38" s="365"/>
      <c r="I38" s="365"/>
      <c r="J38" s="365"/>
      <c r="K38" s="242"/>
    </row>
    <row r="39" spans="2:11" ht="15" customHeight="1">
      <c r="B39" s="245"/>
      <c r="C39" s="246"/>
      <c r="D39" s="244"/>
      <c r="E39" s="247" t="s">
        <v>54</v>
      </c>
      <c r="F39" s="244"/>
      <c r="G39" s="365" t="s">
        <v>2657</v>
      </c>
      <c r="H39" s="365"/>
      <c r="I39" s="365"/>
      <c r="J39" s="365"/>
      <c r="K39" s="242"/>
    </row>
    <row r="40" spans="2:11" ht="15" customHeight="1">
      <c r="B40" s="245"/>
      <c r="C40" s="246"/>
      <c r="D40" s="244"/>
      <c r="E40" s="247" t="s">
        <v>126</v>
      </c>
      <c r="F40" s="244"/>
      <c r="G40" s="365" t="s">
        <v>2658</v>
      </c>
      <c r="H40" s="365"/>
      <c r="I40" s="365"/>
      <c r="J40" s="365"/>
      <c r="K40" s="242"/>
    </row>
    <row r="41" spans="2:11" ht="15" customHeight="1">
      <c r="B41" s="245"/>
      <c r="C41" s="246"/>
      <c r="D41" s="244"/>
      <c r="E41" s="247" t="s">
        <v>127</v>
      </c>
      <c r="F41" s="244"/>
      <c r="G41" s="365" t="s">
        <v>2659</v>
      </c>
      <c r="H41" s="365"/>
      <c r="I41" s="365"/>
      <c r="J41" s="365"/>
      <c r="K41" s="242"/>
    </row>
    <row r="42" spans="2:11" ht="15" customHeight="1">
      <c r="B42" s="245"/>
      <c r="C42" s="246"/>
      <c r="D42" s="244"/>
      <c r="E42" s="247" t="s">
        <v>2660</v>
      </c>
      <c r="F42" s="244"/>
      <c r="G42" s="365" t="s">
        <v>2661</v>
      </c>
      <c r="H42" s="365"/>
      <c r="I42" s="365"/>
      <c r="J42" s="365"/>
      <c r="K42" s="242"/>
    </row>
    <row r="43" spans="2:11" ht="15" customHeight="1">
      <c r="B43" s="245"/>
      <c r="C43" s="246"/>
      <c r="D43" s="244"/>
      <c r="E43" s="247"/>
      <c r="F43" s="244"/>
      <c r="G43" s="365" t="s">
        <v>2662</v>
      </c>
      <c r="H43" s="365"/>
      <c r="I43" s="365"/>
      <c r="J43" s="365"/>
      <c r="K43" s="242"/>
    </row>
    <row r="44" spans="2:11" ht="15" customHeight="1">
      <c r="B44" s="245"/>
      <c r="C44" s="246"/>
      <c r="D44" s="244"/>
      <c r="E44" s="247" t="s">
        <v>2663</v>
      </c>
      <c r="F44" s="244"/>
      <c r="G44" s="365" t="s">
        <v>2664</v>
      </c>
      <c r="H44" s="365"/>
      <c r="I44" s="365"/>
      <c r="J44" s="365"/>
      <c r="K44" s="242"/>
    </row>
    <row r="45" spans="2:11" ht="15" customHeight="1">
      <c r="B45" s="245"/>
      <c r="C45" s="246"/>
      <c r="D45" s="244"/>
      <c r="E45" s="247" t="s">
        <v>129</v>
      </c>
      <c r="F45" s="244"/>
      <c r="G45" s="365" t="s">
        <v>2665</v>
      </c>
      <c r="H45" s="365"/>
      <c r="I45" s="365"/>
      <c r="J45" s="365"/>
      <c r="K45" s="242"/>
    </row>
    <row r="46" spans="2:11" ht="12.75" customHeight="1">
      <c r="B46" s="245"/>
      <c r="C46" s="246"/>
      <c r="D46" s="244"/>
      <c r="E46" s="244"/>
      <c r="F46" s="244"/>
      <c r="G46" s="244"/>
      <c r="H46" s="244"/>
      <c r="I46" s="244"/>
      <c r="J46" s="244"/>
      <c r="K46" s="242"/>
    </row>
    <row r="47" spans="2:11" ht="15" customHeight="1">
      <c r="B47" s="245"/>
      <c r="C47" s="246"/>
      <c r="D47" s="365" t="s">
        <v>2666</v>
      </c>
      <c r="E47" s="365"/>
      <c r="F47" s="365"/>
      <c r="G47" s="365"/>
      <c r="H47" s="365"/>
      <c r="I47" s="365"/>
      <c r="J47" s="365"/>
      <c r="K47" s="242"/>
    </row>
    <row r="48" spans="2:11" ht="15" customHeight="1">
      <c r="B48" s="245"/>
      <c r="C48" s="246"/>
      <c r="D48" s="246"/>
      <c r="E48" s="365" t="s">
        <v>2667</v>
      </c>
      <c r="F48" s="365"/>
      <c r="G48" s="365"/>
      <c r="H48" s="365"/>
      <c r="I48" s="365"/>
      <c r="J48" s="365"/>
      <c r="K48" s="242"/>
    </row>
    <row r="49" spans="2:11" ht="15" customHeight="1">
      <c r="B49" s="245"/>
      <c r="C49" s="246"/>
      <c r="D49" s="246"/>
      <c r="E49" s="365" t="s">
        <v>2668</v>
      </c>
      <c r="F49" s="365"/>
      <c r="G49" s="365"/>
      <c r="H49" s="365"/>
      <c r="I49" s="365"/>
      <c r="J49" s="365"/>
      <c r="K49" s="242"/>
    </row>
    <row r="50" spans="2:11" ht="15" customHeight="1">
      <c r="B50" s="245"/>
      <c r="C50" s="246"/>
      <c r="D50" s="246"/>
      <c r="E50" s="365" t="s">
        <v>2669</v>
      </c>
      <c r="F50" s="365"/>
      <c r="G50" s="365"/>
      <c r="H50" s="365"/>
      <c r="I50" s="365"/>
      <c r="J50" s="365"/>
      <c r="K50" s="242"/>
    </row>
    <row r="51" spans="2:11" ht="15" customHeight="1">
      <c r="B51" s="245"/>
      <c r="C51" s="246"/>
      <c r="D51" s="365" t="s">
        <v>2670</v>
      </c>
      <c r="E51" s="365"/>
      <c r="F51" s="365"/>
      <c r="G51" s="365"/>
      <c r="H51" s="365"/>
      <c r="I51" s="365"/>
      <c r="J51" s="365"/>
      <c r="K51" s="242"/>
    </row>
    <row r="52" spans="2:11" ht="25.5" customHeight="1">
      <c r="B52" s="241"/>
      <c r="C52" s="367" t="s">
        <v>2671</v>
      </c>
      <c r="D52" s="367"/>
      <c r="E52" s="367"/>
      <c r="F52" s="367"/>
      <c r="G52" s="367"/>
      <c r="H52" s="367"/>
      <c r="I52" s="367"/>
      <c r="J52" s="367"/>
      <c r="K52" s="242"/>
    </row>
    <row r="53" spans="2:11" ht="5.25" customHeight="1">
      <c r="B53" s="241"/>
      <c r="C53" s="243"/>
      <c r="D53" s="243"/>
      <c r="E53" s="243"/>
      <c r="F53" s="243"/>
      <c r="G53" s="243"/>
      <c r="H53" s="243"/>
      <c r="I53" s="243"/>
      <c r="J53" s="243"/>
      <c r="K53" s="242"/>
    </row>
    <row r="54" spans="2:11" ht="15" customHeight="1">
      <c r="B54" s="241"/>
      <c r="C54" s="365" t="s">
        <v>2672</v>
      </c>
      <c r="D54" s="365"/>
      <c r="E54" s="365"/>
      <c r="F54" s="365"/>
      <c r="G54" s="365"/>
      <c r="H54" s="365"/>
      <c r="I54" s="365"/>
      <c r="J54" s="365"/>
      <c r="K54" s="242"/>
    </row>
    <row r="55" spans="2:11" ht="15" customHeight="1">
      <c r="B55" s="241"/>
      <c r="C55" s="365" t="s">
        <v>2673</v>
      </c>
      <c r="D55" s="365"/>
      <c r="E55" s="365"/>
      <c r="F55" s="365"/>
      <c r="G55" s="365"/>
      <c r="H55" s="365"/>
      <c r="I55" s="365"/>
      <c r="J55" s="365"/>
      <c r="K55" s="242"/>
    </row>
    <row r="56" spans="2:11" ht="12.75" customHeight="1">
      <c r="B56" s="241"/>
      <c r="C56" s="244"/>
      <c r="D56" s="244"/>
      <c r="E56" s="244"/>
      <c r="F56" s="244"/>
      <c r="G56" s="244"/>
      <c r="H56" s="244"/>
      <c r="I56" s="244"/>
      <c r="J56" s="244"/>
      <c r="K56" s="242"/>
    </row>
    <row r="57" spans="2:11" ht="15" customHeight="1">
      <c r="B57" s="241"/>
      <c r="C57" s="365" t="s">
        <v>2674</v>
      </c>
      <c r="D57" s="365"/>
      <c r="E57" s="365"/>
      <c r="F57" s="365"/>
      <c r="G57" s="365"/>
      <c r="H57" s="365"/>
      <c r="I57" s="365"/>
      <c r="J57" s="365"/>
      <c r="K57" s="242"/>
    </row>
    <row r="58" spans="2:11" ht="15" customHeight="1">
      <c r="B58" s="241"/>
      <c r="C58" s="246"/>
      <c r="D58" s="365" t="s">
        <v>2675</v>
      </c>
      <c r="E58" s="365"/>
      <c r="F58" s="365"/>
      <c r="G58" s="365"/>
      <c r="H58" s="365"/>
      <c r="I58" s="365"/>
      <c r="J58" s="365"/>
      <c r="K58" s="242"/>
    </row>
    <row r="59" spans="2:11" ht="15" customHeight="1">
      <c r="B59" s="241"/>
      <c r="C59" s="246"/>
      <c r="D59" s="365" t="s">
        <v>2676</v>
      </c>
      <c r="E59" s="365"/>
      <c r="F59" s="365"/>
      <c r="G59" s="365"/>
      <c r="H59" s="365"/>
      <c r="I59" s="365"/>
      <c r="J59" s="365"/>
      <c r="K59" s="242"/>
    </row>
    <row r="60" spans="2:11" ht="15" customHeight="1">
      <c r="B60" s="241"/>
      <c r="C60" s="246"/>
      <c r="D60" s="365" t="s">
        <v>2677</v>
      </c>
      <c r="E60" s="365"/>
      <c r="F60" s="365"/>
      <c r="G60" s="365"/>
      <c r="H60" s="365"/>
      <c r="I60" s="365"/>
      <c r="J60" s="365"/>
      <c r="K60" s="242"/>
    </row>
    <row r="61" spans="2:11" ht="15" customHeight="1">
      <c r="B61" s="241"/>
      <c r="C61" s="246"/>
      <c r="D61" s="365" t="s">
        <v>2678</v>
      </c>
      <c r="E61" s="365"/>
      <c r="F61" s="365"/>
      <c r="G61" s="365"/>
      <c r="H61" s="365"/>
      <c r="I61" s="365"/>
      <c r="J61" s="365"/>
      <c r="K61" s="242"/>
    </row>
    <row r="62" spans="2:11" ht="15" customHeight="1">
      <c r="B62" s="241"/>
      <c r="C62" s="246"/>
      <c r="D62" s="368" t="s">
        <v>2679</v>
      </c>
      <c r="E62" s="368"/>
      <c r="F62" s="368"/>
      <c r="G62" s="368"/>
      <c r="H62" s="368"/>
      <c r="I62" s="368"/>
      <c r="J62" s="368"/>
      <c r="K62" s="242"/>
    </row>
    <row r="63" spans="2:11" ht="15" customHeight="1">
      <c r="B63" s="241"/>
      <c r="C63" s="246"/>
      <c r="D63" s="365" t="s">
        <v>2680</v>
      </c>
      <c r="E63" s="365"/>
      <c r="F63" s="365"/>
      <c r="G63" s="365"/>
      <c r="H63" s="365"/>
      <c r="I63" s="365"/>
      <c r="J63" s="365"/>
      <c r="K63" s="242"/>
    </row>
    <row r="64" spans="2:11" ht="12.75" customHeight="1">
      <c r="B64" s="241"/>
      <c r="C64" s="246"/>
      <c r="D64" s="246"/>
      <c r="E64" s="249"/>
      <c r="F64" s="246"/>
      <c r="G64" s="246"/>
      <c r="H64" s="246"/>
      <c r="I64" s="246"/>
      <c r="J64" s="246"/>
      <c r="K64" s="242"/>
    </row>
    <row r="65" spans="2:11" ht="15" customHeight="1">
      <c r="B65" s="241"/>
      <c r="C65" s="246"/>
      <c r="D65" s="365" t="s">
        <v>2681</v>
      </c>
      <c r="E65" s="365"/>
      <c r="F65" s="365"/>
      <c r="G65" s="365"/>
      <c r="H65" s="365"/>
      <c r="I65" s="365"/>
      <c r="J65" s="365"/>
      <c r="K65" s="242"/>
    </row>
    <row r="66" spans="2:11" ht="15" customHeight="1">
      <c r="B66" s="241"/>
      <c r="C66" s="246"/>
      <c r="D66" s="368" t="s">
        <v>2682</v>
      </c>
      <c r="E66" s="368"/>
      <c r="F66" s="368"/>
      <c r="G66" s="368"/>
      <c r="H66" s="368"/>
      <c r="I66" s="368"/>
      <c r="J66" s="368"/>
      <c r="K66" s="242"/>
    </row>
    <row r="67" spans="2:11" ht="15" customHeight="1">
      <c r="B67" s="241"/>
      <c r="C67" s="246"/>
      <c r="D67" s="365" t="s">
        <v>2683</v>
      </c>
      <c r="E67" s="365"/>
      <c r="F67" s="365"/>
      <c r="G67" s="365"/>
      <c r="H67" s="365"/>
      <c r="I67" s="365"/>
      <c r="J67" s="365"/>
      <c r="K67" s="242"/>
    </row>
    <row r="68" spans="2:11" ht="15" customHeight="1">
      <c r="B68" s="241"/>
      <c r="C68" s="246"/>
      <c r="D68" s="365" t="s">
        <v>2684</v>
      </c>
      <c r="E68" s="365"/>
      <c r="F68" s="365"/>
      <c r="G68" s="365"/>
      <c r="H68" s="365"/>
      <c r="I68" s="365"/>
      <c r="J68" s="365"/>
      <c r="K68" s="242"/>
    </row>
    <row r="69" spans="2:11" ht="15" customHeight="1">
      <c r="B69" s="241"/>
      <c r="C69" s="246"/>
      <c r="D69" s="365" t="s">
        <v>2685</v>
      </c>
      <c r="E69" s="365"/>
      <c r="F69" s="365"/>
      <c r="G69" s="365"/>
      <c r="H69" s="365"/>
      <c r="I69" s="365"/>
      <c r="J69" s="365"/>
      <c r="K69" s="242"/>
    </row>
    <row r="70" spans="2:11" ht="15" customHeight="1">
      <c r="B70" s="241"/>
      <c r="C70" s="246"/>
      <c r="D70" s="365" t="s">
        <v>2686</v>
      </c>
      <c r="E70" s="365"/>
      <c r="F70" s="365"/>
      <c r="G70" s="365"/>
      <c r="H70" s="365"/>
      <c r="I70" s="365"/>
      <c r="J70" s="365"/>
      <c r="K70" s="242"/>
    </row>
    <row r="71" spans="2:11" ht="12.75" customHeight="1">
      <c r="B71" s="250"/>
      <c r="C71" s="251"/>
      <c r="D71" s="251"/>
      <c r="E71" s="251"/>
      <c r="F71" s="251"/>
      <c r="G71" s="251"/>
      <c r="H71" s="251"/>
      <c r="I71" s="251"/>
      <c r="J71" s="251"/>
      <c r="K71" s="252"/>
    </row>
    <row r="72" spans="2:11" ht="18.75" customHeight="1">
      <c r="B72" s="253"/>
      <c r="C72" s="253"/>
      <c r="D72" s="253"/>
      <c r="E72" s="253"/>
      <c r="F72" s="253"/>
      <c r="G72" s="253"/>
      <c r="H72" s="253"/>
      <c r="I72" s="253"/>
      <c r="J72" s="253"/>
      <c r="K72" s="254"/>
    </row>
    <row r="73" spans="2:11" ht="18.75" customHeight="1">
      <c r="B73" s="254"/>
      <c r="C73" s="254"/>
      <c r="D73" s="254"/>
      <c r="E73" s="254"/>
      <c r="F73" s="254"/>
      <c r="G73" s="254"/>
      <c r="H73" s="254"/>
      <c r="I73" s="254"/>
      <c r="J73" s="254"/>
      <c r="K73" s="254"/>
    </row>
    <row r="74" spans="2:11" ht="7.5" customHeight="1">
      <c r="B74" s="255"/>
      <c r="C74" s="256"/>
      <c r="D74" s="256"/>
      <c r="E74" s="256"/>
      <c r="F74" s="256"/>
      <c r="G74" s="256"/>
      <c r="H74" s="256"/>
      <c r="I74" s="256"/>
      <c r="J74" s="256"/>
      <c r="K74" s="257"/>
    </row>
    <row r="75" spans="2:11" ht="45" customHeight="1">
      <c r="B75" s="258"/>
      <c r="C75" s="366" t="s">
        <v>2687</v>
      </c>
      <c r="D75" s="366"/>
      <c r="E75" s="366"/>
      <c r="F75" s="366"/>
      <c r="G75" s="366"/>
      <c r="H75" s="366"/>
      <c r="I75" s="366"/>
      <c r="J75" s="366"/>
      <c r="K75" s="259"/>
    </row>
    <row r="76" spans="2:11" ht="17.25" customHeight="1">
      <c r="B76" s="258"/>
      <c r="C76" s="260" t="s">
        <v>2688</v>
      </c>
      <c r="D76" s="260"/>
      <c r="E76" s="260"/>
      <c r="F76" s="260" t="s">
        <v>2689</v>
      </c>
      <c r="G76" s="261"/>
      <c r="H76" s="260" t="s">
        <v>54</v>
      </c>
      <c r="I76" s="260" t="s">
        <v>57</v>
      </c>
      <c r="J76" s="260" t="s">
        <v>2690</v>
      </c>
      <c r="K76" s="259"/>
    </row>
    <row r="77" spans="2:11" ht="17.25" customHeight="1">
      <c r="B77" s="258"/>
      <c r="C77" s="262" t="s">
        <v>2691</v>
      </c>
      <c r="D77" s="262"/>
      <c r="E77" s="262"/>
      <c r="F77" s="263" t="s">
        <v>2692</v>
      </c>
      <c r="G77" s="264"/>
      <c r="H77" s="262"/>
      <c r="I77" s="262"/>
      <c r="J77" s="262" t="s">
        <v>2693</v>
      </c>
      <c r="K77" s="259"/>
    </row>
    <row r="78" spans="2:11" ht="5.25" customHeight="1">
      <c r="B78" s="258"/>
      <c r="C78" s="265"/>
      <c r="D78" s="265"/>
      <c r="E78" s="265"/>
      <c r="F78" s="265"/>
      <c r="G78" s="266"/>
      <c r="H78" s="265"/>
      <c r="I78" s="265"/>
      <c r="J78" s="265"/>
      <c r="K78" s="259"/>
    </row>
    <row r="79" spans="2:11" ht="15" customHeight="1">
      <c r="B79" s="258"/>
      <c r="C79" s="247" t="s">
        <v>53</v>
      </c>
      <c r="D79" s="265"/>
      <c r="E79" s="265"/>
      <c r="F79" s="267" t="s">
        <v>2694</v>
      </c>
      <c r="G79" s="266"/>
      <c r="H79" s="247" t="s">
        <v>2695</v>
      </c>
      <c r="I79" s="247" t="s">
        <v>2696</v>
      </c>
      <c r="J79" s="247">
        <v>20</v>
      </c>
      <c r="K79" s="259"/>
    </row>
    <row r="80" spans="2:11" ht="15" customHeight="1">
      <c r="B80" s="258"/>
      <c r="C80" s="247" t="s">
        <v>2697</v>
      </c>
      <c r="D80" s="247"/>
      <c r="E80" s="247"/>
      <c r="F80" s="267" t="s">
        <v>2694</v>
      </c>
      <c r="G80" s="266"/>
      <c r="H80" s="247" t="s">
        <v>2698</v>
      </c>
      <c r="I80" s="247" t="s">
        <v>2696</v>
      </c>
      <c r="J80" s="247">
        <v>120</v>
      </c>
      <c r="K80" s="259"/>
    </row>
    <row r="81" spans="2:11" ht="15" customHeight="1">
      <c r="B81" s="268"/>
      <c r="C81" s="247" t="s">
        <v>2699</v>
      </c>
      <c r="D81" s="247"/>
      <c r="E81" s="247"/>
      <c r="F81" s="267" t="s">
        <v>2700</v>
      </c>
      <c r="G81" s="266"/>
      <c r="H81" s="247" t="s">
        <v>2701</v>
      </c>
      <c r="I81" s="247" t="s">
        <v>2696</v>
      </c>
      <c r="J81" s="247">
        <v>50</v>
      </c>
      <c r="K81" s="259"/>
    </row>
    <row r="82" spans="2:11" ht="15" customHeight="1">
      <c r="B82" s="268"/>
      <c r="C82" s="247" t="s">
        <v>2702</v>
      </c>
      <c r="D82" s="247"/>
      <c r="E82" s="247"/>
      <c r="F82" s="267" t="s">
        <v>2694</v>
      </c>
      <c r="G82" s="266"/>
      <c r="H82" s="247" t="s">
        <v>2703</v>
      </c>
      <c r="I82" s="247" t="s">
        <v>2704</v>
      </c>
      <c r="J82" s="247"/>
      <c r="K82" s="259"/>
    </row>
    <row r="83" spans="2:11" ht="15" customHeight="1">
      <c r="B83" s="268"/>
      <c r="C83" s="269" t="s">
        <v>2705</v>
      </c>
      <c r="D83" s="269"/>
      <c r="E83" s="269"/>
      <c r="F83" s="270" t="s">
        <v>2700</v>
      </c>
      <c r="G83" s="269"/>
      <c r="H83" s="269" t="s">
        <v>2706</v>
      </c>
      <c r="I83" s="269" t="s">
        <v>2696</v>
      </c>
      <c r="J83" s="269">
        <v>15</v>
      </c>
      <c r="K83" s="259"/>
    </row>
    <row r="84" spans="2:11" ht="15" customHeight="1">
      <c r="B84" s="268"/>
      <c r="C84" s="269" t="s">
        <v>2707</v>
      </c>
      <c r="D84" s="269"/>
      <c r="E84" s="269"/>
      <c r="F84" s="270" t="s">
        <v>2700</v>
      </c>
      <c r="G84" s="269"/>
      <c r="H84" s="269" t="s">
        <v>2708</v>
      </c>
      <c r="I84" s="269" t="s">
        <v>2696</v>
      </c>
      <c r="J84" s="269">
        <v>15</v>
      </c>
      <c r="K84" s="259"/>
    </row>
    <row r="85" spans="2:11" ht="15" customHeight="1">
      <c r="B85" s="268"/>
      <c r="C85" s="269" t="s">
        <v>2709</v>
      </c>
      <c r="D85" s="269"/>
      <c r="E85" s="269"/>
      <c r="F85" s="270" t="s">
        <v>2700</v>
      </c>
      <c r="G85" s="269"/>
      <c r="H85" s="269" t="s">
        <v>2710</v>
      </c>
      <c r="I85" s="269" t="s">
        <v>2696</v>
      </c>
      <c r="J85" s="269">
        <v>20</v>
      </c>
      <c r="K85" s="259"/>
    </row>
    <row r="86" spans="2:11" ht="15" customHeight="1">
      <c r="B86" s="268"/>
      <c r="C86" s="269" t="s">
        <v>2711</v>
      </c>
      <c r="D86" s="269"/>
      <c r="E86" s="269"/>
      <c r="F86" s="270" t="s">
        <v>2700</v>
      </c>
      <c r="G86" s="269"/>
      <c r="H86" s="269" t="s">
        <v>2712</v>
      </c>
      <c r="I86" s="269" t="s">
        <v>2696</v>
      </c>
      <c r="J86" s="269">
        <v>20</v>
      </c>
      <c r="K86" s="259"/>
    </row>
    <row r="87" spans="2:11" ht="15" customHeight="1">
      <c r="B87" s="268"/>
      <c r="C87" s="247" t="s">
        <v>2713</v>
      </c>
      <c r="D87" s="247"/>
      <c r="E87" s="247"/>
      <c r="F87" s="267" t="s">
        <v>2700</v>
      </c>
      <c r="G87" s="266"/>
      <c r="H87" s="247" t="s">
        <v>2714</v>
      </c>
      <c r="I87" s="247" t="s">
        <v>2696</v>
      </c>
      <c r="J87" s="247">
        <v>50</v>
      </c>
      <c r="K87" s="259"/>
    </row>
    <row r="88" spans="2:11" ht="15" customHeight="1">
      <c r="B88" s="268"/>
      <c r="C88" s="247" t="s">
        <v>2715</v>
      </c>
      <c r="D88" s="247"/>
      <c r="E88" s="247"/>
      <c r="F88" s="267" t="s">
        <v>2700</v>
      </c>
      <c r="G88" s="266"/>
      <c r="H88" s="247" t="s">
        <v>2716</v>
      </c>
      <c r="I88" s="247" t="s">
        <v>2696</v>
      </c>
      <c r="J88" s="247">
        <v>20</v>
      </c>
      <c r="K88" s="259"/>
    </row>
    <row r="89" spans="2:11" ht="15" customHeight="1">
      <c r="B89" s="268"/>
      <c r="C89" s="247" t="s">
        <v>2717</v>
      </c>
      <c r="D89" s="247"/>
      <c r="E89" s="247"/>
      <c r="F89" s="267" t="s">
        <v>2700</v>
      </c>
      <c r="G89" s="266"/>
      <c r="H89" s="247" t="s">
        <v>2718</v>
      </c>
      <c r="I89" s="247" t="s">
        <v>2696</v>
      </c>
      <c r="J89" s="247">
        <v>20</v>
      </c>
      <c r="K89" s="259"/>
    </row>
    <row r="90" spans="2:11" ht="15" customHeight="1">
      <c r="B90" s="268"/>
      <c r="C90" s="247" t="s">
        <v>2719</v>
      </c>
      <c r="D90" s="247"/>
      <c r="E90" s="247"/>
      <c r="F90" s="267" t="s">
        <v>2700</v>
      </c>
      <c r="G90" s="266"/>
      <c r="H90" s="247" t="s">
        <v>2720</v>
      </c>
      <c r="I90" s="247" t="s">
        <v>2696</v>
      </c>
      <c r="J90" s="247">
        <v>50</v>
      </c>
      <c r="K90" s="259"/>
    </row>
    <row r="91" spans="2:11" ht="15" customHeight="1">
      <c r="B91" s="268"/>
      <c r="C91" s="247" t="s">
        <v>2721</v>
      </c>
      <c r="D91" s="247"/>
      <c r="E91" s="247"/>
      <c r="F91" s="267" t="s">
        <v>2700</v>
      </c>
      <c r="G91" s="266"/>
      <c r="H91" s="247" t="s">
        <v>2721</v>
      </c>
      <c r="I91" s="247" t="s">
        <v>2696</v>
      </c>
      <c r="J91" s="247">
        <v>50</v>
      </c>
      <c r="K91" s="259"/>
    </row>
    <row r="92" spans="2:11" ht="15" customHeight="1">
      <c r="B92" s="268"/>
      <c r="C92" s="247" t="s">
        <v>2722</v>
      </c>
      <c r="D92" s="247"/>
      <c r="E92" s="247"/>
      <c r="F92" s="267" t="s">
        <v>2700</v>
      </c>
      <c r="G92" s="266"/>
      <c r="H92" s="247" t="s">
        <v>2723</v>
      </c>
      <c r="I92" s="247" t="s">
        <v>2696</v>
      </c>
      <c r="J92" s="247">
        <v>255</v>
      </c>
      <c r="K92" s="259"/>
    </row>
    <row r="93" spans="2:11" ht="15" customHeight="1">
      <c r="B93" s="268"/>
      <c r="C93" s="247" t="s">
        <v>2724</v>
      </c>
      <c r="D93" s="247"/>
      <c r="E93" s="247"/>
      <c r="F93" s="267" t="s">
        <v>2694</v>
      </c>
      <c r="G93" s="266"/>
      <c r="H93" s="247" t="s">
        <v>2725</v>
      </c>
      <c r="I93" s="247" t="s">
        <v>2726</v>
      </c>
      <c r="J93" s="247"/>
      <c r="K93" s="259"/>
    </row>
    <row r="94" spans="2:11" ht="15" customHeight="1">
      <c r="B94" s="268"/>
      <c r="C94" s="247" t="s">
        <v>2727</v>
      </c>
      <c r="D94" s="247"/>
      <c r="E94" s="247"/>
      <c r="F94" s="267" t="s">
        <v>2694</v>
      </c>
      <c r="G94" s="266"/>
      <c r="H94" s="247" t="s">
        <v>2728</v>
      </c>
      <c r="I94" s="247" t="s">
        <v>2729</v>
      </c>
      <c r="J94" s="247"/>
      <c r="K94" s="259"/>
    </row>
    <row r="95" spans="2:11" ht="15" customHeight="1">
      <c r="B95" s="268"/>
      <c r="C95" s="247" t="s">
        <v>2730</v>
      </c>
      <c r="D95" s="247"/>
      <c r="E95" s="247"/>
      <c r="F95" s="267" t="s">
        <v>2694</v>
      </c>
      <c r="G95" s="266"/>
      <c r="H95" s="247" t="s">
        <v>2730</v>
      </c>
      <c r="I95" s="247" t="s">
        <v>2729</v>
      </c>
      <c r="J95" s="247"/>
      <c r="K95" s="259"/>
    </row>
    <row r="96" spans="2:11" ht="15" customHeight="1">
      <c r="B96" s="268"/>
      <c r="C96" s="247" t="s">
        <v>38</v>
      </c>
      <c r="D96" s="247"/>
      <c r="E96" s="247"/>
      <c r="F96" s="267" t="s">
        <v>2694</v>
      </c>
      <c r="G96" s="266"/>
      <c r="H96" s="247" t="s">
        <v>2731</v>
      </c>
      <c r="I96" s="247" t="s">
        <v>2729</v>
      </c>
      <c r="J96" s="247"/>
      <c r="K96" s="259"/>
    </row>
    <row r="97" spans="2:11" ht="15" customHeight="1">
      <c r="B97" s="268"/>
      <c r="C97" s="247" t="s">
        <v>48</v>
      </c>
      <c r="D97" s="247"/>
      <c r="E97" s="247"/>
      <c r="F97" s="267" t="s">
        <v>2694</v>
      </c>
      <c r="G97" s="266"/>
      <c r="H97" s="247" t="s">
        <v>2732</v>
      </c>
      <c r="I97" s="247" t="s">
        <v>2729</v>
      </c>
      <c r="J97" s="247"/>
      <c r="K97" s="259"/>
    </row>
    <row r="98" spans="2:11" ht="15" customHeight="1">
      <c r="B98" s="271"/>
      <c r="C98" s="272"/>
      <c r="D98" s="272"/>
      <c r="E98" s="272"/>
      <c r="F98" s="272"/>
      <c r="G98" s="272"/>
      <c r="H98" s="272"/>
      <c r="I98" s="272"/>
      <c r="J98" s="272"/>
      <c r="K98" s="273"/>
    </row>
    <row r="99" spans="2:11" ht="18.75" customHeight="1">
      <c r="B99" s="274"/>
      <c r="C99" s="275"/>
      <c r="D99" s="275"/>
      <c r="E99" s="275"/>
      <c r="F99" s="275"/>
      <c r="G99" s="275"/>
      <c r="H99" s="275"/>
      <c r="I99" s="275"/>
      <c r="J99" s="275"/>
      <c r="K99" s="274"/>
    </row>
    <row r="100" spans="2:11" ht="18.75" customHeight="1">
      <c r="B100" s="254"/>
      <c r="C100" s="254"/>
      <c r="D100" s="254"/>
      <c r="E100" s="254"/>
      <c r="F100" s="254"/>
      <c r="G100" s="254"/>
      <c r="H100" s="254"/>
      <c r="I100" s="254"/>
      <c r="J100" s="254"/>
      <c r="K100" s="254"/>
    </row>
    <row r="101" spans="2:11" ht="7.5" customHeight="1">
      <c r="B101" s="255"/>
      <c r="C101" s="256"/>
      <c r="D101" s="256"/>
      <c r="E101" s="256"/>
      <c r="F101" s="256"/>
      <c r="G101" s="256"/>
      <c r="H101" s="256"/>
      <c r="I101" s="256"/>
      <c r="J101" s="256"/>
      <c r="K101" s="257"/>
    </row>
    <row r="102" spans="2:11" ht="45" customHeight="1">
      <c r="B102" s="258"/>
      <c r="C102" s="366" t="s">
        <v>2733</v>
      </c>
      <c r="D102" s="366"/>
      <c r="E102" s="366"/>
      <c r="F102" s="366"/>
      <c r="G102" s="366"/>
      <c r="H102" s="366"/>
      <c r="I102" s="366"/>
      <c r="J102" s="366"/>
      <c r="K102" s="259"/>
    </row>
    <row r="103" spans="2:11" ht="17.25" customHeight="1">
      <c r="B103" s="258"/>
      <c r="C103" s="260" t="s">
        <v>2688</v>
      </c>
      <c r="D103" s="260"/>
      <c r="E103" s="260"/>
      <c r="F103" s="260" t="s">
        <v>2689</v>
      </c>
      <c r="G103" s="261"/>
      <c r="H103" s="260" t="s">
        <v>54</v>
      </c>
      <c r="I103" s="260" t="s">
        <v>57</v>
      </c>
      <c r="J103" s="260" t="s">
        <v>2690</v>
      </c>
      <c r="K103" s="259"/>
    </row>
    <row r="104" spans="2:11" ht="17.25" customHeight="1">
      <c r="B104" s="258"/>
      <c r="C104" s="262" t="s">
        <v>2691</v>
      </c>
      <c r="D104" s="262"/>
      <c r="E104" s="262"/>
      <c r="F104" s="263" t="s">
        <v>2692</v>
      </c>
      <c r="G104" s="264"/>
      <c r="H104" s="262"/>
      <c r="I104" s="262"/>
      <c r="J104" s="262" t="s">
        <v>2693</v>
      </c>
      <c r="K104" s="259"/>
    </row>
    <row r="105" spans="2:11" ht="5.25" customHeight="1">
      <c r="B105" s="258"/>
      <c r="C105" s="260"/>
      <c r="D105" s="260"/>
      <c r="E105" s="260"/>
      <c r="F105" s="260"/>
      <c r="G105" s="276"/>
      <c r="H105" s="260"/>
      <c r="I105" s="260"/>
      <c r="J105" s="260"/>
      <c r="K105" s="259"/>
    </row>
    <row r="106" spans="2:11" ht="15" customHeight="1">
      <c r="B106" s="258"/>
      <c r="C106" s="247" t="s">
        <v>53</v>
      </c>
      <c r="D106" s="265"/>
      <c r="E106" s="265"/>
      <c r="F106" s="267" t="s">
        <v>2694</v>
      </c>
      <c r="G106" s="276"/>
      <c r="H106" s="247" t="s">
        <v>2734</v>
      </c>
      <c r="I106" s="247" t="s">
        <v>2696</v>
      </c>
      <c r="J106" s="247">
        <v>20</v>
      </c>
      <c r="K106" s="259"/>
    </row>
    <row r="107" spans="2:11" ht="15" customHeight="1">
      <c r="B107" s="258"/>
      <c r="C107" s="247" t="s">
        <v>2697</v>
      </c>
      <c r="D107" s="247"/>
      <c r="E107" s="247"/>
      <c r="F107" s="267" t="s">
        <v>2694</v>
      </c>
      <c r="G107" s="247"/>
      <c r="H107" s="247" t="s">
        <v>2734</v>
      </c>
      <c r="I107" s="247" t="s">
        <v>2696</v>
      </c>
      <c r="J107" s="247">
        <v>120</v>
      </c>
      <c r="K107" s="259"/>
    </row>
    <row r="108" spans="2:11" ht="15" customHeight="1">
      <c r="B108" s="268"/>
      <c r="C108" s="247" t="s">
        <v>2699</v>
      </c>
      <c r="D108" s="247"/>
      <c r="E108" s="247"/>
      <c r="F108" s="267" t="s">
        <v>2700</v>
      </c>
      <c r="G108" s="247"/>
      <c r="H108" s="247" t="s">
        <v>2734</v>
      </c>
      <c r="I108" s="247" t="s">
        <v>2696</v>
      </c>
      <c r="J108" s="247">
        <v>50</v>
      </c>
      <c r="K108" s="259"/>
    </row>
    <row r="109" spans="2:11" ht="15" customHeight="1">
      <c r="B109" s="268"/>
      <c r="C109" s="247" t="s">
        <v>2702</v>
      </c>
      <c r="D109" s="247"/>
      <c r="E109" s="247"/>
      <c r="F109" s="267" t="s">
        <v>2694</v>
      </c>
      <c r="G109" s="247"/>
      <c r="H109" s="247" t="s">
        <v>2734</v>
      </c>
      <c r="I109" s="247" t="s">
        <v>2704</v>
      </c>
      <c r="J109" s="247"/>
      <c r="K109" s="259"/>
    </row>
    <row r="110" spans="2:11" ht="15" customHeight="1">
      <c r="B110" s="268"/>
      <c r="C110" s="247" t="s">
        <v>2713</v>
      </c>
      <c r="D110" s="247"/>
      <c r="E110" s="247"/>
      <c r="F110" s="267" t="s">
        <v>2700</v>
      </c>
      <c r="G110" s="247"/>
      <c r="H110" s="247" t="s">
        <v>2734</v>
      </c>
      <c r="I110" s="247" t="s">
        <v>2696</v>
      </c>
      <c r="J110" s="247">
        <v>50</v>
      </c>
      <c r="K110" s="259"/>
    </row>
    <row r="111" spans="2:11" ht="15" customHeight="1">
      <c r="B111" s="268"/>
      <c r="C111" s="247" t="s">
        <v>2721</v>
      </c>
      <c r="D111" s="247"/>
      <c r="E111" s="247"/>
      <c r="F111" s="267" t="s">
        <v>2700</v>
      </c>
      <c r="G111" s="247"/>
      <c r="H111" s="247" t="s">
        <v>2734</v>
      </c>
      <c r="I111" s="247" t="s">
        <v>2696</v>
      </c>
      <c r="J111" s="247">
        <v>50</v>
      </c>
      <c r="K111" s="259"/>
    </row>
    <row r="112" spans="2:11" ht="15" customHeight="1">
      <c r="B112" s="268"/>
      <c r="C112" s="247" t="s">
        <v>2719</v>
      </c>
      <c r="D112" s="247"/>
      <c r="E112" s="247"/>
      <c r="F112" s="267" t="s">
        <v>2700</v>
      </c>
      <c r="G112" s="247"/>
      <c r="H112" s="247" t="s">
        <v>2734</v>
      </c>
      <c r="I112" s="247" t="s">
        <v>2696</v>
      </c>
      <c r="J112" s="247">
        <v>50</v>
      </c>
      <c r="K112" s="259"/>
    </row>
    <row r="113" spans="2:11" ht="15" customHeight="1">
      <c r="B113" s="268"/>
      <c r="C113" s="247" t="s">
        <v>53</v>
      </c>
      <c r="D113" s="247"/>
      <c r="E113" s="247"/>
      <c r="F113" s="267" t="s">
        <v>2694</v>
      </c>
      <c r="G113" s="247"/>
      <c r="H113" s="247" t="s">
        <v>2735</v>
      </c>
      <c r="I113" s="247" t="s">
        <v>2696</v>
      </c>
      <c r="J113" s="247">
        <v>20</v>
      </c>
      <c r="K113" s="259"/>
    </row>
    <row r="114" spans="2:11" ht="15" customHeight="1">
      <c r="B114" s="268"/>
      <c r="C114" s="247" t="s">
        <v>2736</v>
      </c>
      <c r="D114" s="247"/>
      <c r="E114" s="247"/>
      <c r="F114" s="267" t="s">
        <v>2694</v>
      </c>
      <c r="G114" s="247"/>
      <c r="H114" s="247" t="s">
        <v>2737</v>
      </c>
      <c r="I114" s="247" t="s">
        <v>2696</v>
      </c>
      <c r="J114" s="247">
        <v>120</v>
      </c>
      <c r="K114" s="259"/>
    </row>
    <row r="115" spans="2:11" ht="15" customHeight="1">
      <c r="B115" s="268"/>
      <c r="C115" s="247" t="s">
        <v>38</v>
      </c>
      <c r="D115" s="247"/>
      <c r="E115" s="247"/>
      <c r="F115" s="267" t="s">
        <v>2694</v>
      </c>
      <c r="G115" s="247"/>
      <c r="H115" s="247" t="s">
        <v>2738</v>
      </c>
      <c r="I115" s="247" t="s">
        <v>2729</v>
      </c>
      <c r="J115" s="247"/>
      <c r="K115" s="259"/>
    </row>
    <row r="116" spans="2:11" ht="15" customHeight="1">
      <c r="B116" s="268"/>
      <c r="C116" s="247" t="s">
        <v>48</v>
      </c>
      <c r="D116" s="247"/>
      <c r="E116" s="247"/>
      <c r="F116" s="267" t="s">
        <v>2694</v>
      </c>
      <c r="G116" s="247"/>
      <c r="H116" s="247" t="s">
        <v>2739</v>
      </c>
      <c r="I116" s="247" t="s">
        <v>2729</v>
      </c>
      <c r="J116" s="247"/>
      <c r="K116" s="259"/>
    </row>
    <row r="117" spans="2:11" ht="15" customHeight="1">
      <c r="B117" s="268"/>
      <c r="C117" s="247" t="s">
        <v>57</v>
      </c>
      <c r="D117" s="247"/>
      <c r="E117" s="247"/>
      <c r="F117" s="267" t="s">
        <v>2694</v>
      </c>
      <c r="G117" s="247"/>
      <c r="H117" s="247" t="s">
        <v>2740</v>
      </c>
      <c r="I117" s="247" t="s">
        <v>2741</v>
      </c>
      <c r="J117" s="247"/>
      <c r="K117" s="259"/>
    </row>
    <row r="118" spans="2:11" ht="15" customHeight="1">
      <c r="B118" s="271"/>
      <c r="C118" s="277"/>
      <c r="D118" s="277"/>
      <c r="E118" s="277"/>
      <c r="F118" s="277"/>
      <c r="G118" s="277"/>
      <c r="H118" s="277"/>
      <c r="I118" s="277"/>
      <c r="J118" s="277"/>
      <c r="K118" s="273"/>
    </row>
    <row r="119" spans="2:11" ht="18.75" customHeight="1">
      <c r="B119" s="278"/>
      <c r="C119" s="244"/>
      <c r="D119" s="244"/>
      <c r="E119" s="244"/>
      <c r="F119" s="279"/>
      <c r="G119" s="244"/>
      <c r="H119" s="244"/>
      <c r="I119" s="244"/>
      <c r="J119" s="244"/>
      <c r="K119" s="278"/>
    </row>
    <row r="120" spans="2:11" ht="18.75" customHeight="1">
      <c r="B120" s="254"/>
      <c r="C120" s="254"/>
      <c r="D120" s="254"/>
      <c r="E120" s="254"/>
      <c r="F120" s="254"/>
      <c r="G120" s="254"/>
      <c r="H120" s="254"/>
      <c r="I120" s="254"/>
      <c r="J120" s="254"/>
      <c r="K120" s="254"/>
    </row>
    <row r="121" spans="2:11" ht="7.5" customHeight="1">
      <c r="B121" s="280"/>
      <c r="C121" s="281"/>
      <c r="D121" s="281"/>
      <c r="E121" s="281"/>
      <c r="F121" s="281"/>
      <c r="G121" s="281"/>
      <c r="H121" s="281"/>
      <c r="I121" s="281"/>
      <c r="J121" s="281"/>
      <c r="K121" s="282"/>
    </row>
    <row r="122" spans="2:11" ht="45" customHeight="1">
      <c r="B122" s="283"/>
      <c r="C122" s="364" t="s">
        <v>2742</v>
      </c>
      <c r="D122" s="364"/>
      <c r="E122" s="364"/>
      <c r="F122" s="364"/>
      <c r="G122" s="364"/>
      <c r="H122" s="364"/>
      <c r="I122" s="364"/>
      <c r="J122" s="364"/>
      <c r="K122" s="284"/>
    </row>
    <row r="123" spans="2:11" ht="17.25" customHeight="1">
      <c r="B123" s="285"/>
      <c r="C123" s="260" t="s">
        <v>2688</v>
      </c>
      <c r="D123" s="260"/>
      <c r="E123" s="260"/>
      <c r="F123" s="260" t="s">
        <v>2689</v>
      </c>
      <c r="G123" s="261"/>
      <c r="H123" s="260" t="s">
        <v>54</v>
      </c>
      <c r="I123" s="260" t="s">
        <v>57</v>
      </c>
      <c r="J123" s="260" t="s">
        <v>2690</v>
      </c>
      <c r="K123" s="286"/>
    </row>
    <row r="124" spans="2:11" ht="17.25" customHeight="1">
      <c r="B124" s="285"/>
      <c r="C124" s="262" t="s">
        <v>2691</v>
      </c>
      <c r="D124" s="262"/>
      <c r="E124" s="262"/>
      <c r="F124" s="263" t="s">
        <v>2692</v>
      </c>
      <c r="G124" s="264"/>
      <c r="H124" s="262"/>
      <c r="I124" s="262"/>
      <c r="J124" s="262" t="s">
        <v>2693</v>
      </c>
      <c r="K124" s="286"/>
    </row>
    <row r="125" spans="2:11" ht="5.25" customHeight="1">
      <c r="B125" s="287"/>
      <c r="C125" s="265"/>
      <c r="D125" s="265"/>
      <c r="E125" s="265"/>
      <c r="F125" s="265"/>
      <c r="G125" s="247"/>
      <c r="H125" s="265"/>
      <c r="I125" s="265"/>
      <c r="J125" s="265"/>
      <c r="K125" s="288"/>
    </row>
    <row r="126" spans="2:11" ht="15" customHeight="1">
      <c r="B126" s="287"/>
      <c r="C126" s="247" t="s">
        <v>2697</v>
      </c>
      <c r="D126" s="265"/>
      <c r="E126" s="265"/>
      <c r="F126" s="267" t="s">
        <v>2694</v>
      </c>
      <c r="G126" s="247"/>
      <c r="H126" s="247" t="s">
        <v>2734</v>
      </c>
      <c r="I126" s="247" t="s">
        <v>2696</v>
      </c>
      <c r="J126" s="247">
        <v>120</v>
      </c>
      <c r="K126" s="289"/>
    </row>
    <row r="127" spans="2:11" ht="15" customHeight="1">
      <c r="B127" s="287"/>
      <c r="C127" s="247" t="s">
        <v>2743</v>
      </c>
      <c r="D127" s="247"/>
      <c r="E127" s="247"/>
      <c r="F127" s="267" t="s">
        <v>2694</v>
      </c>
      <c r="G127" s="247"/>
      <c r="H127" s="247" t="s">
        <v>2744</v>
      </c>
      <c r="I127" s="247" t="s">
        <v>2696</v>
      </c>
      <c r="J127" s="247" t="s">
        <v>2745</v>
      </c>
      <c r="K127" s="289"/>
    </row>
    <row r="128" spans="2:11" ht="15" customHeight="1">
      <c r="B128" s="287"/>
      <c r="C128" s="247" t="s">
        <v>2642</v>
      </c>
      <c r="D128" s="247"/>
      <c r="E128" s="247"/>
      <c r="F128" s="267" t="s">
        <v>2694</v>
      </c>
      <c r="G128" s="247"/>
      <c r="H128" s="247" t="s">
        <v>2746</v>
      </c>
      <c r="I128" s="247" t="s">
        <v>2696</v>
      </c>
      <c r="J128" s="247" t="s">
        <v>2745</v>
      </c>
      <c r="K128" s="289"/>
    </row>
    <row r="129" spans="2:11" ht="15" customHeight="1">
      <c r="B129" s="287"/>
      <c r="C129" s="247" t="s">
        <v>2705</v>
      </c>
      <c r="D129" s="247"/>
      <c r="E129" s="247"/>
      <c r="F129" s="267" t="s">
        <v>2700</v>
      </c>
      <c r="G129" s="247"/>
      <c r="H129" s="247" t="s">
        <v>2706</v>
      </c>
      <c r="I129" s="247" t="s">
        <v>2696</v>
      </c>
      <c r="J129" s="247">
        <v>15</v>
      </c>
      <c r="K129" s="289"/>
    </row>
    <row r="130" spans="2:11" ht="15" customHeight="1">
      <c r="B130" s="287"/>
      <c r="C130" s="269" t="s">
        <v>2707</v>
      </c>
      <c r="D130" s="269"/>
      <c r="E130" s="269"/>
      <c r="F130" s="270" t="s">
        <v>2700</v>
      </c>
      <c r="G130" s="269"/>
      <c r="H130" s="269" t="s">
        <v>2708</v>
      </c>
      <c r="I130" s="269" t="s">
        <v>2696</v>
      </c>
      <c r="J130" s="269">
        <v>15</v>
      </c>
      <c r="K130" s="289"/>
    </row>
    <row r="131" spans="2:11" ht="15" customHeight="1">
      <c r="B131" s="287"/>
      <c r="C131" s="269" t="s">
        <v>2709</v>
      </c>
      <c r="D131" s="269"/>
      <c r="E131" s="269"/>
      <c r="F131" s="270" t="s">
        <v>2700</v>
      </c>
      <c r="G131" s="269"/>
      <c r="H131" s="269" t="s">
        <v>2710</v>
      </c>
      <c r="I131" s="269" t="s">
        <v>2696</v>
      </c>
      <c r="J131" s="269">
        <v>20</v>
      </c>
      <c r="K131" s="289"/>
    </row>
    <row r="132" spans="2:11" ht="15" customHeight="1">
      <c r="B132" s="287"/>
      <c r="C132" s="269" t="s">
        <v>2711</v>
      </c>
      <c r="D132" s="269"/>
      <c r="E132" s="269"/>
      <c r="F132" s="270" t="s">
        <v>2700</v>
      </c>
      <c r="G132" s="269"/>
      <c r="H132" s="269" t="s">
        <v>2712</v>
      </c>
      <c r="I132" s="269" t="s">
        <v>2696</v>
      </c>
      <c r="J132" s="269">
        <v>20</v>
      </c>
      <c r="K132" s="289"/>
    </row>
    <row r="133" spans="2:11" ht="15" customHeight="1">
      <c r="B133" s="287"/>
      <c r="C133" s="247" t="s">
        <v>2699</v>
      </c>
      <c r="D133" s="247"/>
      <c r="E133" s="247"/>
      <c r="F133" s="267" t="s">
        <v>2700</v>
      </c>
      <c r="G133" s="247"/>
      <c r="H133" s="247" t="s">
        <v>2734</v>
      </c>
      <c r="I133" s="247" t="s">
        <v>2696</v>
      </c>
      <c r="J133" s="247">
        <v>50</v>
      </c>
      <c r="K133" s="289"/>
    </row>
    <row r="134" spans="2:11" ht="15" customHeight="1">
      <c r="B134" s="287"/>
      <c r="C134" s="247" t="s">
        <v>2713</v>
      </c>
      <c r="D134" s="247"/>
      <c r="E134" s="247"/>
      <c r="F134" s="267" t="s">
        <v>2700</v>
      </c>
      <c r="G134" s="247"/>
      <c r="H134" s="247" t="s">
        <v>2734</v>
      </c>
      <c r="I134" s="247" t="s">
        <v>2696</v>
      </c>
      <c r="J134" s="247">
        <v>50</v>
      </c>
      <c r="K134" s="289"/>
    </row>
    <row r="135" spans="2:11" ht="15" customHeight="1">
      <c r="B135" s="287"/>
      <c r="C135" s="247" t="s">
        <v>2719</v>
      </c>
      <c r="D135" s="247"/>
      <c r="E135" s="247"/>
      <c r="F135" s="267" t="s">
        <v>2700</v>
      </c>
      <c r="G135" s="247"/>
      <c r="H135" s="247" t="s">
        <v>2734</v>
      </c>
      <c r="I135" s="247" t="s">
        <v>2696</v>
      </c>
      <c r="J135" s="247">
        <v>50</v>
      </c>
      <c r="K135" s="289"/>
    </row>
    <row r="136" spans="2:11" ht="15" customHeight="1">
      <c r="B136" s="287"/>
      <c r="C136" s="247" t="s">
        <v>2721</v>
      </c>
      <c r="D136" s="247"/>
      <c r="E136" s="247"/>
      <c r="F136" s="267" t="s">
        <v>2700</v>
      </c>
      <c r="G136" s="247"/>
      <c r="H136" s="247" t="s">
        <v>2734</v>
      </c>
      <c r="I136" s="247" t="s">
        <v>2696</v>
      </c>
      <c r="J136" s="247">
        <v>50</v>
      </c>
      <c r="K136" s="289"/>
    </row>
    <row r="137" spans="2:11" ht="15" customHeight="1">
      <c r="B137" s="287"/>
      <c r="C137" s="247" t="s">
        <v>2722</v>
      </c>
      <c r="D137" s="247"/>
      <c r="E137" s="247"/>
      <c r="F137" s="267" t="s">
        <v>2700</v>
      </c>
      <c r="G137" s="247"/>
      <c r="H137" s="247" t="s">
        <v>2747</v>
      </c>
      <c r="I137" s="247" t="s">
        <v>2696</v>
      </c>
      <c r="J137" s="247">
        <v>255</v>
      </c>
      <c r="K137" s="289"/>
    </row>
    <row r="138" spans="2:11" ht="15" customHeight="1">
      <c r="B138" s="287"/>
      <c r="C138" s="247" t="s">
        <v>2724</v>
      </c>
      <c r="D138" s="247"/>
      <c r="E138" s="247"/>
      <c r="F138" s="267" t="s">
        <v>2694</v>
      </c>
      <c r="G138" s="247"/>
      <c r="H138" s="247" t="s">
        <v>2748</v>
      </c>
      <c r="I138" s="247" t="s">
        <v>2726</v>
      </c>
      <c r="J138" s="247"/>
      <c r="K138" s="289"/>
    </row>
    <row r="139" spans="2:11" ht="15" customHeight="1">
      <c r="B139" s="287"/>
      <c r="C139" s="247" t="s">
        <v>2727</v>
      </c>
      <c r="D139" s="247"/>
      <c r="E139" s="247"/>
      <c r="F139" s="267" t="s">
        <v>2694</v>
      </c>
      <c r="G139" s="247"/>
      <c r="H139" s="247" t="s">
        <v>2749</v>
      </c>
      <c r="I139" s="247" t="s">
        <v>2729</v>
      </c>
      <c r="J139" s="247"/>
      <c r="K139" s="289"/>
    </row>
    <row r="140" spans="2:11" ht="15" customHeight="1">
      <c r="B140" s="287"/>
      <c r="C140" s="247" t="s">
        <v>2730</v>
      </c>
      <c r="D140" s="247"/>
      <c r="E140" s="247"/>
      <c r="F140" s="267" t="s">
        <v>2694</v>
      </c>
      <c r="G140" s="247"/>
      <c r="H140" s="247" t="s">
        <v>2730</v>
      </c>
      <c r="I140" s="247" t="s">
        <v>2729</v>
      </c>
      <c r="J140" s="247"/>
      <c r="K140" s="289"/>
    </row>
    <row r="141" spans="2:11" ht="15" customHeight="1">
      <c r="B141" s="287"/>
      <c r="C141" s="247" t="s">
        <v>38</v>
      </c>
      <c r="D141" s="247"/>
      <c r="E141" s="247"/>
      <c r="F141" s="267" t="s">
        <v>2694</v>
      </c>
      <c r="G141" s="247"/>
      <c r="H141" s="247" t="s">
        <v>2750</v>
      </c>
      <c r="I141" s="247" t="s">
        <v>2729</v>
      </c>
      <c r="J141" s="247"/>
      <c r="K141" s="289"/>
    </row>
    <row r="142" spans="2:11" ht="15" customHeight="1">
      <c r="B142" s="287"/>
      <c r="C142" s="247" t="s">
        <v>2751</v>
      </c>
      <c r="D142" s="247"/>
      <c r="E142" s="247"/>
      <c r="F142" s="267" t="s">
        <v>2694</v>
      </c>
      <c r="G142" s="247"/>
      <c r="H142" s="247" t="s">
        <v>2752</v>
      </c>
      <c r="I142" s="247" t="s">
        <v>2729</v>
      </c>
      <c r="J142" s="247"/>
      <c r="K142" s="289"/>
    </row>
    <row r="143" spans="2:11" ht="15" customHeight="1">
      <c r="B143" s="290"/>
      <c r="C143" s="291"/>
      <c r="D143" s="291"/>
      <c r="E143" s="291"/>
      <c r="F143" s="291"/>
      <c r="G143" s="291"/>
      <c r="H143" s="291"/>
      <c r="I143" s="291"/>
      <c r="J143" s="291"/>
      <c r="K143" s="292"/>
    </row>
    <row r="144" spans="2:11" ht="18.75" customHeight="1">
      <c r="B144" s="244"/>
      <c r="C144" s="244"/>
      <c r="D144" s="244"/>
      <c r="E144" s="244"/>
      <c r="F144" s="279"/>
      <c r="G144" s="244"/>
      <c r="H144" s="244"/>
      <c r="I144" s="244"/>
      <c r="J144" s="244"/>
      <c r="K144" s="244"/>
    </row>
    <row r="145" spans="2:11" ht="18.75" customHeight="1">
      <c r="B145" s="254"/>
      <c r="C145" s="254"/>
      <c r="D145" s="254"/>
      <c r="E145" s="254"/>
      <c r="F145" s="254"/>
      <c r="G145" s="254"/>
      <c r="H145" s="254"/>
      <c r="I145" s="254"/>
      <c r="J145" s="254"/>
      <c r="K145" s="254"/>
    </row>
    <row r="146" spans="2:11" ht="7.5" customHeight="1">
      <c r="B146" s="255"/>
      <c r="C146" s="256"/>
      <c r="D146" s="256"/>
      <c r="E146" s="256"/>
      <c r="F146" s="256"/>
      <c r="G146" s="256"/>
      <c r="H146" s="256"/>
      <c r="I146" s="256"/>
      <c r="J146" s="256"/>
      <c r="K146" s="257"/>
    </row>
    <row r="147" spans="2:11" ht="45" customHeight="1">
      <c r="B147" s="258"/>
      <c r="C147" s="366" t="s">
        <v>2753</v>
      </c>
      <c r="D147" s="366"/>
      <c r="E147" s="366"/>
      <c r="F147" s="366"/>
      <c r="G147" s="366"/>
      <c r="H147" s="366"/>
      <c r="I147" s="366"/>
      <c r="J147" s="366"/>
      <c r="K147" s="259"/>
    </row>
    <row r="148" spans="2:11" ht="17.25" customHeight="1">
      <c r="B148" s="258"/>
      <c r="C148" s="260" t="s">
        <v>2688</v>
      </c>
      <c r="D148" s="260"/>
      <c r="E148" s="260"/>
      <c r="F148" s="260" t="s">
        <v>2689</v>
      </c>
      <c r="G148" s="261"/>
      <c r="H148" s="260" t="s">
        <v>54</v>
      </c>
      <c r="I148" s="260" t="s">
        <v>57</v>
      </c>
      <c r="J148" s="260" t="s">
        <v>2690</v>
      </c>
      <c r="K148" s="259"/>
    </row>
    <row r="149" spans="2:11" ht="17.25" customHeight="1">
      <c r="B149" s="258"/>
      <c r="C149" s="262" t="s">
        <v>2691</v>
      </c>
      <c r="D149" s="262"/>
      <c r="E149" s="262"/>
      <c r="F149" s="263" t="s">
        <v>2692</v>
      </c>
      <c r="G149" s="264"/>
      <c r="H149" s="262"/>
      <c r="I149" s="262"/>
      <c r="J149" s="262" t="s">
        <v>2693</v>
      </c>
      <c r="K149" s="259"/>
    </row>
    <row r="150" spans="2:11" ht="5.25" customHeight="1">
      <c r="B150" s="268"/>
      <c r="C150" s="265"/>
      <c r="D150" s="265"/>
      <c r="E150" s="265"/>
      <c r="F150" s="265"/>
      <c r="G150" s="266"/>
      <c r="H150" s="265"/>
      <c r="I150" s="265"/>
      <c r="J150" s="265"/>
      <c r="K150" s="289"/>
    </row>
    <row r="151" spans="2:11" ht="15" customHeight="1">
      <c r="B151" s="268"/>
      <c r="C151" s="293" t="s">
        <v>2697</v>
      </c>
      <c r="D151" s="247"/>
      <c r="E151" s="247"/>
      <c r="F151" s="294" t="s">
        <v>2694</v>
      </c>
      <c r="G151" s="247"/>
      <c r="H151" s="293" t="s">
        <v>2734</v>
      </c>
      <c r="I151" s="293" t="s">
        <v>2696</v>
      </c>
      <c r="J151" s="293">
        <v>120</v>
      </c>
      <c r="K151" s="289"/>
    </row>
    <row r="152" spans="2:11" ht="15" customHeight="1">
      <c r="B152" s="268"/>
      <c r="C152" s="293" t="s">
        <v>2743</v>
      </c>
      <c r="D152" s="247"/>
      <c r="E152" s="247"/>
      <c r="F152" s="294" t="s">
        <v>2694</v>
      </c>
      <c r="G152" s="247"/>
      <c r="H152" s="293" t="s">
        <v>2754</v>
      </c>
      <c r="I152" s="293" t="s">
        <v>2696</v>
      </c>
      <c r="J152" s="293" t="s">
        <v>2745</v>
      </c>
      <c r="K152" s="289"/>
    </row>
    <row r="153" spans="2:11" ht="15" customHeight="1">
      <c r="B153" s="268"/>
      <c r="C153" s="293" t="s">
        <v>2642</v>
      </c>
      <c r="D153" s="247"/>
      <c r="E153" s="247"/>
      <c r="F153" s="294" t="s">
        <v>2694</v>
      </c>
      <c r="G153" s="247"/>
      <c r="H153" s="293" t="s">
        <v>2755</v>
      </c>
      <c r="I153" s="293" t="s">
        <v>2696</v>
      </c>
      <c r="J153" s="293" t="s">
        <v>2745</v>
      </c>
      <c r="K153" s="289"/>
    </row>
    <row r="154" spans="2:11" ht="15" customHeight="1">
      <c r="B154" s="268"/>
      <c r="C154" s="293" t="s">
        <v>2699</v>
      </c>
      <c r="D154" s="247"/>
      <c r="E154" s="247"/>
      <c r="F154" s="294" t="s">
        <v>2700</v>
      </c>
      <c r="G154" s="247"/>
      <c r="H154" s="293" t="s">
        <v>2734</v>
      </c>
      <c r="I154" s="293" t="s">
        <v>2696</v>
      </c>
      <c r="J154" s="293">
        <v>50</v>
      </c>
      <c r="K154" s="289"/>
    </row>
    <row r="155" spans="2:11" ht="15" customHeight="1">
      <c r="B155" s="268"/>
      <c r="C155" s="293" t="s">
        <v>2702</v>
      </c>
      <c r="D155" s="247"/>
      <c r="E155" s="247"/>
      <c r="F155" s="294" t="s">
        <v>2694</v>
      </c>
      <c r="G155" s="247"/>
      <c r="H155" s="293" t="s">
        <v>2734</v>
      </c>
      <c r="I155" s="293" t="s">
        <v>2704</v>
      </c>
      <c r="J155" s="293"/>
      <c r="K155" s="289"/>
    </row>
    <row r="156" spans="2:11" ht="15" customHeight="1">
      <c r="B156" s="268"/>
      <c r="C156" s="293" t="s">
        <v>2713</v>
      </c>
      <c r="D156" s="247"/>
      <c r="E156" s="247"/>
      <c r="F156" s="294" t="s">
        <v>2700</v>
      </c>
      <c r="G156" s="247"/>
      <c r="H156" s="293" t="s">
        <v>2734</v>
      </c>
      <c r="I156" s="293" t="s">
        <v>2696</v>
      </c>
      <c r="J156" s="293">
        <v>50</v>
      </c>
      <c r="K156" s="289"/>
    </row>
    <row r="157" spans="2:11" ht="15" customHeight="1">
      <c r="B157" s="268"/>
      <c r="C157" s="293" t="s">
        <v>2721</v>
      </c>
      <c r="D157" s="247"/>
      <c r="E157" s="247"/>
      <c r="F157" s="294" t="s">
        <v>2700</v>
      </c>
      <c r="G157" s="247"/>
      <c r="H157" s="293" t="s">
        <v>2734</v>
      </c>
      <c r="I157" s="293" t="s">
        <v>2696</v>
      </c>
      <c r="J157" s="293">
        <v>50</v>
      </c>
      <c r="K157" s="289"/>
    </row>
    <row r="158" spans="2:11" ht="15" customHeight="1">
      <c r="B158" s="268"/>
      <c r="C158" s="293" t="s">
        <v>2719</v>
      </c>
      <c r="D158" s="247"/>
      <c r="E158" s="247"/>
      <c r="F158" s="294" t="s">
        <v>2700</v>
      </c>
      <c r="G158" s="247"/>
      <c r="H158" s="293" t="s">
        <v>2734</v>
      </c>
      <c r="I158" s="293" t="s">
        <v>2696</v>
      </c>
      <c r="J158" s="293">
        <v>50</v>
      </c>
      <c r="K158" s="289"/>
    </row>
    <row r="159" spans="2:11" ht="15" customHeight="1">
      <c r="B159" s="268"/>
      <c r="C159" s="293" t="s">
        <v>111</v>
      </c>
      <c r="D159" s="247"/>
      <c r="E159" s="247"/>
      <c r="F159" s="294" t="s">
        <v>2694</v>
      </c>
      <c r="G159" s="247"/>
      <c r="H159" s="293" t="s">
        <v>2756</v>
      </c>
      <c r="I159" s="293" t="s">
        <v>2696</v>
      </c>
      <c r="J159" s="293" t="s">
        <v>2757</v>
      </c>
      <c r="K159" s="289"/>
    </row>
    <row r="160" spans="2:11" ht="15" customHeight="1">
      <c r="B160" s="268"/>
      <c r="C160" s="293" t="s">
        <v>2758</v>
      </c>
      <c r="D160" s="247"/>
      <c r="E160" s="247"/>
      <c r="F160" s="294" t="s">
        <v>2694</v>
      </c>
      <c r="G160" s="247"/>
      <c r="H160" s="293" t="s">
        <v>2759</v>
      </c>
      <c r="I160" s="293" t="s">
        <v>2729</v>
      </c>
      <c r="J160" s="293"/>
      <c r="K160" s="289"/>
    </row>
    <row r="161" spans="2:11" ht="15" customHeight="1">
      <c r="B161" s="295"/>
      <c r="C161" s="277"/>
      <c r="D161" s="277"/>
      <c r="E161" s="277"/>
      <c r="F161" s="277"/>
      <c r="G161" s="277"/>
      <c r="H161" s="277"/>
      <c r="I161" s="277"/>
      <c r="J161" s="277"/>
      <c r="K161" s="296"/>
    </row>
    <row r="162" spans="2:11" ht="18.75" customHeight="1">
      <c r="B162" s="244"/>
      <c r="C162" s="247"/>
      <c r="D162" s="247"/>
      <c r="E162" s="247"/>
      <c r="F162" s="267"/>
      <c r="G162" s="247"/>
      <c r="H162" s="247"/>
      <c r="I162" s="247"/>
      <c r="J162" s="247"/>
      <c r="K162" s="244"/>
    </row>
    <row r="163" spans="2:11" ht="18.75" customHeight="1">
      <c r="B163" s="254"/>
      <c r="C163" s="254"/>
      <c r="D163" s="254"/>
      <c r="E163" s="254"/>
      <c r="F163" s="254"/>
      <c r="G163" s="254"/>
      <c r="H163" s="254"/>
      <c r="I163" s="254"/>
      <c r="J163" s="254"/>
      <c r="K163" s="254"/>
    </row>
    <row r="164" spans="2:11" ht="7.5" customHeight="1">
      <c r="B164" s="236"/>
      <c r="C164" s="237"/>
      <c r="D164" s="237"/>
      <c r="E164" s="237"/>
      <c r="F164" s="237"/>
      <c r="G164" s="237"/>
      <c r="H164" s="237"/>
      <c r="I164" s="237"/>
      <c r="J164" s="237"/>
      <c r="K164" s="238"/>
    </row>
    <row r="165" spans="2:11" ht="45" customHeight="1">
      <c r="B165" s="239"/>
      <c r="C165" s="364" t="s">
        <v>2760</v>
      </c>
      <c r="D165" s="364"/>
      <c r="E165" s="364"/>
      <c r="F165" s="364"/>
      <c r="G165" s="364"/>
      <c r="H165" s="364"/>
      <c r="I165" s="364"/>
      <c r="J165" s="364"/>
      <c r="K165" s="240"/>
    </row>
    <row r="166" spans="2:11" ht="17.25" customHeight="1">
      <c r="B166" s="239"/>
      <c r="C166" s="260" t="s">
        <v>2688</v>
      </c>
      <c r="D166" s="260"/>
      <c r="E166" s="260"/>
      <c r="F166" s="260" t="s">
        <v>2689</v>
      </c>
      <c r="G166" s="297"/>
      <c r="H166" s="298" t="s">
        <v>54</v>
      </c>
      <c r="I166" s="298" t="s">
        <v>57</v>
      </c>
      <c r="J166" s="260" t="s">
        <v>2690</v>
      </c>
      <c r="K166" s="240"/>
    </row>
    <row r="167" spans="2:11" ht="17.25" customHeight="1">
      <c r="B167" s="241"/>
      <c r="C167" s="262" t="s">
        <v>2691</v>
      </c>
      <c r="D167" s="262"/>
      <c r="E167" s="262"/>
      <c r="F167" s="263" t="s">
        <v>2692</v>
      </c>
      <c r="G167" s="299"/>
      <c r="H167" s="300"/>
      <c r="I167" s="300"/>
      <c r="J167" s="262" t="s">
        <v>2693</v>
      </c>
      <c r="K167" s="242"/>
    </row>
    <row r="168" spans="2:11" ht="5.25" customHeight="1">
      <c r="B168" s="268"/>
      <c r="C168" s="265"/>
      <c r="D168" s="265"/>
      <c r="E168" s="265"/>
      <c r="F168" s="265"/>
      <c r="G168" s="266"/>
      <c r="H168" s="265"/>
      <c r="I168" s="265"/>
      <c r="J168" s="265"/>
      <c r="K168" s="289"/>
    </row>
    <row r="169" spans="2:11" ht="15" customHeight="1">
      <c r="B169" s="268"/>
      <c r="C169" s="247" t="s">
        <v>2697</v>
      </c>
      <c r="D169" s="247"/>
      <c r="E169" s="247"/>
      <c r="F169" s="267" t="s">
        <v>2694</v>
      </c>
      <c r="G169" s="247"/>
      <c r="H169" s="247" t="s">
        <v>2734</v>
      </c>
      <c r="I169" s="247" t="s">
        <v>2696</v>
      </c>
      <c r="J169" s="247">
        <v>120</v>
      </c>
      <c r="K169" s="289"/>
    </row>
    <row r="170" spans="2:11" ht="15" customHeight="1">
      <c r="B170" s="268"/>
      <c r="C170" s="247" t="s">
        <v>2743</v>
      </c>
      <c r="D170" s="247"/>
      <c r="E170" s="247"/>
      <c r="F170" s="267" t="s">
        <v>2694</v>
      </c>
      <c r="G170" s="247"/>
      <c r="H170" s="247" t="s">
        <v>2744</v>
      </c>
      <c r="I170" s="247" t="s">
        <v>2696</v>
      </c>
      <c r="J170" s="247" t="s">
        <v>2745</v>
      </c>
      <c r="K170" s="289"/>
    </row>
    <row r="171" spans="2:11" ht="15" customHeight="1">
      <c r="B171" s="268"/>
      <c r="C171" s="247" t="s">
        <v>2642</v>
      </c>
      <c r="D171" s="247"/>
      <c r="E171" s="247"/>
      <c r="F171" s="267" t="s">
        <v>2694</v>
      </c>
      <c r="G171" s="247"/>
      <c r="H171" s="247" t="s">
        <v>2761</v>
      </c>
      <c r="I171" s="247" t="s">
        <v>2696</v>
      </c>
      <c r="J171" s="247" t="s">
        <v>2745</v>
      </c>
      <c r="K171" s="289"/>
    </row>
    <row r="172" spans="2:11" ht="15" customHeight="1">
      <c r="B172" s="268"/>
      <c r="C172" s="247" t="s">
        <v>2699</v>
      </c>
      <c r="D172" s="247"/>
      <c r="E172" s="247"/>
      <c r="F172" s="267" t="s">
        <v>2700</v>
      </c>
      <c r="G172" s="247"/>
      <c r="H172" s="247" t="s">
        <v>2761</v>
      </c>
      <c r="I172" s="247" t="s">
        <v>2696</v>
      </c>
      <c r="J172" s="247">
        <v>50</v>
      </c>
      <c r="K172" s="289"/>
    </row>
    <row r="173" spans="2:11" ht="15" customHeight="1">
      <c r="B173" s="268"/>
      <c r="C173" s="247" t="s">
        <v>2702</v>
      </c>
      <c r="D173" s="247"/>
      <c r="E173" s="247"/>
      <c r="F173" s="267" t="s">
        <v>2694</v>
      </c>
      <c r="G173" s="247"/>
      <c r="H173" s="247" t="s">
        <v>2761</v>
      </c>
      <c r="I173" s="247" t="s">
        <v>2704</v>
      </c>
      <c r="J173" s="247"/>
      <c r="K173" s="289"/>
    </row>
    <row r="174" spans="2:11" ht="15" customHeight="1">
      <c r="B174" s="268"/>
      <c r="C174" s="247" t="s">
        <v>2713</v>
      </c>
      <c r="D174" s="247"/>
      <c r="E174" s="247"/>
      <c r="F174" s="267" t="s">
        <v>2700</v>
      </c>
      <c r="G174" s="247"/>
      <c r="H174" s="247" t="s">
        <v>2761</v>
      </c>
      <c r="I174" s="247" t="s">
        <v>2696</v>
      </c>
      <c r="J174" s="247">
        <v>50</v>
      </c>
      <c r="K174" s="289"/>
    </row>
    <row r="175" spans="2:11" ht="15" customHeight="1">
      <c r="B175" s="268"/>
      <c r="C175" s="247" t="s">
        <v>2721</v>
      </c>
      <c r="D175" s="247"/>
      <c r="E175" s="247"/>
      <c r="F175" s="267" t="s">
        <v>2700</v>
      </c>
      <c r="G175" s="247"/>
      <c r="H175" s="247" t="s">
        <v>2761</v>
      </c>
      <c r="I175" s="247" t="s">
        <v>2696</v>
      </c>
      <c r="J175" s="247">
        <v>50</v>
      </c>
      <c r="K175" s="289"/>
    </row>
    <row r="176" spans="2:11" ht="15" customHeight="1">
      <c r="B176" s="268"/>
      <c r="C176" s="247" t="s">
        <v>2719</v>
      </c>
      <c r="D176" s="247"/>
      <c r="E176" s="247"/>
      <c r="F176" s="267" t="s">
        <v>2700</v>
      </c>
      <c r="G176" s="247"/>
      <c r="H176" s="247" t="s">
        <v>2761</v>
      </c>
      <c r="I176" s="247" t="s">
        <v>2696</v>
      </c>
      <c r="J176" s="247">
        <v>50</v>
      </c>
      <c r="K176" s="289"/>
    </row>
    <row r="177" spans="2:11" ht="15" customHeight="1">
      <c r="B177" s="268"/>
      <c r="C177" s="247" t="s">
        <v>125</v>
      </c>
      <c r="D177" s="247"/>
      <c r="E177" s="247"/>
      <c r="F177" s="267" t="s">
        <v>2694</v>
      </c>
      <c r="G177" s="247"/>
      <c r="H177" s="247" t="s">
        <v>2762</v>
      </c>
      <c r="I177" s="247" t="s">
        <v>2763</v>
      </c>
      <c r="J177" s="247"/>
      <c r="K177" s="289"/>
    </row>
    <row r="178" spans="2:11" ht="15" customHeight="1">
      <c r="B178" s="268"/>
      <c r="C178" s="247" t="s">
        <v>57</v>
      </c>
      <c r="D178" s="247"/>
      <c r="E178" s="247"/>
      <c r="F178" s="267" t="s">
        <v>2694</v>
      </c>
      <c r="G178" s="247"/>
      <c r="H178" s="247" t="s">
        <v>2764</v>
      </c>
      <c r="I178" s="247" t="s">
        <v>2765</v>
      </c>
      <c r="J178" s="247">
        <v>1</v>
      </c>
      <c r="K178" s="289"/>
    </row>
    <row r="179" spans="2:11" ht="15" customHeight="1">
      <c r="B179" s="268"/>
      <c r="C179" s="247" t="s">
        <v>53</v>
      </c>
      <c r="D179" s="247"/>
      <c r="E179" s="247"/>
      <c r="F179" s="267" t="s">
        <v>2694</v>
      </c>
      <c r="G179" s="247"/>
      <c r="H179" s="247" t="s">
        <v>2766</v>
      </c>
      <c r="I179" s="247" t="s">
        <v>2696</v>
      </c>
      <c r="J179" s="247">
        <v>20</v>
      </c>
      <c r="K179" s="289"/>
    </row>
    <row r="180" spans="2:11" ht="15" customHeight="1">
      <c r="B180" s="268"/>
      <c r="C180" s="247" t="s">
        <v>54</v>
      </c>
      <c r="D180" s="247"/>
      <c r="E180" s="247"/>
      <c r="F180" s="267" t="s">
        <v>2694</v>
      </c>
      <c r="G180" s="247"/>
      <c r="H180" s="247" t="s">
        <v>2767</v>
      </c>
      <c r="I180" s="247" t="s">
        <v>2696</v>
      </c>
      <c r="J180" s="247">
        <v>255</v>
      </c>
      <c r="K180" s="289"/>
    </row>
    <row r="181" spans="2:11" ht="15" customHeight="1">
      <c r="B181" s="268"/>
      <c r="C181" s="247" t="s">
        <v>126</v>
      </c>
      <c r="D181" s="247"/>
      <c r="E181" s="247"/>
      <c r="F181" s="267" t="s">
        <v>2694</v>
      </c>
      <c r="G181" s="247"/>
      <c r="H181" s="247" t="s">
        <v>2658</v>
      </c>
      <c r="I181" s="247" t="s">
        <v>2696</v>
      </c>
      <c r="J181" s="247">
        <v>10</v>
      </c>
      <c r="K181" s="289"/>
    </row>
    <row r="182" spans="2:11" ht="15" customHeight="1">
      <c r="B182" s="268"/>
      <c r="C182" s="247" t="s">
        <v>127</v>
      </c>
      <c r="D182" s="247"/>
      <c r="E182" s="247"/>
      <c r="F182" s="267" t="s">
        <v>2694</v>
      </c>
      <c r="G182" s="247"/>
      <c r="H182" s="247" t="s">
        <v>2768</v>
      </c>
      <c r="I182" s="247" t="s">
        <v>2729</v>
      </c>
      <c r="J182" s="247"/>
      <c r="K182" s="289"/>
    </row>
    <row r="183" spans="2:11" ht="15" customHeight="1">
      <c r="B183" s="268"/>
      <c r="C183" s="247" t="s">
        <v>2769</v>
      </c>
      <c r="D183" s="247"/>
      <c r="E183" s="247"/>
      <c r="F183" s="267" t="s">
        <v>2694</v>
      </c>
      <c r="G183" s="247"/>
      <c r="H183" s="247" t="s">
        <v>2770</v>
      </c>
      <c r="I183" s="247" t="s">
        <v>2729</v>
      </c>
      <c r="J183" s="247"/>
      <c r="K183" s="289"/>
    </row>
    <row r="184" spans="2:11" ht="15" customHeight="1">
      <c r="B184" s="268"/>
      <c r="C184" s="247" t="s">
        <v>2758</v>
      </c>
      <c r="D184" s="247"/>
      <c r="E184" s="247"/>
      <c r="F184" s="267" t="s">
        <v>2694</v>
      </c>
      <c r="G184" s="247"/>
      <c r="H184" s="247" t="s">
        <v>2771</v>
      </c>
      <c r="I184" s="247" t="s">
        <v>2729</v>
      </c>
      <c r="J184" s="247"/>
      <c r="K184" s="289"/>
    </row>
    <row r="185" spans="2:11" ht="15" customHeight="1">
      <c r="B185" s="268"/>
      <c r="C185" s="247" t="s">
        <v>129</v>
      </c>
      <c r="D185" s="247"/>
      <c r="E185" s="247"/>
      <c r="F185" s="267" t="s">
        <v>2700</v>
      </c>
      <c r="G185" s="247"/>
      <c r="H185" s="247" t="s">
        <v>2772</v>
      </c>
      <c r="I185" s="247" t="s">
        <v>2696</v>
      </c>
      <c r="J185" s="247">
        <v>50</v>
      </c>
      <c r="K185" s="289"/>
    </row>
    <row r="186" spans="2:11" ht="15" customHeight="1">
      <c r="B186" s="268"/>
      <c r="C186" s="247" t="s">
        <v>2773</v>
      </c>
      <c r="D186" s="247"/>
      <c r="E186" s="247"/>
      <c r="F186" s="267" t="s">
        <v>2700</v>
      </c>
      <c r="G186" s="247"/>
      <c r="H186" s="247" t="s">
        <v>2774</v>
      </c>
      <c r="I186" s="247" t="s">
        <v>2775</v>
      </c>
      <c r="J186" s="247"/>
      <c r="K186" s="289"/>
    </row>
    <row r="187" spans="2:11" ht="15" customHeight="1">
      <c r="B187" s="268"/>
      <c r="C187" s="247" t="s">
        <v>2776</v>
      </c>
      <c r="D187" s="247"/>
      <c r="E187" s="247"/>
      <c r="F187" s="267" t="s">
        <v>2700</v>
      </c>
      <c r="G187" s="247"/>
      <c r="H187" s="247" t="s">
        <v>2777</v>
      </c>
      <c r="I187" s="247" t="s">
        <v>2775</v>
      </c>
      <c r="J187" s="247"/>
      <c r="K187" s="289"/>
    </row>
    <row r="188" spans="2:11" ht="15" customHeight="1">
      <c r="B188" s="268"/>
      <c r="C188" s="247" t="s">
        <v>2778</v>
      </c>
      <c r="D188" s="247"/>
      <c r="E188" s="247"/>
      <c r="F188" s="267" t="s">
        <v>2700</v>
      </c>
      <c r="G188" s="247"/>
      <c r="H188" s="247" t="s">
        <v>2779</v>
      </c>
      <c r="I188" s="247" t="s">
        <v>2775</v>
      </c>
      <c r="J188" s="247"/>
      <c r="K188" s="289"/>
    </row>
    <row r="189" spans="2:11" ht="15" customHeight="1">
      <c r="B189" s="268"/>
      <c r="C189" s="301" t="s">
        <v>2780</v>
      </c>
      <c r="D189" s="247"/>
      <c r="E189" s="247"/>
      <c r="F189" s="267" t="s">
        <v>2700</v>
      </c>
      <c r="G189" s="247"/>
      <c r="H189" s="247" t="s">
        <v>2781</v>
      </c>
      <c r="I189" s="247" t="s">
        <v>2782</v>
      </c>
      <c r="J189" s="302" t="s">
        <v>2783</v>
      </c>
      <c r="K189" s="289"/>
    </row>
    <row r="190" spans="2:11" ht="15" customHeight="1">
      <c r="B190" s="268"/>
      <c r="C190" s="253" t="s">
        <v>42</v>
      </c>
      <c r="D190" s="247"/>
      <c r="E190" s="247"/>
      <c r="F190" s="267" t="s">
        <v>2694</v>
      </c>
      <c r="G190" s="247"/>
      <c r="H190" s="244" t="s">
        <v>2784</v>
      </c>
      <c r="I190" s="247" t="s">
        <v>2785</v>
      </c>
      <c r="J190" s="247"/>
      <c r="K190" s="289"/>
    </row>
    <row r="191" spans="2:11" ht="15" customHeight="1">
      <c r="B191" s="268"/>
      <c r="C191" s="253" t="s">
        <v>2786</v>
      </c>
      <c r="D191" s="247"/>
      <c r="E191" s="247"/>
      <c r="F191" s="267" t="s">
        <v>2694</v>
      </c>
      <c r="G191" s="247"/>
      <c r="H191" s="247" t="s">
        <v>2787</v>
      </c>
      <c r="I191" s="247" t="s">
        <v>2729</v>
      </c>
      <c r="J191" s="247"/>
      <c r="K191" s="289"/>
    </row>
    <row r="192" spans="2:11" ht="15" customHeight="1">
      <c r="B192" s="268"/>
      <c r="C192" s="253" t="s">
        <v>2788</v>
      </c>
      <c r="D192" s="247"/>
      <c r="E192" s="247"/>
      <c r="F192" s="267" t="s">
        <v>2694</v>
      </c>
      <c r="G192" s="247"/>
      <c r="H192" s="247" t="s">
        <v>2789</v>
      </c>
      <c r="I192" s="247" t="s">
        <v>2729</v>
      </c>
      <c r="J192" s="247"/>
      <c r="K192" s="289"/>
    </row>
    <row r="193" spans="2:11" ht="15" customHeight="1">
      <c r="B193" s="268"/>
      <c r="C193" s="253" t="s">
        <v>2790</v>
      </c>
      <c r="D193" s="247"/>
      <c r="E193" s="247"/>
      <c r="F193" s="267" t="s">
        <v>2700</v>
      </c>
      <c r="G193" s="247"/>
      <c r="H193" s="247" t="s">
        <v>2791</v>
      </c>
      <c r="I193" s="247" t="s">
        <v>2729</v>
      </c>
      <c r="J193" s="247"/>
      <c r="K193" s="289"/>
    </row>
    <row r="194" spans="2:11" ht="15" customHeight="1">
      <c r="B194" s="295"/>
      <c r="C194" s="303"/>
      <c r="D194" s="277"/>
      <c r="E194" s="277"/>
      <c r="F194" s="277"/>
      <c r="G194" s="277"/>
      <c r="H194" s="277"/>
      <c r="I194" s="277"/>
      <c r="J194" s="277"/>
      <c r="K194" s="296"/>
    </row>
    <row r="195" spans="2:11" ht="18.75" customHeight="1">
      <c r="B195" s="244"/>
      <c r="C195" s="247"/>
      <c r="D195" s="247"/>
      <c r="E195" s="247"/>
      <c r="F195" s="267"/>
      <c r="G195" s="247"/>
      <c r="H195" s="247"/>
      <c r="I195" s="247"/>
      <c r="J195" s="247"/>
      <c r="K195" s="244"/>
    </row>
    <row r="196" spans="2:11" ht="18.75" customHeight="1">
      <c r="B196" s="244"/>
      <c r="C196" s="247"/>
      <c r="D196" s="247"/>
      <c r="E196" s="247"/>
      <c r="F196" s="267"/>
      <c r="G196" s="247"/>
      <c r="H196" s="247"/>
      <c r="I196" s="247"/>
      <c r="J196" s="247"/>
      <c r="K196" s="244"/>
    </row>
    <row r="197" spans="2:11" ht="18.75" customHeight="1">
      <c r="B197" s="254"/>
      <c r="C197" s="254"/>
      <c r="D197" s="254"/>
      <c r="E197" s="254"/>
      <c r="F197" s="254"/>
      <c r="G197" s="254"/>
      <c r="H197" s="254"/>
      <c r="I197" s="254"/>
      <c r="J197" s="254"/>
      <c r="K197" s="254"/>
    </row>
    <row r="198" spans="2:11" ht="13.5">
      <c r="B198" s="236"/>
      <c r="C198" s="237"/>
      <c r="D198" s="237"/>
      <c r="E198" s="237"/>
      <c r="F198" s="237"/>
      <c r="G198" s="237"/>
      <c r="H198" s="237"/>
      <c r="I198" s="237"/>
      <c r="J198" s="237"/>
      <c r="K198" s="238"/>
    </row>
    <row r="199" spans="2:11" ht="21">
      <c r="B199" s="239"/>
      <c r="C199" s="364" t="s">
        <v>2792</v>
      </c>
      <c r="D199" s="364"/>
      <c r="E199" s="364"/>
      <c r="F199" s="364"/>
      <c r="G199" s="364"/>
      <c r="H199" s="364"/>
      <c r="I199" s="364"/>
      <c r="J199" s="364"/>
      <c r="K199" s="240"/>
    </row>
    <row r="200" spans="2:11" ht="25.5" customHeight="1">
      <c r="B200" s="239"/>
      <c r="C200" s="304" t="s">
        <v>2793</v>
      </c>
      <c r="D200" s="304"/>
      <c r="E200" s="304"/>
      <c r="F200" s="304" t="s">
        <v>2794</v>
      </c>
      <c r="G200" s="305"/>
      <c r="H200" s="363" t="s">
        <v>2795</v>
      </c>
      <c r="I200" s="363"/>
      <c r="J200" s="363"/>
      <c r="K200" s="240"/>
    </row>
    <row r="201" spans="2:11" ht="5.25" customHeight="1">
      <c r="B201" s="268"/>
      <c r="C201" s="265"/>
      <c r="D201" s="265"/>
      <c r="E201" s="265"/>
      <c r="F201" s="265"/>
      <c r="G201" s="247"/>
      <c r="H201" s="265"/>
      <c r="I201" s="265"/>
      <c r="J201" s="265"/>
      <c r="K201" s="289"/>
    </row>
    <row r="202" spans="2:11" ht="15" customHeight="1">
      <c r="B202" s="268"/>
      <c r="C202" s="247" t="s">
        <v>2785</v>
      </c>
      <c r="D202" s="247"/>
      <c r="E202" s="247"/>
      <c r="F202" s="267" t="s">
        <v>43</v>
      </c>
      <c r="G202" s="247"/>
      <c r="H202" s="362" t="s">
        <v>2796</v>
      </c>
      <c r="I202" s="362"/>
      <c r="J202" s="362"/>
      <c r="K202" s="289"/>
    </row>
    <row r="203" spans="2:11" ht="15" customHeight="1">
      <c r="B203" s="268"/>
      <c r="C203" s="274"/>
      <c r="D203" s="247"/>
      <c r="E203" s="247"/>
      <c r="F203" s="267" t="s">
        <v>44</v>
      </c>
      <c r="G203" s="247"/>
      <c r="H203" s="362" t="s">
        <v>2797</v>
      </c>
      <c r="I203" s="362"/>
      <c r="J203" s="362"/>
      <c r="K203" s="289"/>
    </row>
    <row r="204" spans="2:11" ht="15" customHeight="1">
      <c r="B204" s="268"/>
      <c r="C204" s="274"/>
      <c r="D204" s="247"/>
      <c r="E204" s="247"/>
      <c r="F204" s="267" t="s">
        <v>47</v>
      </c>
      <c r="G204" s="247"/>
      <c r="H204" s="362" t="s">
        <v>2798</v>
      </c>
      <c r="I204" s="362"/>
      <c r="J204" s="362"/>
      <c r="K204" s="289"/>
    </row>
    <row r="205" spans="2:11" ht="15" customHeight="1">
      <c r="B205" s="268"/>
      <c r="C205" s="247"/>
      <c r="D205" s="247"/>
      <c r="E205" s="247"/>
      <c r="F205" s="267" t="s">
        <v>45</v>
      </c>
      <c r="G205" s="247"/>
      <c r="H205" s="362" t="s">
        <v>2799</v>
      </c>
      <c r="I205" s="362"/>
      <c r="J205" s="362"/>
      <c r="K205" s="289"/>
    </row>
    <row r="206" spans="2:11" ht="15" customHeight="1">
      <c r="B206" s="268"/>
      <c r="C206" s="247"/>
      <c r="D206" s="247"/>
      <c r="E206" s="247"/>
      <c r="F206" s="267" t="s">
        <v>46</v>
      </c>
      <c r="G206" s="247"/>
      <c r="H206" s="362" t="s">
        <v>2800</v>
      </c>
      <c r="I206" s="362"/>
      <c r="J206" s="362"/>
      <c r="K206" s="289"/>
    </row>
    <row r="207" spans="2:11" ht="15" customHeight="1">
      <c r="B207" s="268"/>
      <c r="C207" s="247"/>
      <c r="D207" s="247"/>
      <c r="E207" s="247"/>
      <c r="F207" s="267"/>
      <c r="G207" s="247"/>
      <c r="H207" s="247"/>
      <c r="I207" s="247"/>
      <c r="J207" s="247"/>
      <c r="K207" s="289"/>
    </row>
    <row r="208" spans="2:11" ht="15" customHeight="1">
      <c r="B208" s="268"/>
      <c r="C208" s="247" t="s">
        <v>2741</v>
      </c>
      <c r="D208" s="247"/>
      <c r="E208" s="247"/>
      <c r="F208" s="267" t="s">
        <v>79</v>
      </c>
      <c r="G208" s="247"/>
      <c r="H208" s="362" t="s">
        <v>2801</v>
      </c>
      <c r="I208" s="362"/>
      <c r="J208" s="362"/>
      <c r="K208" s="289"/>
    </row>
    <row r="209" spans="2:11" ht="15" customHeight="1">
      <c r="B209" s="268"/>
      <c r="C209" s="274"/>
      <c r="D209" s="247"/>
      <c r="E209" s="247"/>
      <c r="F209" s="267" t="s">
        <v>2636</v>
      </c>
      <c r="G209" s="247"/>
      <c r="H209" s="362" t="s">
        <v>2637</v>
      </c>
      <c r="I209" s="362"/>
      <c r="J209" s="362"/>
      <c r="K209" s="289"/>
    </row>
    <row r="210" spans="2:11" ht="15" customHeight="1">
      <c r="B210" s="268"/>
      <c r="C210" s="247"/>
      <c r="D210" s="247"/>
      <c r="E210" s="247"/>
      <c r="F210" s="267" t="s">
        <v>2634</v>
      </c>
      <c r="G210" s="247"/>
      <c r="H210" s="362" t="s">
        <v>2802</v>
      </c>
      <c r="I210" s="362"/>
      <c r="J210" s="362"/>
      <c r="K210" s="289"/>
    </row>
    <row r="211" spans="2:11" ht="15" customHeight="1">
      <c r="B211" s="306"/>
      <c r="C211" s="274"/>
      <c r="D211" s="274"/>
      <c r="E211" s="274"/>
      <c r="F211" s="267" t="s">
        <v>2638</v>
      </c>
      <c r="G211" s="253"/>
      <c r="H211" s="361" t="s">
        <v>2639</v>
      </c>
      <c r="I211" s="361"/>
      <c r="J211" s="361"/>
      <c r="K211" s="307"/>
    </row>
    <row r="212" spans="2:11" ht="15" customHeight="1">
      <c r="B212" s="306"/>
      <c r="C212" s="274"/>
      <c r="D212" s="274"/>
      <c r="E212" s="274"/>
      <c r="F212" s="267" t="s">
        <v>2640</v>
      </c>
      <c r="G212" s="253"/>
      <c r="H212" s="361" t="s">
        <v>2803</v>
      </c>
      <c r="I212" s="361"/>
      <c r="J212" s="361"/>
      <c r="K212" s="307"/>
    </row>
    <row r="213" spans="2:11" ht="15" customHeight="1">
      <c r="B213" s="306"/>
      <c r="C213" s="274"/>
      <c r="D213" s="274"/>
      <c r="E213" s="274"/>
      <c r="F213" s="308"/>
      <c r="G213" s="253"/>
      <c r="H213" s="309"/>
      <c r="I213" s="309"/>
      <c r="J213" s="309"/>
      <c r="K213" s="307"/>
    </row>
    <row r="214" spans="2:11" ht="15" customHeight="1">
      <c r="B214" s="306"/>
      <c r="C214" s="247" t="s">
        <v>2765</v>
      </c>
      <c r="D214" s="274"/>
      <c r="E214" s="274"/>
      <c r="F214" s="267">
        <v>1</v>
      </c>
      <c r="G214" s="253"/>
      <c r="H214" s="361" t="s">
        <v>2804</v>
      </c>
      <c r="I214" s="361"/>
      <c r="J214" s="361"/>
      <c r="K214" s="307"/>
    </row>
    <row r="215" spans="2:11" ht="15" customHeight="1">
      <c r="B215" s="306"/>
      <c r="C215" s="274"/>
      <c r="D215" s="274"/>
      <c r="E215" s="274"/>
      <c r="F215" s="267">
        <v>2</v>
      </c>
      <c r="G215" s="253"/>
      <c r="H215" s="361" t="s">
        <v>2805</v>
      </c>
      <c r="I215" s="361"/>
      <c r="J215" s="361"/>
      <c r="K215" s="307"/>
    </row>
    <row r="216" spans="2:11" ht="15" customHeight="1">
      <c r="B216" s="306"/>
      <c r="C216" s="274"/>
      <c r="D216" s="274"/>
      <c r="E216" s="274"/>
      <c r="F216" s="267">
        <v>3</v>
      </c>
      <c r="G216" s="253"/>
      <c r="H216" s="361" t="s">
        <v>2806</v>
      </c>
      <c r="I216" s="361"/>
      <c r="J216" s="361"/>
      <c r="K216" s="307"/>
    </row>
    <row r="217" spans="2:11" ht="15" customHeight="1">
      <c r="B217" s="306"/>
      <c r="C217" s="274"/>
      <c r="D217" s="274"/>
      <c r="E217" s="274"/>
      <c r="F217" s="267">
        <v>4</v>
      </c>
      <c r="G217" s="253"/>
      <c r="H217" s="361" t="s">
        <v>2807</v>
      </c>
      <c r="I217" s="361"/>
      <c r="J217" s="361"/>
      <c r="K217" s="307"/>
    </row>
    <row r="218" spans="2:11" ht="12.75" customHeight="1">
      <c r="B218" s="310"/>
      <c r="C218" s="311"/>
      <c r="D218" s="311"/>
      <c r="E218" s="311"/>
      <c r="F218" s="311"/>
      <c r="G218" s="311"/>
      <c r="H218" s="311"/>
      <c r="I218" s="311"/>
      <c r="J218" s="311"/>
      <c r="K218" s="312"/>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C3:J3"/>
    <mergeCell ref="C9:J9"/>
    <mergeCell ref="D10:J10"/>
    <mergeCell ref="D15:J15"/>
    <mergeCell ref="C4:J4"/>
    <mergeCell ref="C6:J6"/>
    <mergeCell ref="C7:J7"/>
    <mergeCell ref="D11:J11"/>
    <mergeCell ref="F20:J20"/>
    <mergeCell ref="F23:J23"/>
    <mergeCell ref="F21:J21"/>
    <mergeCell ref="F22:J22"/>
    <mergeCell ref="F19:J19"/>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rintOptions/>
  <pageMargins left="0.39375" right="0.39375" top="0.39375" bottom="0.39375" header="0" footer="0.15"/>
  <pageSetup blackAndWhite="1" fitToHeight="0" fitToWidth="1" horizontalDpi="600" verticalDpi="600" orientation="portrait" paperSize="9" scale="77"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74"/>
  <sheetViews>
    <sheetView showGridLines="0" tabSelected="1" view="pageBreakPreview" zoomScale="60" workbookViewId="0" topLeftCell="A113">
      <selection activeCell="B59" sqref="B59"/>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96" customWidth="1"/>
    <col min="10" max="10" width="20.140625" style="0" customWidth="1"/>
    <col min="11" max="11" width="15.1406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23"/>
      <c r="M2" s="323"/>
      <c r="N2" s="323"/>
      <c r="O2" s="323"/>
      <c r="P2" s="323"/>
      <c r="Q2" s="323"/>
      <c r="R2" s="323"/>
      <c r="S2" s="323"/>
      <c r="T2" s="323"/>
      <c r="U2" s="323"/>
      <c r="V2" s="323"/>
      <c r="AT2" s="16" t="s">
        <v>81</v>
      </c>
    </row>
    <row r="3" spans="2:46" ht="6.95" customHeight="1">
      <c r="B3" s="97"/>
      <c r="C3" s="98"/>
      <c r="D3" s="98"/>
      <c r="E3" s="98"/>
      <c r="F3" s="98"/>
      <c r="G3" s="98"/>
      <c r="H3" s="98"/>
      <c r="I3" s="99"/>
      <c r="J3" s="98"/>
      <c r="K3" s="98"/>
      <c r="L3" s="19"/>
      <c r="AT3" s="16" t="s">
        <v>82</v>
      </c>
    </row>
    <row r="4" spans="2:46" ht="24.95" customHeight="1">
      <c r="B4" s="19"/>
      <c r="D4" s="100" t="s">
        <v>107</v>
      </c>
      <c r="L4" s="19"/>
      <c r="M4" s="23" t="s">
        <v>10</v>
      </c>
      <c r="AT4" s="16" t="s">
        <v>4</v>
      </c>
    </row>
    <row r="5" spans="2:12" ht="6.95" customHeight="1">
      <c r="B5" s="19"/>
      <c r="L5" s="19"/>
    </row>
    <row r="6" spans="2:12" ht="12" customHeight="1">
      <c r="B6" s="19"/>
      <c r="D6" s="101" t="s">
        <v>16</v>
      </c>
      <c r="L6" s="19"/>
    </row>
    <row r="7" spans="2:12" ht="14.45" customHeight="1">
      <c r="B7" s="19"/>
      <c r="E7" s="352" t="str">
        <f>'Rekapitulace stavby'!K6</f>
        <v>Bezbariérové úpravy objektu školní jídelny ZŠ Vohradského</v>
      </c>
      <c r="F7" s="353"/>
      <c r="G7" s="353"/>
      <c r="H7" s="353"/>
      <c r="L7" s="19"/>
    </row>
    <row r="8" spans="2:12" s="1" customFormat="1" ht="12" customHeight="1">
      <c r="B8" s="37"/>
      <c r="D8" s="101" t="s">
        <v>108</v>
      </c>
      <c r="I8" s="102"/>
      <c r="L8" s="37"/>
    </row>
    <row r="9" spans="2:12" s="1" customFormat="1" ht="36.95" customHeight="1">
      <c r="B9" s="37"/>
      <c r="E9" s="354" t="s">
        <v>109</v>
      </c>
      <c r="F9" s="355"/>
      <c r="G9" s="355"/>
      <c r="H9" s="355"/>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22</v>
      </c>
      <c r="I12" s="103" t="s">
        <v>23</v>
      </c>
      <c r="J12" s="104" t="str">
        <f>'Rekapitulace stavby'!AN8</f>
        <v>11. 3. 2019</v>
      </c>
      <c r="L12" s="37"/>
    </row>
    <row r="13" spans="2:12" s="1" customFormat="1" ht="10.9" customHeight="1">
      <c r="B13" s="37"/>
      <c r="I13" s="102"/>
      <c r="L13" s="37"/>
    </row>
    <row r="14" spans="2:12" s="1" customFormat="1" ht="12" customHeight="1">
      <c r="B14" s="37"/>
      <c r="D14" s="101" t="s">
        <v>25</v>
      </c>
      <c r="I14" s="103" t="s">
        <v>26</v>
      </c>
      <c r="J14" s="16" t="s">
        <v>19</v>
      </c>
      <c r="L14" s="37"/>
    </row>
    <row r="15" spans="2:12" s="1" customFormat="1" ht="18" customHeight="1">
      <c r="B15" s="37"/>
      <c r="E15" s="16" t="s">
        <v>27</v>
      </c>
      <c r="I15" s="103" t="s">
        <v>28</v>
      </c>
      <c r="J15" s="16" t="s">
        <v>19</v>
      </c>
      <c r="L15" s="37"/>
    </row>
    <row r="16" spans="2:12" s="1" customFormat="1" ht="6.95" customHeight="1">
      <c r="B16" s="37"/>
      <c r="I16" s="102"/>
      <c r="L16" s="37"/>
    </row>
    <row r="17" spans="2:12" s="1" customFormat="1" ht="12" customHeight="1">
      <c r="B17" s="37"/>
      <c r="D17" s="101" t="s">
        <v>29</v>
      </c>
      <c r="I17" s="103" t="s">
        <v>26</v>
      </c>
      <c r="J17" s="29" t="str">
        <f>'Rekapitulace stavby'!AN13</f>
        <v>Vyplň údaj</v>
      </c>
      <c r="L17" s="37"/>
    </row>
    <row r="18" spans="2:12" s="1" customFormat="1" ht="18" customHeight="1">
      <c r="B18" s="37"/>
      <c r="E18" s="356" t="str">
        <f>'Rekapitulace stavby'!E14</f>
        <v>Vyplň údaj</v>
      </c>
      <c r="F18" s="357"/>
      <c r="G18" s="357"/>
      <c r="H18" s="357"/>
      <c r="I18" s="103" t="s">
        <v>28</v>
      </c>
      <c r="J18" s="29" t="str">
        <f>'Rekapitulace stavby'!AN14</f>
        <v>Vyplň údaj</v>
      </c>
      <c r="L18" s="37"/>
    </row>
    <row r="19" spans="2:12" s="1" customFormat="1" ht="6.95" customHeight="1">
      <c r="B19" s="37"/>
      <c r="I19" s="102"/>
      <c r="L19" s="37"/>
    </row>
    <row r="20" spans="2:12" s="1" customFormat="1" ht="12" customHeight="1">
      <c r="B20" s="37"/>
      <c r="D20" s="101" t="s">
        <v>31</v>
      </c>
      <c r="I20" s="103" t="s">
        <v>26</v>
      </c>
      <c r="J20" s="16" t="str">
        <f>IF('Rekapitulace stavby'!AN16="","",'Rekapitulace stavby'!AN16)</f>
        <v/>
      </c>
      <c r="L20" s="37"/>
    </row>
    <row r="21" spans="2:12" s="1" customFormat="1" ht="18" customHeight="1">
      <c r="B21" s="37"/>
      <c r="E21" s="16" t="str">
        <f>IF('Rekapitulace stavby'!E17="","",'Rekapitulace stavby'!E17)</f>
        <v xml:space="preserve"> </v>
      </c>
      <c r="I21" s="103" t="s">
        <v>28</v>
      </c>
      <c r="J21" s="16" t="str">
        <f>IF('Rekapitulace stavby'!AN17="","",'Rekapitulace stavby'!AN17)</f>
        <v/>
      </c>
      <c r="L21" s="37"/>
    </row>
    <row r="22" spans="2:12" s="1" customFormat="1" ht="6.95" customHeight="1">
      <c r="B22" s="37"/>
      <c r="I22" s="102"/>
      <c r="L22" s="37"/>
    </row>
    <row r="23" spans="2:12" s="1" customFormat="1" ht="12" customHeight="1">
      <c r="B23" s="37"/>
      <c r="D23" s="101" t="s">
        <v>34</v>
      </c>
      <c r="I23" s="103" t="s">
        <v>26</v>
      </c>
      <c r="J23" s="16" t="s">
        <v>19</v>
      </c>
      <c r="L23" s="37"/>
    </row>
    <row r="24" spans="2:12" s="1" customFormat="1" ht="18" customHeight="1">
      <c r="B24" s="37"/>
      <c r="E24" s="16" t="s">
        <v>35</v>
      </c>
      <c r="I24" s="103" t="s">
        <v>28</v>
      </c>
      <c r="J24" s="16" t="s">
        <v>19</v>
      </c>
      <c r="L24" s="37"/>
    </row>
    <row r="25" spans="2:12" s="1" customFormat="1" ht="6.95" customHeight="1">
      <c r="B25" s="37"/>
      <c r="I25" s="102"/>
      <c r="L25" s="37"/>
    </row>
    <row r="26" spans="2:12" s="1" customFormat="1" ht="12" customHeight="1">
      <c r="B26" s="37"/>
      <c r="D26" s="101" t="s">
        <v>36</v>
      </c>
      <c r="I26" s="102"/>
      <c r="L26" s="37"/>
    </row>
    <row r="27" spans="2:12" s="6" customFormat="1" ht="14.45" customHeight="1">
      <c r="B27" s="105"/>
      <c r="E27" s="358" t="s">
        <v>19</v>
      </c>
      <c r="F27" s="358"/>
      <c r="G27" s="358"/>
      <c r="H27" s="358"/>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38</v>
      </c>
      <c r="I30" s="102"/>
      <c r="J30" s="109">
        <f>ROUND(J89,2)</f>
        <v>0</v>
      </c>
      <c r="L30" s="37"/>
    </row>
    <row r="31" spans="2:12" s="1" customFormat="1" ht="6.95" customHeight="1">
      <c r="B31" s="37"/>
      <c r="D31" s="55"/>
      <c r="E31" s="55"/>
      <c r="F31" s="55"/>
      <c r="G31" s="55"/>
      <c r="H31" s="55"/>
      <c r="I31" s="107"/>
      <c r="J31" s="55"/>
      <c r="K31" s="55"/>
      <c r="L31" s="37"/>
    </row>
    <row r="32" spans="2:12" s="1" customFormat="1" ht="14.45" customHeight="1">
      <c r="B32" s="37"/>
      <c r="F32" s="110" t="s">
        <v>40</v>
      </c>
      <c r="I32" s="111" t="s">
        <v>39</v>
      </c>
      <c r="J32" s="110" t="s">
        <v>41</v>
      </c>
      <c r="L32" s="37"/>
    </row>
    <row r="33" spans="2:12" s="1" customFormat="1" ht="14.45" customHeight="1">
      <c r="B33" s="37"/>
      <c r="D33" s="101" t="s">
        <v>42</v>
      </c>
      <c r="E33" s="101" t="s">
        <v>43</v>
      </c>
      <c r="F33" s="112">
        <f>ROUND((SUM(BE89:BE373)),2)</f>
        <v>0</v>
      </c>
      <c r="I33" s="113">
        <v>0.21</v>
      </c>
      <c r="J33" s="112">
        <f>ROUND(((SUM(BE89:BE373))*I33),2)</f>
        <v>0</v>
      </c>
      <c r="L33" s="37"/>
    </row>
    <row r="34" spans="2:12" s="1" customFormat="1" ht="14.45" customHeight="1">
      <c r="B34" s="37"/>
      <c r="E34" s="101" t="s">
        <v>44</v>
      </c>
      <c r="F34" s="112">
        <f>ROUND((SUM(BF89:BF373)),2)</f>
        <v>0</v>
      </c>
      <c r="I34" s="113">
        <v>0.15</v>
      </c>
      <c r="J34" s="112">
        <f>ROUND(((SUM(BF89:BF373))*I34),2)</f>
        <v>0</v>
      </c>
      <c r="L34" s="37"/>
    </row>
    <row r="35" spans="2:12" s="1" customFormat="1" ht="14.45" customHeight="1" hidden="1">
      <c r="B35" s="37"/>
      <c r="E35" s="101" t="s">
        <v>45</v>
      </c>
      <c r="F35" s="112">
        <f>ROUND((SUM(BG89:BG373)),2)</f>
        <v>0</v>
      </c>
      <c r="I35" s="113">
        <v>0.21</v>
      </c>
      <c r="J35" s="112">
        <f>0</f>
        <v>0</v>
      </c>
      <c r="L35" s="37"/>
    </row>
    <row r="36" spans="2:12" s="1" customFormat="1" ht="14.45" customHeight="1" hidden="1">
      <c r="B36" s="37"/>
      <c r="E36" s="101" t="s">
        <v>46</v>
      </c>
      <c r="F36" s="112">
        <f>ROUND((SUM(BH89:BH373)),2)</f>
        <v>0</v>
      </c>
      <c r="I36" s="113">
        <v>0.15</v>
      </c>
      <c r="J36" s="112">
        <f>0</f>
        <v>0</v>
      </c>
      <c r="L36" s="37"/>
    </row>
    <row r="37" spans="2:12" s="1" customFormat="1" ht="14.45" customHeight="1" hidden="1">
      <c r="B37" s="37"/>
      <c r="E37" s="101" t="s">
        <v>47</v>
      </c>
      <c r="F37" s="112">
        <f>ROUND((SUM(BI89:BI373)),2)</f>
        <v>0</v>
      </c>
      <c r="I37" s="113">
        <v>0</v>
      </c>
      <c r="J37" s="112">
        <f>0</f>
        <v>0</v>
      </c>
      <c r="L37" s="37"/>
    </row>
    <row r="38" spans="2:12" s="1" customFormat="1" ht="6.95"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110</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5" customHeight="1">
      <c r="B48" s="33"/>
      <c r="C48" s="34"/>
      <c r="D48" s="34"/>
      <c r="E48" s="359" t="str">
        <f>E7</f>
        <v>Bezbariérové úpravy objektu školní jídelny ZŠ Vohradského</v>
      </c>
      <c r="F48" s="360"/>
      <c r="G48" s="360"/>
      <c r="H48" s="360"/>
      <c r="I48" s="102"/>
      <c r="J48" s="34"/>
      <c r="K48" s="34"/>
      <c r="L48" s="37"/>
    </row>
    <row r="49" spans="2:12" s="1" customFormat="1" ht="12" customHeight="1">
      <c r="B49" s="33"/>
      <c r="C49" s="28" t="s">
        <v>108</v>
      </c>
      <c r="D49" s="34"/>
      <c r="E49" s="34"/>
      <c r="F49" s="34"/>
      <c r="G49" s="34"/>
      <c r="H49" s="34"/>
      <c r="I49" s="102"/>
      <c r="J49" s="34"/>
      <c r="K49" s="34"/>
      <c r="L49" s="37"/>
    </row>
    <row r="50" spans="2:12" s="1" customFormat="1" ht="14.45" customHeight="1">
      <c r="B50" s="33"/>
      <c r="C50" s="34"/>
      <c r="D50" s="34"/>
      <c r="E50" s="332" t="str">
        <f>E9</f>
        <v>01 - komunikace</v>
      </c>
      <c r="F50" s="331"/>
      <c r="G50" s="331"/>
      <c r="H50" s="331"/>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Šluknov</v>
      </c>
      <c r="G52" s="34"/>
      <c r="H52" s="34"/>
      <c r="I52" s="103" t="s">
        <v>23</v>
      </c>
      <c r="J52" s="54" t="str">
        <f>IF(J12="","",J12)</f>
        <v>11. 3. 2019</v>
      </c>
      <c r="K52" s="34"/>
      <c r="L52" s="37"/>
    </row>
    <row r="53" spans="2:12" s="1" customFormat="1" ht="6.95" customHeight="1">
      <c r="B53" s="33"/>
      <c r="C53" s="34"/>
      <c r="D53" s="34"/>
      <c r="E53" s="34"/>
      <c r="F53" s="34"/>
      <c r="G53" s="34"/>
      <c r="H53" s="34"/>
      <c r="I53" s="102"/>
      <c r="J53" s="34"/>
      <c r="K53" s="34"/>
      <c r="L53" s="37"/>
    </row>
    <row r="54" spans="2:12" s="1" customFormat="1" ht="12.6" customHeight="1">
      <c r="B54" s="33"/>
      <c r="C54" s="28" t="s">
        <v>25</v>
      </c>
      <c r="D54" s="34"/>
      <c r="E54" s="34"/>
      <c r="F54" s="26" t="str">
        <f>E15</f>
        <v>město Šluknov</v>
      </c>
      <c r="G54" s="34"/>
      <c r="H54" s="34"/>
      <c r="I54" s="103" t="s">
        <v>31</v>
      </c>
      <c r="J54" s="31" t="str">
        <f>E21</f>
        <v xml:space="preserve"> </v>
      </c>
      <c r="K54" s="34"/>
      <c r="L54" s="37"/>
    </row>
    <row r="55" spans="2:12" s="1" customFormat="1" ht="12.6" customHeight="1">
      <c r="B55" s="33"/>
      <c r="C55" s="28" t="s">
        <v>29</v>
      </c>
      <c r="D55" s="34"/>
      <c r="E55" s="34"/>
      <c r="F55" s="26" t="str">
        <f>IF(E18="","",E18)</f>
        <v>Vyplň údaj</v>
      </c>
      <c r="G55" s="34"/>
      <c r="H55" s="34"/>
      <c r="I55" s="103" t="s">
        <v>34</v>
      </c>
      <c r="J55" s="31" t="str">
        <f>E24</f>
        <v>J. Nešněra</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111</v>
      </c>
      <c r="D57" s="129"/>
      <c r="E57" s="129"/>
      <c r="F57" s="129"/>
      <c r="G57" s="129"/>
      <c r="H57" s="129"/>
      <c r="I57" s="130"/>
      <c r="J57" s="131" t="s">
        <v>112</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70</v>
      </c>
      <c r="D59" s="34"/>
      <c r="E59" s="34"/>
      <c r="F59" s="34"/>
      <c r="G59" s="34"/>
      <c r="H59" s="34"/>
      <c r="I59" s="102"/>
      <c r="J59" s="72">
        <f>J89</f>
        <v>0</v>
      </c>
      <c r="K59" s="34"/>
      <c r="L59" s="37"/>
      <c r="AU59" s="16" t="s">
        <v>113</v>
      </c>
    </row>
    <row r="60" spans="2:12" s="7" customFormat="1" ht="24.95" customHeight="1">
      <c r="B60" s="133"/>
      <c r="C60" s="134"/>
      <c r="D60" s="135" t="s">
        <v>114</v>
      </c>
      <c r="E60" s="136"/>
      <c r="F60" s="136"/>
      <c r="G60" s="136"/>
      <c r="H60" s="136"/>
      <c r="I60" s="137"/>
      <c r="J60" s="138">
        <f>J90</f>
        <v>0</v>
      </c>
      <c r="K60" s="134"/>
      <c r="L60" s="139"/>
    </row>
    <row r="61" spans="2:12" s="8" customFormat="1" ht="19.9" customHeight="1">
      <c r="B61" s="140"/>
      <c r="C61" s="141"/>
      <c r="D61" s="142" t="s">
        <v>115</v>
      </c>
      <c r="E61" s="143"/>
      <c r="F61" s="143"/>
      <c r="G61" s="143"/>
      <c r="H61" s="143"/>
      <c r="I61" s="144"/>
      <c r="J61" s="145">
        <f>J91</f>
        <v>0</v>
      </c>
      <c r="K61" s="141"/>
      <c r="L61" s="146"/>
    </row>
    <row r="62" spans="2:12" s="8" customFormat="1" ht="19.9" customHeight="1">
      <c r="B62" s="140"/>
      <c r="C62" s="141"/>
      <c r="D62" s="142" t="s">
        <v>116</v>
      </c>
      <c r="E62" s="143"/>
      <c r="F62" s="143"/>
      <c r="G62" s="143"/>
      <c r="H62" s="143"/>
      <c r="I62" s="144"/>
      <c r="J62" s="145">
        <f>J223</f>
        <v>0</v>
      </c>
      <c r="K62" s="141"/>
      <c r="L62" s="146"/>
    </row>
    <row r="63" spans="2:12" s="8" customFormat="1" ht="19.9" customHeight="1">
      <c r="B63" s="140"/>
      <c r="C63" s="141"/>
      <c r="D63" s="142" t="s">
        <v>117</v>
      </c>
      <c r="E63" s="143"/>
      <c r="F63" s="143"/>
      <c r="G63" s="143"/>
      <c r="H63" s="143"/>
      <c r="I63" s="144"/>
      <c r="J63" s="145">
        <f>J228</f>
        <v>0</v>
      </c>
      <c r="K63" s="141"/>
      <c r="L63" s="146"/>
    </row>
    <row r="64" spans="2:12" s="8" customFormat="1" ht="19.9" customHeight="1">
      <c r="B64" s="140"/>
      <c r="C64" s="141"/>
      <c r="D64" s="142" t="s">
        <v>118</v>
      </c>
      <c r="E64" s="143"/>
      <c r="F64" s="143"/>
      <c r="G64" s="143"/>
      <c r="H64" s="143"/>
      <c r="I64" s="144"/>
      <c r="J64" s="145">
        <f>J235</f>
        <v>0</v>
      </c>
      <c r="K64" s="141"/>
      <c r="L64" s="146"/>
    </row>
    <row r="65" spans="2:12" s="8" customFormat="1" ht="19.9" customHeight="1">
      <c r="B65" s="140"/>
      <c r="C65" s="141"/>
      <c r="D65" s="142" t="s">
        <v>119</v>
      </c>
      <c r="E65" s="143"/>
      <c r="F65" s="143"/>
      <c r="G65" s="143"/>
      <c r="H65" s="143"/>
      <c r="I65" s="144"/>
      <c r="J65" s="145">
        <f>J256</f>
        <v>0</v>
      </c>
      <c r="K65" s="141"/>
      <c r="L65" s="146"/>
    </row>
    <row r="66" spans="2:12" s="8" customFormat="1" ht="19.9" customHeight="1">
      <c r="B66" s="140"/>
      <c r="C66" s="141"/>
      <c r="D66" s="142" t="s">
        <v>120</v>
      </c>
      <c r="E66" s="143"/>
      <c r="F66" s="143"/>
      <c r="G66" s="143"/>
      <c r="H66" s="143"/>
      <c r="I66" s="144"/>
      <c r="J66" s="145">
        <f>J326</f>
        <v>0</v>
      </c>
      <c r="K66" s="141"/>
      <c r="L66" s="146"/>
    </row>
    <row r="67" spans="2:12" s="8" customFormat="1" ht="19.9" customHeight="1">
      <c r="B67" s="140"/>
      <c r="C67" s="141"/>
      <c r="D67" s="142" t="s">
        <v>121</v>
      </c>
      <c r="E67" s="143"/>
      <c r="F67" s="143"/>
      <c r="G67" s="143"/>
      <c r="H67" s="143"/>
      <c r="I67" s="144"/>
      <c r="J67" s="145">
        <f>J364</f>
        <v>0</v>
      </c>
      <c r="K67" s="141"/>
      <c r="L67" s="146"/>
    </row>
    <row r="68" spans="2:12" s="7" customFormat="1" ht="24.95" customHeight="1">
      <c r="B68" s="133"/>
      <c r="C68" s="134"/>
      <c r="D68" s="135" t="s">
        <v>122</v>
      </c>
      <c r="E68" s="136"/>
      <c r="F68" s="136"/>
      <c r="G68" s="136"/>
      <c r="H68" s="136"/>
      <c r="I68" s="137"/>
      <c r="J68" s="138">
        <f>J367</f>
        <v>0</v>
      </c>
      <c r="K68" s="134"/>
      <c r="L68" s="139"/>
    </row>
    <row r="69" spans="2:12" s="8" customFormat="1" ht="19.9" customHeight="1">
      <c r="B69" s="140"/>
      <c r="C69" s="141"/>
      <c r="D69" s="142" t="s">
        <v>123</v>
      </c>
      <c r="E69" s="143"/>
      <c r="F69" s="143"/>
      <c r="G69" s="143"/>
      <c r="H69" s="143"/>
      <c r="I69" s="144"/>
      <c r="J69" s="145">
        <f>J368</f>
        <v>0</v>
      </c>
      <c r="K69" s="141"/>
      <c r="L69" s="146"/>
    </row>
    <row r="70" spans="2:12" s="1" customFormat="1" ht="21.75" customHeight="1">
      <c r="B70" s="33"/>
      <c r="C70" s="34"/>
      <c r="D70" s="34"/>
      <c r="E70" s="34"/>
      <c r="F70" s="34"/>
      <c r="G70" s="34"/>
      <c r="H70" s="34"/>
      <c r="I70" s="102"/>
      <c r="J70" s="34"/>
      <c r="K70" s="34"/>
      <c r="L70" s="37"/>
    </row>
    <row r="71" spans="2:12" s="1" customFormat="1" ht="6.95" customHeight="1">
      <c r="B71" s="45"/>
      <c r="C71" s="46"/>
      <c r="D71" s="46"/>
      <c r="E71" s="46"/>
      <c r="F71" s="46"/>
      <c r="G71" s="46"/>
      <c r="H71" s="46"/>
      <c r="I71" s="124"/>
      <c r="J71" s="46"/>
      <c r="K71" s="46"/>
      <c r="L71" s="37"/>
    </row>
    <row r="75" spans="2:12" s="1" customFormat="1" ht="6.95" customHeight="1">
      <c r="B75" s="47"/>
      <c r="C75" s="48"/>
      <c r="D75" s="48"/>
      <c r="E75" s="48"/>
      <c r="F75" s="48"/>
      <c r="G75" s="48"/>
      <c r="H75" s="48"/>
      <c r="I75" s="127"/>
      <c r="J75" s="48"/>
      <c r="K75" s="48"/>
      <c r="L75" s="37"/>
    </row>
    <row r="76" spans="2:12" s="1" customFormat="1" ht="24.95" customHeight="1">
      <c r="B76" s="33"/>
      <c r="C76" s="22" t="s">
        <v>124</v>
      </c>
      <c r="D76" s="34"/>
      <c r="E76" s="34"/>
      <c r="F76" s="34"/>
      <c r="G76" s="34"/>
      <c r="H76" s="34"/>
      <c r="I76" s="102"/>
      <c r="J76" s="34"/>
      <c r="K76" s="34"/>
      <c r="L76" s="37"/>
    </row>
    <row r="77" spans="2:12" s="1" customFormat="1" ht="6.95" customHeight="1">
      <c r="B77" s="33"/>
      <c r="C77" s="34"/>
      <c r="D77" s="34"/>
      <c r="E77" s="34"/>
      <c r="F77" s="34"/>
      <c r="G77" s="34"/>
      <c r="H77" s="34"/>
      <c r="I77" s="102"/>
      <c r="J77" s="34"/>
      <c r="K77" s="34"/>
      <c r="L77" s="37"/>
    </row>
    <row r="78" spans="2:12" s="1" customFormat="1" ht="12" customHeight="1">
      <c r="B78" s="33"/>
      <c r="C78" s="28" t="s">
        <v>16</v>
      </c>
      <c r="D78" s="34"/>
      <c r="E78" s="34"/>
      <c r="F78" s="34"/>
      <c r="G78" s="34"/>
      <c r="H78" s="34"/>
      <c r="I78" s="102"/>
      <c r="J78" s="34"/>
      <c r="K78" s="34"/>
      <c r="L78" s="37"/>
    </row>
    <row r="79" spans="2:12" s="1" customFormat="1" ht="14.45" customHeight="1">
      <c r="B79" s="33"/>
      <c r="C79" s="34"/>
      <c r="D79" s="34"/>
      <c r="E79" s="359" t="str">
        <f>E7</f>
        <v>Bezbariérové úpravy objektu školní jídelny ZŠ Vohradského</v>
      </c>
      <c r="F79" s="360"/>
      <c r="G79" s="360"/>
      <c r="H79" s="360"/>
      <c r="I79" s="102"/>
      <c r="J79" s="34"/>
      <c r="K79" s="34"/>
      <c r="L79" s="37"/>
    </row>
    <row r="80" spans="2:12" s="1" customFormat="1" ht="12" customHeight="1">
      <c r="B80" s="33"/>
      <c r="C80" s="28" t="s">
        <v>108</v>
      </c>
      <c r="D80" s="34"/>
      <c r="E80" s="34"/>
      <c r="F80" s="34"/>
      <c r="G80" s="34"/>
      <c r="H80" s="34"/>
      <c r="I80" s="102"/>
      <c r="J80" s="34"/>
      <c r="K80" s="34"/>
      <c r="L80" s="37"/>
    </row>
    <row r="81" spans="2:12" s="1" customFormat="1" ht="14.45" customHeight="1">
      <c r="B81" s="33"/>
      <c r="C81" s="34"/>
      <c r="D81" s="34"/>
      <c r="E81" s="332" t="str">
        <f>E9</f>
        <v>01 - komunikace</v>
      </c>
      <c r="F81" s="331"/>
      <c r="G81" s="331"/>
      <c r="H81" s="331"/>
      <c r="I81" s="102"/>
      <c r="J81" s="34"/>
      <c r="K81" s="34"/>
      <c r="L81" s="37"/>
    </row>
    <row r="82" spans="2:12" s="1" customFormat="1" ht="6.95" customHeight="1">
      <c r="B82" s="33"/>
      <c r="C82" s="34"/>
      <c r="D82" s="34"/>
      <c r="E82" s="34"/>
      <c r="F82" s="34"/>
      <c r="G82" s="34"/>
      <c r="H82" s="34"/>
      <c r="I82" s="102"/>
      <c r="J82" s="34"/>
      <c r="K82" s="34"/>
      <c r="L82" s="37"/>
    </row>
    <row r="83" spans="2:12" s="1" customFormat="1" ht="12" customHeight="1">
      <c r="B83" s="33"/>
      <c r="C83" s="28" t="s">
        <v>21</v>
      </c>
      <c r="D83" s="34"/>
      <c r="E83" s="34"/>
      <c r="F83" s="26" t="str">
        <f>F12</f>
        <v>Šluknov</v>
      </c>
      <c r="G83" s="34"/>
      <c r="H83" s="34"/>
      <c r="I83" s="103" t="s">
        <v>23</v>
      </c>
      <c r="J83" s="54" t="str">
        <f>IF(J12="","",J12)</f>
        <v>11. 3. 2019</v>
      </c>
      <c r="K83" s="34"/>
      <c r="L83" s="37"/>
    </row>
    <row r="84" spans="2:12" s="1" customFormat="1" ht="6.95" customHeight="1">
      <c r="B84" s="33"/>
      <c r="C84" s="34"/>
      <c r="D84" s="34"/>
      <c r="E84" s="34"/>
      <c r="F84" s="34"/>
      <c r="G84" s="34"/>
      <c r="H84" s="34"/>
      <c r="I84" s="102"/>
      <c r="J84" s="34"/>
      <c r="K84" s="34"/>
      <c r="L84" s="37"/>
    </row>
    <row r="85" spans="2:12" s="1" customFormat="1" ht="12.6" customHeight="1">
      <c r="B85" s="33"/>
      <c r="C85" s="28" t="s">
        <v>25</v>
      </c>
      <c r="D85" s="34"/>
      <c r="E85" s="34"/>
      <c r="F85" s="26" t="str">
        <f>E15</f>
        <v>město Šluknov</v>
      </c>
      <c r="G85" s="34"/>
      <c r="H85" s="34"/>
      <c r="I85" s="103" t="s">
        <v>31</v>
      </c>
      <c r="J85" s="31" t="str">
        <f>E21</f>
        <v xml:space="preserve"> </v>
      </c>
      <c r="K85" s="34"/>
      <c r="L85" s="37"/>
    </row>
    <row r="86" spans="2:12" s="1" customFormat="1" ht="12.6" customHeight="1">
      <c r="B86" s="33"/>
      <c r="C86" s="28" t="s">
        <v>29</v>
      </c>
      <c r="D86" s="34"/>
      <c r="E86" s="34"/>
      <c r="F86" s="26" t="str">
        <f>IF(E18="","",E18)</f>
        <v>Vyplň údaj</v>
      </c>
      <c r="G86" s="34"/>
      <c r="H86" s="34"/>
      <c r="I86" s="103" t="s">
        <v>34</v>
      </c>
      <c r="J86" s="31" t="str">
        <f>E24</f>
        <v>J. Nešněra</v>
      </c>
      <c r="K86" s="34"/>
      <c r="L86" s="37"/>
    </row>
    <row r="87" spans="2:12" s="1" customFormat="1" ht="10.35" customHeight="1">
      <c r="B87" s="33"/>
      <c r="C87" s="34"/>
      <c r="D87" s="34"/>
      <c r="E87" s="34"/>
      <c r="F87" s="34"/>
      <c r="G87" s="34"/>
      <c r="H87" s="34"/>
      <c r="I87" s="102"/>
      <c r="J87" s="34"/>
      <c r="K87" s="34"/>
      <c r="L87" s="37"/>
    </row>
    <row r="88" spans="2:20" s="9" customFormat="1" ht="29.25" customHeight="1">
      <c r="B88" s="147"/>
      <c r="C88" s="148" t="s">
        <v>125</v>
      </c>
      <c r="D88" s="149" t="s">
        <v>57</v>
      </c>
      <c r="E88" s="149" t="s">
        <v>53</v>
      </c>
      <c r="F88" s="149" t="s">
        <v>54</v>
      </c>
      <c r="G88" s="149" t="s">
        <v>126</v>
      </c>
      <c r="H88" s="149" t="s">
        <v>127</v>
      </c>
      <c r="I88" s="150" t="s">
        <v>128</v>
      </c>
      <c r="J88" s="149" t="s">
        <v>112</v>
      </c>
      <c r="K88" s="151" t="s">
        <v>129</v>
      </c>
      <c r="L88" s="152"/>
      <c r="M88" s="63" t="s">
        <v>19</v>
      </c>
      <c r="N88" s="64" t="s">
        <v>42</v>
      </c>
      <c r="O88" s="64" t="s">
        <v>130</v>
      </c>
      <c r="P88" s="64" t="s">
        <v>131</v>
      </c>
      <c r="Q88" s="64" t="s">
        <v>132</v>
      </c>
      <c r="R88" s="64" t="s">
        <v>133</v>
      </c>
      <c r="S88" s="64" t="s">
        <v>134</v>
      </c>
      <c r="T88" s="65" t="s">
        <v>135</v>
      </c>
    </row>
    <row r="89" spans="2:63" s="1" customFormat="1" ht="22.9" customHeight="1">
      <c r="B89" s="33"/>
      <c r="C89" s="70" t="s">
        <v>136</v>
      </c>
      <c r="D89" s="34"/>
      <c r="E89" s="34"/>
      <c r="F89" s="34"/>
      <c r="G89" s="34"/>
      <c r="H89" s="34"/>
      <c r="I89" s="102"/>
      <c r="J89" s="153">
        <f>BK89</f>
        <v>0</v>
      </c>
      <c r="K89" s="34"/>
      <c r="L89" s="37"/>
      <c r="M89" s="66"/>
      <c r="N89" s="67"/>
      <c r="O89" s="67"/>
      <c r="P89" s="154">
        <f>P90+P367</f>
        <v>0</v>
      </c>
      <c r="Q89" s="67"/>
      <c r="R89" s="154">
        <f>R90+R367</f>
        <v>125.50923200000001</v>
      </c>
      <c r="S89" s="67"/>
      <c r="T89" s="155">
        <f>T90+T367</f>
        <v>62.4544</v>
      </c>
      <c r="AT89" s="16" t="s">
        <v>71</v>
      </c>
      <c r="AU89" s="16" t="s">
        <v>113</v>
      </c>
      <c r="BK89" s="156">
        <f>BK90+BK367</f>
        <v>0</v>
      </c>
    </row>
    <row r="90" spans="2:63" s="10" customFormat="1" ht="25.9" customHeight="1">
      <c r="B90" s="157"/>
      <c r="C90" s="158"/>
      <c r="D90" s="159" t="s">
        <v>71</v>
      </c>
      <c r="E90" s="160" t="s">
        <v>137</v>
      </c>
      <c r="F90" s="160" t="s">
        <v>138</v>
      </c>
      <c r="G90" s="158"/>
      <c r="H90" s="158"/>
      <c r="I90" s="161"/>
      <c r="J90" s="162">
        <f>BK90</f>
        <v>0</v>
      </c>
      <c r="K90" s="158"/>
      <c r="L90" s="163"/>
      <c r="M90" s="164"/>
      <c r="N90" s="165"/>
      <c r="O90" s="165"/>
      <c r="P90" s="166">
        <f>P91+P223+P228+P235+P256+P326+P364</f>
        <v>0</v>
      </c>
      <c r="Q90" s="165"/>
      <c r="R90" s="166">
        <f>R91+R223+R228+R235+R256+R326+R364</f>
        <v>125.50923200000001</v>
      </c>
      <c r="S90" s="165"/>
      <c r="T90" s="167">
        <f>T91+T223+T228+T235+T256+T326+T364</f>
        <v>62.1824</v>
      </c>
      <c r="AR90" s="168" t="s">
        <v>80</v>
      </c>
      <c r="AT90" s="169" t="s">
        <v>71</v>
      </c>
      <c r="AU90" s="169" t="s">
        <v>72</v>
      </c>
      <c r="AY90" s="168" t="s">
        <v>139</v>
      </c>
      <c r="BK90" s="170">
        <f>BK91+BK223+BK228+BK235+BK256+BK326+BK364</f>
        <v>0</v>
      </c>
    </row>
    <row r="91" spans="2:63" s="10" customFormat="1" ht="22.9" customHeight="1">
      <c r="B91" s="157"/>
      <c r="C91" s="158"/>
      <c r="D91" s="159" t="s">
        <v>71</v>
      </c>
      <c r="E91" s="171" t="s">
        <v>80</v>
      </c>
      <c r="F91" s="171" t="s">
        <v>140</v>
      </c>
      <c r="G91" s="158"/>
      <c r="H91" s="158"/>
      <c r="I91" s="161"/>
      <c r="J91" s="172">
        <f>BK91</f>
        <v>0</v>
      </c>
      <c r="K91" s="158"/>
      <c r="L91" s="163"/>
      <c r="M91" s="164"/>
      <c r="N91" s="165"/>
      <c r="O91" s="165"/>
      <c r="P91" s="166">
        <f>SUM(P92:P222)</f>
        <v>0</v>
      </c>
      <c r="Q91" s="165"/>
      <c r="R91" s="166">
        <f>SUM(R92:R222)</f>
        <v>28.851144</v>
      </c>
      <c r="S91" s="165"/>
      <c r="T91" s="167">
        <f>SUM(T92:T222)</f>
        <v>37.6744</v>
      </c>
      <c r="AR91" s="168" t="s">
        <v>80</v>
      </c>
      <c r="AT91" s="169" t="s">
        <v>71</v>
      </c>
      <c r="AU91" s="169" t="s">
        <v>80</v>
      </c>
      <c r="AY91" s="168" t="s">
        <v>139</v>
      </c>
      <c r="BK91" s="170">
        <f>SUM(BK92:BK222)</f>
        <v>0</v>
      </c>
    </row>
    <row r="92" spans="2:65" s="1" customFormat="1" ht="30.6" customHeight="1">
      <c r="B92" s="33"/>
      <c r="C92" s="173" t="s">
        <v>80</v>
      </c>
      <c r="D92" s="173" t="s">
        <v>141</v>
      </c>
      <c r="E92" s="174" t="s">
        <v>142</v>
      </c>
      <c r="F92" s="175" t="s">
        <v>143</v>
      </c>
      <c r="G92" s="176" t="s">
        <v>144</v>
      </c>
      <c r="H92" s="177">
        <v>2.9</v>
      </c>
      <c r="I92" s="178"/>
      <c r="J92" s="179">
        <f>ROUND(I92*H92,2)</f>
        <v>0</v>
      </c>
      <c r="K92" s="175" t="s">
        <v>145</v>
      </c>
      <c r="L92" s="37"/>
      <c r="M92" s="180" t="s">
        <v>19</v>
      </c>
      <c r="N92" s="181" t="s">
        <v>43</v>
      </c>
      <c r="O92" s="59"/>
      <c r="P92" s="182">
        <f>O92*H92</f>
        <v>0</v>
      </c>
      <c r="Q92" s="182">
        <v>0</v>
      </c>
      <c r="R92" s="182">
        <f>Q92*H92</f>
        <v>0</v>
      </c>
      <c r="S92" s="182">
        <v>0.281</v>
      </c>
      <c r="T92" s="183">
        <f>S92*H92</f>
        <v>0.8149000000000001</v>
      </c>
      <c r="AR92" s="16" t="s">
        <v>146</v>
      </c>
      <c r="AT92" s="16" t="s">
        <v>141</v>
      </c>
      <c r="AU92" s="16" t="s">
        <v>82</v>
      </c>
      <c r="AY92" s="16" t="s">
        <v>139</v>
      </c>
      <c r="BE92" s="184">
        <f>IF(N92="základní",J92,0)</f>
        <v>0</v>
      </c>
      <c r="BF92" s="184">
        <f>IF(N92="snížená",J92,0)</f>
        <v>0</v>
      </c>
      <c r="BG92" s="184">
        <f>IF(N92="zákl. přenesená",J92,0)</f>
        <v>0</v>
      </c>
      <c r="BH92" s="184">
        <f>IF(N92="sníž. přenesená",J92,0)</f>
        <v>0</v>
      </c>
      <c r="BI92" s="184">
        <f>IF(N92="nulová",J92,0)</f>
        <v>0</v>
      </c>
      <c r="BJ92" s="16" t="s">
        <v>80</v>
      </c>
      <c r="BK92" s="184">
        <f>ROUND(I92*H92,2)</f>
        <v>0</v>
      </c>
      <c r="BL92" s="16" t="s">
        <v>146</v>
      </c>
      <c r="BM92" s="16" t="s">
        <v>147</v>
      </c>
    </row>
    <row r="93" spans="2:47" s="1" customFormat="1" ht="19.5">
      <c r="B93" s="33"/>
      <c r="C93" s="34"/>
      <c r="D93" s="185" t="s">
        <v>148</v>
      </c>
      <c r="E93" s="34"/>
      <c r="F93" s="186" t="s">
        <v>143</v>
      </c>
      <c r="G93" s="34"/>
      <c r="H93" s="34"/>
      <c r="I93" s="102"/>
      <c r="J93" s="34"/>
      <c r="K93" s="34"/>
      <c r="L93" s="37"/>
      <c r="M93" s="187"/>
      <c r="N93" s="59"/>
      <c r="O93" s="59"/>
      <c r="P93" s="59"/>
      <c r="Q93" s="59"/>
      <c r="R93" s="59"/>
      <c r="S93" s="59"/>
      <c r="T93" s="60"/>
      <c r="AT93" s="16" t="s">
        <v>148</v>
      </c>
      <c r="AU93" s="16" t="s">
        <v>82</v>
      </c>
    </row>
    <row r="94" spans="2:47" s="1" customFormat="1" ht="87.75">
      <c r="B94" s="33"/>
      <c r="C94" s="34"/>
      <c r="D94" s="185" t="s">
        <v>149</v>
      </c>
      <c r="E94" s="34"/>
      <c r="F94" s="188" t="s">
        <v>150</v>
      </c>
      <c r="G94" s="34"/>
      <c r="H94" s="34"/>
      <c r="I94" s="102"/>
      <c r="J94" s="34"/>
      <c r="K94" s="34"/>
      <c r="L94" s="37"/>
      <c r="M94" s="187"/>
      <c r="N94" s="59"/>
      <c r="O94" s="59"/>
      <c r="P94" s="59"/>
      <c r="Q94" s="59"/>
      <c r="R94" s="59"/>
      <c r="S94" s="59"/>
      <c r="T94" s="60"/>
      <c r="AT94" s="16" t="s">
        <v>149</v>
      </c>
      <c r="AU94" s="16" t="s">
        <v>82</v>
      </c>
    </row>
    <row r="95" spans="2:51" s="11" customFormat="1" ht="11.25">
      <c r="B95" s="189"/>
      <c r="C95" s="190"/>
      <c r="D95" s="185" t="s">
        <v>151</v>
      </c>
      <c r="E95" s="191" t="s">
        <v>19</v>
      </c>
      <c r="F95" s="192" t="s">
        <v>152</v>
      </c>
      <c r="G95" s="190"/>
      <c r="H95" s="193">
        <v>2.9</v>
      </c>
      <c r="I95" s="194"/>
      <c r="J95" s="190"/>
      <c r="K95" s="190"/>
      <c r="L95" s="195"/>
      <c r="M95" s="196"/>
      <c r="N95" s="197"/>
      <c r="O95" s="197"/>
      <c r="P95" s="197"/>
      <c r="Q95" s="197"/>
      <c r="R95" s="197"/>
      <c r="S95" s="197"/>
      <c r="T95" s="198"/>
      <c r="AT95" s="199" t="s">
        <v>151</v>
      </c>
      <c r="AU95" s="199" t="s">
        <v>82</v>
      </c>
      <c r="AV95" s="11" t="s">
        <v>82</v>
      </c>
      <c r="AW95" s="11" t="s">
        <v>33</v>
      </c>
      <c r="AX95" s="11" t="s">
        <v>80</v>
      </c>
      <c r="AY95" s="199" t="s">
        <v>139</v>
      </c>
    </row>
    <row r="96" spans="2:65" s="1" customFormat="1" ht="30.6" customHeight="1">
      <c r="B96" s="33"/>
      <c r="C96" s="173" t="s">
        <v>82</v>
      </c>
      <c r="D96" s="173" t="s">
        <v>141</v>
      </c>
      <c r="E96" s="174" t="s">
        <v>153</v>
      </c>
      <c r="F96" s="175" t="s">
        <v>154</v>
      </c>
      <c r="G96" s="176" t="s">
        <v>144</v>
      </c>
      <c r="H96" s="177">
        <v>44.2</v>
      </c>
      <c r="I96" s="178"/>
      <c r="J96" s="179">
        <f>ROUND(I96*H96,2)</f>
        <v>0</v>
      </c>
      <c r="K96" s="175" t="s">
        <v>145</v>
      </c>
      <c r="L96" s="37"/>
      <c r="M96" s="180" t="s">
        <v>19</v>
      </c>
      <c r="N96" s="181" t="s">
        <v>43</v>
      </c>
      <c r="O96" s="59"/>
      <c r="P96" s="182">
        <f>O96*H96</f>
        <v>0</v>
      </c>
      <c r="Q96" s="182">
        <v>0</v>
      </c>
      <c r="R96" s="182">
        <f>Q96*H96</f>
        <v>0</v>
      </c>
      <c r="S96" s="182">
        <v>0.255</v>
      </c>
      <c r="T96" s="183">
        <f>S96*H96</f>
        <v>11.271</v>
      </c>
      <c r="AR96" s="16" t="s">
        <v>146</v>
      </c>
      <c r="AT96" s="16" t="s">
        <v>141</v>
      </c>
      <c r="AU96" s="16" t="s">
        <v>82</v>
      </c>
      <c r="AY96" s="16" t="s">
        <v>139</v>
      </c>
      <c r="BE96" s="184">
        <f>IF(N96="základní",J96,0)</f>
        <v>0</v>
      </c>
      <c r="BF96" s="184">
        <f>IF(N96="snížená",J96,0)</f>
        <v>0</v>
      </c>
      <c r="BG96" s="184">
        <f>IF(N96="zákl. přenesená",J96,0)</f>
        <v>0</v>
      </c>
      <c r="BH96" s="184">
        <f>IF(N96="sníž. přenesená",J96,0)</f>
        <v>0</v>
      </c>
      <c r="BI96" s="184">
        <f>IF(N96="nulová",J96,0)</f>
        <v>0</v>
      </c>
      <c r="BJ96" s="16" t="s">
        <v>80</v>
      </c>
      <c r="BK96" s="184">
        <f>ROUND(I96*H96,2)</f>
        <v>0</v>
      </c>
      <c r="BL96" s="16" t="s">
        <v>146</v>
      </c>
      <c r="BM96" s="16" t="s">
        <v>155</v>
      </c>
    </row>
    <row r="97" spans="2:47" s="1" customFormat="1" ht="29.25">
      <c r="B97" s="33"/>
      <c r="C97" s="34"/>
      <c r="D97" s="185" t="s">
        <v>148</v>
      </c>
      <c r="E97" s="34"/>
      <c r="F97" s="186" t="s">
        <v>154</v>
      </c>
      <c r="G97" s="34"/>
      <c r="H97" s="34"/>
      <c r="I97" s="102"/>
      <c r="J97" s="34"/>
      <c r="K97" s="34"/>
      <c r="L97" s="37"/>
      <c r="M97" s="187"/>
      <c r="N97" s="59"/>
      <c r="O97" s="59"/>
      <c r="P97" s="59"/>
      <c r="Q97" s="59"/>
      <c r="R97" s="59"/>
      <c r="S97" s="59"/>
      <c r="T97" s="60"/>
      <c r="AT97" s="16" t="s">
        <v>148</v>
      </c>
      <c r="AU97" s="16" t="s">
        <v>82</v>
      </c>
    </row>
    <row r="98" spans="2:47" s="1" customFormat="1" ht="87.75">
      <c r="B98" s="33"/>
      <c r="C98" s="34"/>
      <c r="D98" s="185" t="s">
        <v>149</v>
      </c>
      <c r="E98" s="34"/>
      <c r="F98" s="188" t="s">
        <v>150</v>
      </c>
      <c r="G98" s="34"/>
      <c r="H98" s="34"/>
      <c r="I98" s="102"/>
      <c r="J98" s="34"/>
      <c r="K98" s="34"/>
      <c r="L98" s="37"/>
      <c r="M98" s="187"/>
      <c r="N98" s="59"/>
      <c r="O98" s="59"/>
      <c r="P98" s="59"/>
      <c r="Q98" s="59"/>
      <c r="R98" s="59"/>
      <c r="S98" s="59"/>
      <c r="T98" s="60"/>
      <c r="AT98" s="16" t="s">
        <v>149</v>
      </c>
      <c r="AU98" s="16" t="s">
        <v>82</v>
      </c>
    </row>
    <row r="99" spans="2:51" s="11" customFormat="1" ht="11.25">
      <c r="B99" s="189"/>
      <c r="C99" s="190"/>
      <c r="D99" s="185" t="s">
        <v>151</v>
      </c>
      <c r="E99" s="191" t="s">
        <v>19</v>
      </c>
      <c r="F99" s="192" t="s">
        <v>156</v>
      </c>
      <c r="G99" s="190"/>
      <c r="H99" s="193">
        <v>44.2</v>
      </c>
      <c r="I99" s="194"/>
      <c r="J99" s="190"/>
      <c r="K99" s="190"/>
      <c r="L99" s="195"/>
      <c r="M99" s="196"/>
      <c r="N99" s="197"/>
      <c r="O99" s="197"/>
      <c r="P99" s="197"/>
      <c r="Q99" s="197"/>
      <c r="R99" s="197"/>
      <c r="S99" s="197"/>
      <c r="T99" s="198"/>
      <c r="AT99" s="199" t="s">
        <v>151</v>
      </c>
      <c r="AU99" s="199" t="s">
        <v>82</v>
      </c>
      <c r="AV99" s="11" t="s">
        <v>82</v>
      </c>
      <c r="AW99" s="11" t="s">
        <v>33</v>
      </c>
      <c r="AX99" s="11" t="s">
        <v>80</v>
      </c>
      <c r="AY99" s="199" t="s">
        <v>139</v>
      </c>
    </row>
    <row r="100" spans="2:65" s="1" customFormat="1" ht="20.45" customHeight="1">
      <c r="B100" s="33"/>
      <c r="C100" s="173" t="s">
        <v>157</v>
      </c>
      <c r="D100" s="173" t="s">
        <v>141</v>
      </c>
      <c r="E100" s="174" t="s">
        <v>158</v>
      </c>
      <c r="F100" s="175" t="s">
        <v>159</v>
      </c>
      <c r="G100" s="176" t="s">
        <v>144</v>
      </c>
      <c r="H100" s="177">
        <v>12</v>
      </c>
      <c r="I100" s="178"/>
      <c r="J100" s="179">
        <f>ROUND(I100*H100,2)</f>
        <v>0</v>
      </c>
      <c r="K100" s="175" t="s">
        <v>145</v>
      </c>
      <c r="L100" s="37"/>
      <c r="M100" s="180" t="s">
        <v>19</v>
      </c>
      <c r="N100" s="181" t="s">
        <v>43</v>
      </c>
      <c r="O100" s="59"/>
      <c r="P100" s="182">
        <f>O100*H100</f>
        <v>0</v>
      </c>
      <c r="Q100" s="182">
        <v>0</v>
      </c>
      <c r="R100" s="182">
        <f>Q100*H100</f>
        <v>0</v>
      </c>
      <c r="S100" s="182">
        <v>0.17</v>
      </c>
      <c r="T100" s="183">
        <f>S100*H100</f>
        <v>2.04</v>
      </c>
      <c r="AR100" s="16" t="s">
        <v>146</v>
      </c>
      <c r="AT100" s="16" t="s">
        <v>141</v>
      </c>
      <c r="AU100" s="16" t="s">
        <v>82</v>
      </c>
      <c r="AY100" s="16" t="s">
        <v>139</v>
      </c>
      <c r="BE100" s="184">
        <f>IF(N100="základní",J100,0)</f>
        <v>0</v>
      </c>
      <c r="BF100" s="184">
        <f>IF(N100="snížená",J100,0)</f>
        <v>0</v>
      </c>
      <c r="BG100" s="184">
        <f>IF(N100="zákl. přenesená",J100,0)</f>
        <v>0</v>
      </c>
      <c r="BH100" s="184">
        <f>IF(N100="sníž. přenesená",J100,0)</f>
        <v>0</v>
      </c>
      <c r="BI100" s="184">
        <f>IF(N100="nulová",J100,0)</f>
        <v>0</v>
      </c>
      <c r="BJ100" s="16" t="s">
        <v>80</v>
      </c>
      <c r="BK100" s="184">
        <f>ROUND(I100*H100,2)</f>
        <v>0</v>
      </c>
      <c r="BL100" s="16" t="s">
        <v>146</v>
      </c>
      <c r="BM100" s="16" t="s">
        <v>160</v>
      </c>
    </row>
    <row r="101" spans="2:47" s="1" customFormat="1" ht="19.5">
      <c r="B101" s="33"/>
      <c r="C101" s="34"/>
      <c r="D101" s="185" t="s">
        <v>148</v>
      </c>
      <c r="E101" s="34"/>
      <c r="F101" s="186" t="s">
        <v>159</v>
      </c>
      <c r="G101" s="34"/>
      <c r="H101" s="34"/>
      <c r="I101" s="102"/>
      <c r="J101" s="34"/>
      <c r="K101" s="34"/>
      <c r="L101" s="37"/>
      <c r="M101" s="187"/>
      <c r="N101" s="59"/>
      <c r="O101" s="59"/>
      <c r="P101" s="59"/>
      <c r="Q101" s="59"/>
      <c r="R101" s="59"/>
      <c r="S101" s="59"/>
      <c r="T101" s="60"/>
      <c r="AT101" s="16" t="s">
        <v>148</v>
      </c>
      <c r="AU101" s="16" t="s">
        <v>82</v>
      </c>
    </row>
    <row r="102" spans="2:47" s="1" customFormat="1" ht="146.25">
      <c r="B102" s="33"/>
      <c r="C102" s="34"/>
      <c r="D102" s="185" t="s">
        <v>149</v>
      </c>
      <c r="E102" s="34"/>
      <c r="F102" s="188" t="s">
        <v>161</v>
      </c>
      <c r="G102" s="34"/>
      <c r="H102" s="34"/>
      <c r="I102" s="102"/>
      <c r="J102" s="34"/>
      <c r="K102" s="34"/>
      <c r="L102" s="37"/>
      <c r="M102" s="187"/>
      <c r="N102" s="59"/>
      <c r="O102" s="59"/>
      <c r="P102" s="59"/>
      <c r="Q102" s="59"/>
      <c r="R102" s="59"/>
      <c r="S102" s="59"/>
      <c r="T102" s="60"/>
      <c r="AT102" s="16" t="s">
        <v>149</v>
      </c>
      <c r="AU102" s="16" t="s">
        <v>82</v>
      </c>
    </row>
    <row r="103" spans="2:51" s="11" customFormat="1" ht="11.25">
      <c r="B103" s="189"/>
      <c r="C103" s="190"/>
      <c r="D103" s="185" t="s">
        <v>151</v>
      </c>
      <c r="E103" s="191" t="s">
        <v>19</v>
      </c>
      <c r="F103" s="192" t="s">
        <v>162</v>
      </c>
      <c r="G103" s="190"/>
      <c r="H103" s="193">
        <v>12</v>
      </c>
      <c r="I103" s="194"/>
      <c r="J103" s="190"/>
      <c r="K103" s="190"/>
      <c r="L103" s="195"/>
      <c r="M103" s="196"/>
      <c r="N103" s="197"/>
      <c r="O103" s="197"/>
      <c r="P103" s="197"/>
      <c r="Q103" s="197"/>
      <c r="R103" s="197"/>
      <c r="S103" s="197"/>
      <c r="T103" s="198"/>
      <c r="AT103" s="199" t="s">
        <v>151</v>
      </c>
      <c r="AU103" s="199" t="s">
        <v>82</v>
      </c>
      <c r="AV103" s="11" t="s">
        <v>82</v>
      </c>
      <c r="AW103" s="11" t="s">
        <v>33</v>
      </c>
      <c r="AX103" s="11" t="s">
        <v>80</v>
      </c>
      <c r="AY103" s="199" t="s">
        <v>139</v>
      </c>
    </row>
    <row r="104" spans="2:65" s="1" customFormat="1" ht="20.45" customHeight="1">
      <c r="B104" s="33"/>
      <c r="C104" s="173" t="s">
        <v>146</v>
      </c>
      <c r="D104" s="173" t="s">
        <v>141</v>
      </c>
      <c r="E104" s="174" t="s">
        <v>163</v>
      </c>
      <c r="F104" s="175" t="s">
        <v>164</v>
      </c>
      <c r="G104" s="176" t="s">
        <v>144</v>
      </c>
      <c r="H104" s="177">
        <v>47.1</v>
      </c>
      <c r="I104" s="178"/>
      <c r="J104" s="179">
        <f>ROUND(I104*H104,2)</f>
        <v>0</v>
      </c>
      <c r="K104" s="175" t="s">
        <v>145</v>
      </c>
      <c r="L104" s="37"/>
      <c r="M104" s="180" t="s">
        <v>19</v>
      </c>
      <c r="N104" s="181" t="s">
        <v>43</v>
      </c>
      <c r="O104" s="59"/>
      <c r="P104" s="182">
        <f>O104*H104</f>
        <v>0</v>
      </c>
      <c r="Q104" s="182">
        <v>0</v>
      </c>
      <c r="R104" s="182">
        <f>Q104*H104</f>
        <v>0</v>
      </c>
      <c r="S104" s="182">
        <v>0.29</v>
      </c>
      <c r="T104" s="183">
        <f>S104*H104</f>
        <v>13.658999999999999</v>
      </c>
      <c r="AR104" s="16" t="s">
        <v>146</v>
      </c>
      <c r="AT104" s="16" t="s">
        <v>141</v>
      </c>
      <c r="AU104" s="16" t="s">
        <v>82</v>
      </c>
      <c r="AY104" s="16" t="s">
        <v>139</v>
      </c>
      <c r="BE104" s="184">
        <f>IF(N104="základní",J104,0)</f>
        <v>0</v>
      </c>
      <c r="BF104" s="184">
        <f>IF(N104="snížená",J104,0)</f>
        <v>0</v>
      </c>
      <c r="BG104" s="184">
        <f>IF(N104="zákl. přenesená",J104,0)</f>
        <v>0</v>
      </c>
      <c r="BH104" s="184">
        <f>IF(N104="sníž. přenesená",J104,0)</f>
        <v>0</v>
      </c>
      <c r="BI104" s="184">
        <f>IF(N104="nulová",J104,0)</f>
        <v>0</v>
      </c>
      <c r="BJ104" s="16" t="s">
        <v>80</v>
      </c>
      <c r="BK104" s="184">
        <f>ROUND(I104*H104,2)</f>
        <v>0</v>
      </c>
      <c r="BL104" s="16" t="s">
        <v>146</v>
      </c>
      <c r="BM104" s="16" t="s">
        <v>165</v>
      </c>
    </row>
    <row r="105" spans="2:47" s="1" customFormat="1" ht="19.5">
      <c r="B105" s="33"/>
      <c r="C105" s="34"/>
      <c r="D105" s="185" t="s">
        <v>148</v>
      </c>
      <c r="E105" s="34"/>
      <c r="F105" s="186" t="s">
        <v>164</v>
      </c>
      <c r="G105" s="34"/>
      <c r="H105" s="34"/>
      <c r="I105" s="102"/>
      <c r="J105" s="34"/>
      <c r="K105" s="34"/>
      <c r="L105" s="37"/>
      <c r="M105" s="187"/>
      <c r="N105" s="59"/>
      <c r="O105" s="59"/>
      <c r="P105" s="59"/>
      <c r="Q105" s="59"/>
      <c r="R105" s="59"/>
      <c r="S105" s="59"/>
      <c r="T105" s="60"/>
      <c r="AT105" s="16" t="s">
        <v>148</v>
      </c>
      <c r="AU105" s="16" t="s">
        <v>82</v>
      </c>
    </row>
    <row r="106" spans="2:47" s="1" customFormat="1" ht="146.25">
      <c r="B106" s="33"/>
      <c r="C106" s="34"/>
      <c r="D106" s="185" t="s">
        <v>149</v>
      </c>
      <c r="E106" s="34"/>
      <c r="F106" s="188" t="s">
        <v>161</v>
      </c>
      <c r="G106" s="34"/>
      <c r="H106" s="34"/>
      <c r="I106" s="102"/>
      <c r="J106" s="34"/>
      <c r="K106" s="34"/>
      <c r="L106" s="37"/>
      <c r="M106" s="187"/>
      <c r="N106" s="59"/>
      <c r="O106" s="59"/>
      <c r="P106" s="59"/>
      <c r="Q106" s="59"/>
      <c r="R106" s="59"/>
      <c r="S106" s="59"/>
      <c r="T106" s="60"/>
      <c r="AT106" s="16" t="s">
        <v>149</v>
      </c>
      <c r="AU106" s="16" t="s">
        <v>82</v>
      </c>
    </row>
    <row r="107" spans="2:51" s="11" customFormat="1" ht="11.25">
      <c r="B107" s="189"/>
      <c r="C107" s="190"/>
      <c r="D107" s="185" t="s">
        <v>151</v>
      </c>
      <c r="E107" s="191" t="s">
        <v>19</v>
      </c>
      <c r="F107" s="192" t="s">
        <v>152</v>
      </c>
      <c r="G107" s="190"/>
      <c r="H107" s="193">
        <v>2.9</v>
      </c>
      <c r="I107" s="194"/>
      <c r="J107" s="190"/>
      <c r="K107" s="190"/>
      <c r="L107" s="195"/>
      <c r="M107" s="196"/>
      <c r="N107" s="197"/>
      <c r="O107" s="197"/>
      <c r="P107" s="197"/>
      <c r="Q107" s="197"/>
      <c r="R107" s="197"/>
      <c r="S107" s="197"/>
      <c r="T107" s="198"/>
      <c r="AT107" s="199" t="s">
        <v>151</v>
      </c>
      <c r="AU107" s="199" t="s">
        <v>82</v>
      </c>
      <c r="AV107" s="11" t="s">
        <v>82</v>
      </c>
      <c r="AW107" s="11" t="s">
        <v>33</v>
      </c>
      <c r="AX107" s="11" t="s">
        <v>72</v>
      </c>
      <c r="AY107" s="199" t="s">
        <v>139</v>
      </c>
    </row>
    <row r="108" spans="2:51" s="11" customFormat="1" ht="11.25">
      <c r="B108" s="189"/>
      <c r="C108" s="190"/>
      <c r="D108" s="185" t="s">
        <v>151</v>
      </c>
      <c r="E108" s="191" t="s">
        <v>19</v>
      </c>
      <c r="F108" s="192" t="s">
        <v>156</v>
      </c>
      <c r="G108" s="190"/>
      <c r="H108" s="193">
        <v>44.2</v>
      </c>
      <c r="I108" s="194"/>
      <c r="J108" s="190"/>
      <c r="K108" s="190"/>
      <c r="L108" s="195"/>
      <c r="M108" s="196"/>
      <c r="N108" s="197"/>
      <c r="O108" s="197"/>
      <c r="P108" s="197"/>
      <c r="Q108" s="197"/>
      <c r="R108" s="197"/>
      <c r="S108" s="197"/>
      <c r="T108" s="198"/>
      <c r="AT108" s="199" t="s">
        <v>151</v>
      </c>
      <c r="AU108" s="199" t="s">
        <v>82</v>
      </c>
      <c r="AV108" s="11" t="s">
        <v>82</v>
      </c>
      <c r="AW108" s="11" t="s">
        <v>33</v>
      </c>
      <c r="AX108" s="11" t="s">
        <v>72</v>
      </c>
      <c r="AY108" s="199" t="s">
        <v>139</v>
      </c>
    </row>
    <row r="109" spans="2:51" s="12" customFormat="1" ht="11.25">
      <c r="B109" s="200"/>
      <c r="C109" s="201"/>
      <c r="D109" s="185" t="s">
        <v>151</v>
      </c>
      <c r="E109" s="202" t="s">
        <v>19</v>
      </c>
      <c r="F109" s="203" t="s">
        <v>166</v>
      </c>
      <c r="G109" s="201"/>
      <c r="H109" s="204">
        <v>47.1</v>
      </c>
      <c r="I109" s="205"/>
      <c r="J109" s="201"/>
      <c r="K109" s="201"/>
      <c r="L109" s="206"/>
      <c r="M109" s="207"/>
      <c r="N109" s="208"/>
      <c r="O109" s="208"/>
      <c r="P109" s="208"/>
      <c r="Q109" s="208"/>
      <c r="R109" s="208"/>
      <c r="S109" s="208"/>
      <c r="T109" s="209"/>
      <c r="AT109" s="210" t="s">
        <v>151</v>
      </c>
      <c r="AU109" s="210" t="s">
        <v>82</v>
      </c>
      <c r="AV109" s="12" t="s">
        <v>146</v>
      </c>
      <c r="AW109" s="12" t="s">
        <v>33</v>
      </c>
      <c r="AX109" s="12" t="s">
        <v>80</v>
      </c>
      <c r="AY109" s="210" t="s">
        <v>139</v>
      </c>
    </row>
    <row r="110" spans="2:65" s="1" customFormat="1" ht="20.45" customHeight="1">
      <c r="B110" s="33"/>
      <c r="C110" s="173" t="s">
        <v>167</v>
      </c>
      <c r="D110" s="173" t="s">
        <v>141</v>
      </c>
      <c r="E110" s="174" t="s">
        <v>168</v>
      </c>
      <c r="F110" s="175" t="s">
        <v>169</v>
      </c>
      <c r="G110" s="176" t="s">
        <v>144</v>
      </c>
      <c r="H110" s="177">
        <v>17.7</v>
      </c>
      <c r="I110" s="178"/>
      <c r="J110" s="179">
        <f>ROUND(I110*H110,2)</f>
        <v>0</v>
      </c>
      <c r="K110" s="175" t="s">
        <v>145</v>
      </c>
      <c r="L110" s="37"/>
      <c r="M110" s="180" t="s">
        <v>19</v>
      </c>
      <c r="N110" s="181" t="s">
        <v>43</v>
      </c>
      <c r="O110" s="59"/>
      <c r="P110" s="182">
        <f>O110*H110</f>
        <v>0</v>
      </c>
      <c r="Q110" s="182">
        <v>0</v>
      </c>
      <c r="R110" s="182">
        <f>Q110*H110</f>
        <v>0</v>
      </c>
      <c r="S110" s="182">
        <v>0.325</v>
      </c>
      <c r="T110" s="183">
        <f>S110*H110</f>
        <v>5.7525</v>
      </c>
      <c r="AR110" s="16" t="s">
        <v>146</v>
      </c>
      <c r="AT110" s="16" t="s">
        <v>141</v>
      </c>
      <c r="AU110" s="16" t="s">
        <v>82</v>
      </c>
      <c r="AY110" s="16" t="s">
        <v>139</v>
      </c>
      <c r="BE110" s="184">
        <f>IF(N110="základní",J110,0)</f>
        <v>0</v>
      </c>
      <c r="BF110" s="184">
        <f>IF(N110="snížená",J110,0)</f>
        <v>0</v>
      </c>
      <c r="BG110" s="184">
        <f>IF(N110="zákl. přenesená",J110,0)</f>
        <v>0</v>
      </c>
      <c r="BH110" s="184">
        <f>IF(N110="sníž. přenesená",J110,0)</f>
        <v>0</v>
      </c>
      <c r="BI110" s="184">
        <f>IF(N110="nulová",J110,0)</f>
        <v>0</v>
      </c>
      <c r="BJ110" s="16" t="s">
        <v>80</v>
      </c>
      <c r="BK110" s="184">
        <f>ROUND(I110*H110,2)</f>
        <v>0</v>
      </c>
      <c r="BL110" s="16" t="s">
        <v>146</v>
      </c>
      <c r="BM110" s="16" t="s">
        <v>170</v>
      </c>
    </row>
    <row r="111" spans="2:47" s="1" customFormat="1" ht="19.5">
      <c r="B111" s="33"/>
      <c r="C111" s="34"/>
      <c r="D111" s="185" t="s">
        <v>148</v>
      </c>
      <c r="E111" s="34"/>
      <c r="F111" s="186" t="s">
        <v>169</v>
      </c>
      <c r="G111" s="34"/>
      <c r="H111" s="34"/>
      <c r="I111" s="102"/>
      <c r="J111" s="34"/>
      <c r="K111" s="34"/>
      <c r="L111" s="37"/>
      <c r="M111" s="187"/>
      <c r="N111" s="59"/>
      <c r="O111" s="59"/>
      <c r="P111" s="59"/>
      <c r="Q111" s="59"/>
      <c r="R111" s="59"/>
      <c r="S111" s="59"/>
      <c r="T111" s="60"/>
      <c r="AT111" s="16" t="s">
        <v>148</v>
      </c>
      <c r="AU111" s="16" t="s">
        <v>82</v>
      </c>
    </row>
    <row r="112" spans="2:47" s="1" customFormat="1" ht="146.25">
      <c r="B112" s="33"/>
      <c r="C112" s="34"/>
      <c r="D112" s="185" t="s">
        <v>149</v>
      </c>
      <c r="E112" s="34"/>
      <c r="F112" s="188" t="s">
        <v>161</v>
      </c>
      <c r="G112" s="34"/>
      <c r="H112" s="34"/>
      <c r="I112" s="102"/>
      <c r="J112" s="34"/>
      <c r="K112" s="34"/>
      <c r="L112" s="37"/>
      <c r="M112" s="187"/>
      <c r="N112" s="59"/>
      <c r="O112" s="59"/>
      <c r="P112" s="59"/>
      <c r="Q112" s="59"/>
      <c r="R112" s="59"/>
      <c r="S112" s="59"/>
      <c r="T112" s="60"/>
      <c r="AT112" s="16" t="s">
        <v>149</v>
      </c>
      <c r="AU112" s="16" t="s">
        <v>82</v>
      </c>
    </row>
    <row r="113" spans="2:51" s="11" customFormat="1" ht="11.25">
      <c r="B113" s="189"/>
      <c r="C113" s="190"/>
      <c r="D113" s="185" t="s">
        <v>151</v>
      </c>
      <c r="E113" s="191" t="s">
        <v>19</v>
      </c>
      <c r="F113" s="192" t="s">
        <v>162</v>
      </c>
      <c r="G113" s="190"/>
      <c r="H113" s="193">
        <v>12</v>
      </c>
      <c r="I113" s="194"/>
      <c r="J113" s="190"/>
      <c r="K113" s="190"/>
      <c r="L113" s="195"/>
      <c r="M113" s="196"/>
      <c r="N113" s="197"/>
      <c r="O113" s="197"/>
      <c r="P113" s="197"/>
      <c r="Q113" s="197"/>
      <c r="R113" s="197"/>
      <c r="S113" s="197"/>
      <c r="T113" s="198"/>
      <c r="AT113" s="199" t="s">
        <v>151</v>
      </c>
      <c r="AU113" s="199" t="s">
        <v>82</v>
      </c>
      <c r="AV113" s="11" t="s">
        <v>82</v>
      </c>
      <c r="AW113" s="11" t="s">
        <v>33</v>
      </c>
      <c r="AX113" s="11" t="s">
        <v>72</v>
      </c>
      <c r="AY113" s="199" t="s">
        <v>139</v>
      </c>
    </row>
    <row r="114" spans="2:51" s="11" customFormat="1" ht="11.25">
      <c r="B114" s="189"/>
      <c r="C114" s="190"/>
      <c r="D114" s="185" t="s">
        <v>151</v>
      </c>
      <c r="E114" s="191" t="s">
        <v>19</v>
      </c>
      <c r="F114" s="192" t="s">
        <v>171</v>
      </c>
      <c r="G114" s="190"/>
      <c r="H114" s="193">
        <v>5.7</v>
      </c>
      <c r="I114" s="194"/>
      <c r="J114" s="190"/>
      <c r="K114" s="190"/>
      <c r="L114" s="195"/>
      <c r="M114" s="196"/>
      <c r="N114" s="197"/>
      <c r="O114" s="197"/>
      <c r="P114" s="197"/>
      <c r="Q114" s="197"/>
      <c r="R114" s="197"/>
      <c r="S114" s="197"/>
      <c r="T114" s="198"/>
      <c r="AT114" s="199" t="s">
        <v>151</v>
      </c>
      <c r="AU114" s="199" t="s">
        <v>82</v>
      </c>
      <c r="AV114" s="11" t="s">
        <v>82</v>
      </c>
      <c r="AW114" s="11" t="s">
        <v>33</v>
      </c>
      <c r="AX114" s="11" t="s">
        <v>72</v>
      </c>
      <c r="AY114" s="199" t="s">
        <v>139</v>
      </c>
    </row>
    <row r="115" spans="2:51" s="12" customFormat="1" ht="11.25">
      <c r="B115" s="200"/>
      <c r="C115" s="201"/>
      <c r="D115" s="185" t="s">
        <v>151</v>
      </c>
      <c r="E115" s="202" t="s">
        <v>19</v>
      </c>
      <c r="F115" s="203" t="s">
        <v>166</v>
      </c>
      <c r="G115" s="201"/>
      <c r="H115" s="204">
        <v>17.7</v>
      </c>
      <c r="I115" s="205"/>
      <c r="J115" s="201"/>
      <c r="K115" s="201"/>
      <c r="L115" s="206"/>
      <c r="M115" s="207"/>
      <c r="N115" s="208"/>
      <c r="O115" s="208"/>
      <c r="P115" s="208"/>
      <c r="Q115" s="208"/>
      <c r="R115" s="208"/>
      <c r="S115" s="208"/>
      <c r="T115" s="209"/>
      <c r="AT115" s="210" t="s">
        <v>151</v>
      </c>
      <c r="AU115" s="210" t="s">
        <v>82</v>
      </c>
      <c r="AV115" s="12" t="s">
        <v>146</v>
      </c>
      <c r="AW115" s="12" t="s">
        <v>33</v>
      </c>
      <c r="AX115" s="12" t="s">
        <v>80</v>
      </c>
      <c r="AY115" s="210" t="s">
        <v>139</v>
      </c>
    </row>
    <row r="116" spans="2:65" s="1" customFormat="1" ht="20.45" customHeight="1">
      <c r="B116" s="33"/>
      <c r="C116" s="173" t="s">
        <v>172</v>
      </c>
      <c r="D116" s="173" t="s">
        <v>141</v>
      </c>
      <c r="E116" s="174" t="s">
        <v>173</v>
      </c>
      <c r="F116" s="175" t="s">
        <v>174</v>
      </c>
      <c r="G116" s="176" t="s">
        <v>144</v>
      </c>
      <c r="H116" s="177">
        <v>5.7</v>
      </c>
      <c r="I116" s="178"/>
      <c r="J116" s="179">
        <f>ROUND(I116*H116,2)</f>
        <v>0</v>
      </c>
      <c r="K116" s="175" t="s">
        <v>145</v>
      </c>
      <c r="L116" s="37"/>
      <c r="M116" s="180" t="s">
        <v>19</v>
      </c>
      <c r="N116" s="181" t="s">
        <v>43</v>
      </c>
      <c r="O116" s="59"/>
      <c r="P116" s="182">
        <f>O116*H116</f>
        <v>0</v>
      </c>
      <c r="Q116" s="182">
        <v>0</v>
      </c>
      <c r="R116" s="182">
        <f>Q116*H116</f>
        <v>0</v>
      </c>
      <c r="S116" s="182">
        <v>0.22</v>
      </c>
      <c r="T116" s="183">
        <f>S116*H116</f>
        <v>1.254</v>
      </c>
      <c r="AR116" s="16" t="s">
        <v>146</v>
      </c>
      <c r="AT116" s="16" t="s">
        <v>141</v>
      </c>
      <c r="AU116" s="16" t="s">
        <v>82</v>
      </c>
      <c r="AY116" s="16" t="s">
        <v>139</v>
      </c>
      <c r="BE116" s="184">
        <f>IF(N116="základní",J116,0)</f>
        <v>0</v>
      </c>
      <c r="BF116" s="184">
        <f>IF(N116="snížená",J116,0)</f>
        <v>0</v>
      </c>
      <c r="BG116" s="184">
        <f>IF(N116="zákl. přenesená",J116,0)</f>
        <v>0</v>
      </c>
      <c r="BH116" s="184">
        <f>IF(N116="sníž. přenesená",J116,0)</f>
        <v>0</v>
      </c>
      <c r="BI116" s="184">
        <f>IF(N116="nulová",J116,0)</f>
        <v>0</v>
      </c>
      <c r="BJ116" s="16" t="s">
        <v>80</v>
      </c>
      <c r="BK116" s="184">
        <f>ROUND(I116*H116,2)</f>
        <v>0</v>
      </c>
      <c r="BL116" s="16" t="s">
        <v>146</v>
      </c>
      <c r="BM116" s="16" t="s">
        <v>175</v>
      </c>
    </row>
    <row r="117" spans="2:47" s="1" customFormat="1" ht="19.5">
      <c r="B117" s="33"/>
      <c r="C117" s="34"/>
      <c r="D117" s="185" t="s">
        <v>148</v>
      </c>
      <c r="E117" s="34"/>
      <c r="F117" s="186" t="s">
        <v>174</v>
      </c>
      <c r="G117" s="34"/>
      <c r="H117" s="34"/>
      <c r="I117" s="102"/>
      <c r="J117" s="34"/>
      <c r="K117" s="34"/>
      <c r="L117" s="37"/>
      <c r="M117" s="187"/>
      <c r="N117" s="59"/>
      <c r="O117" s="59"/>
      <c r="P117" s="59"/>
      <c r="Q117" s="59"/>
      <c r="R117" s="59"/>
      <c r="S117" s="59"/>
      <c r="T117" s="60"/>
      <c r="AT117" s="16" t="s">
        <v>148</v>
      </c>
      <c r="AU117" s="16" t="s">
        <v>82</v>
      </c>
    </row>
    <row r="118" spans="2:47" s="1" customFormat="1" ht="146.25">
      <c r="B118" s="33"/>
      <c r="C118" s="34"/>
      <c r="D118" s="185" t="s">
        <v>149</v>
      </c>
      <c r="E118" s="34"/>
      <c r="F118" s="188" t="s">
        <v>161</v>
      </c>
      <c r="G118" s="34"/>
      <c r="H118" s="34"/>
      <c r="I118" s="102"/>
      <c r="J118" s="34"/>
      <c r="K118" s="34"/>
      <c r="L118" s="37"/>
      <c r="M118" s="187"/>
      <c r="N118" s="59"/>
      <c r="O118" s="59"/>
      <c r="P118" s="59"/>
      <c r="Q118" s="59"/>
      <c r="R118" s="59"/>
      <c r="S118" s="59"/>
      <c r="T118" s="60"/>
      <c r="AT118" s="16" t="s">
        <v>149</v>
      </c>
      <c r="AU118" s="16" t="s">
        <v>82</v>
      </c>
    </row>
    <row r="119" spans="2:51" s="11" customFormat="1" ht="11.25">
      <c r="B119" s="189"/>
      <c r="C119" s="190"/>
      <c r="D119" s="185" t="s">
        <v>151</v>
      </c>
      <c r="E119" s="191" t="s">
        <v>19</v>
      </c>
      <c r="F119" s="192" t="s">
        <v>171</v>
      </c>
      <c r="G119" s="190"/>
      <c r="H119" s="193">
        <v>5.7</v>
      </c>
      <c r="I119" s="194"/>
      <c r="J119" s="190"/>
      <c r="K119" s="190"/>
      <c r="L119" s="195"/>
      <c r="M119" s="196"/>
      <c r="N119" s="197"/>
      <c r="O119" s="197"/>
      <c r="P119" s="197"/>
      <c r="Q119" s="197"/>
      <c r="R119" s="197"/>
      <c r="S119" s="197"/>
      <c r="T119" s="198"/>
      <c r="AT119" s="199" t="s">
        <v>151</v>
      </c>
      <c r="AU119" s="199" t="s">
        <v>82</v>
      </c>
      <c r="AV119" s="11" t="s">
        <v>82</v>
      </c>
      <c r="AW119" s="11" t="s">
        <v>33</v>
      </c>
      <c r="AX119" s="11" t="s">
        <v>80</v>
      </c>
      <c r="AY119" s="199" t="s">
        <v>139</v>
      </c>
    </row>
    <row r="120" spans="2:65" s="1" customFormat="1" ht="20.45" customHeight="1">
      <c r="B120" s="33"/>
      <c r="C120" s="173" t="s">
        <v>176</v>
      </c>
      <c r="D120" s="173" t="s">
        <v>141</v>
      </c>
      <c r="E120" s="174" t="s">
        <v>177</v>
      </c>
      <c r="F120" s="175" t="s">
        <v>178</v>
      </c>
      <c r="G120" s="176" t="s">
        <v>179</v>
      </c>
      <c r="H120" s="177">
        <v>7</v>
      </c>
      <c r="I120" s="178"/>
      <c r="J120" s="179">
        <f>ROUND(I120*H120,2)</f>
        <v>0</v>
      </c>
      <c r="K120" s="175" t="s">
        <v>145</v>
      </c>
      <c r="L120" s="37"/>
      <c r="M120" s="180" t="s">
        <v>19</v>
      </c>
      <c r="N120" s="181" t="s">
        <v>43</v>
      </c>
      <c r="O120" s="59"/>
      <c r="P120" s="182">
        <f>O120*H120</f>
        <v>0</v>
      </c>
      <c r="Q120" s="182">
        <v>0</v>
      </c>
      <c r="R120" s="182">
        <f>Q120*H120</f>
        <v>0</v>
      </c>
      <c r="S120" s="182">
        <v>0.205</v>
      </c>
      <c r="T120" s="183">
        <f>S120*H120</f>
        <v>1.4349999999999998</v>
      </c>
      <c r="AR120" s="16" t="s">
        <v>146</v>
      </c>
      <c r="AT120" s="16" t="s">
        <v>141</v>
      </c>
      <c r="AU120" s="16" t="s">
        <v>82</v>
      </c>
      <c r="AY120" s="16" t="s">
        <v>139</v>
      </c>
      <c r="BE120" s="184">
        <f>IF(N120="základní",J120,0)</f>
        <v>0</v>
      </c>
      <c r="BF120" s="184">
        <f>IF(N120="snížená",J120,0)</f>
        <v>0</v>
      </c>
      <c r="BG120" s="184">
        <f>IF(N120="zákl. přenesená",J120,0)</f>
        <v>0</v>
      </c>
      <c r="BH120" s="184">
        <f>IF(N120="sníž. přenesená",J120,0)</f>
        <v>0</v>
      </c>
      <c r="BI120" s="184">
        <f>IF(N120="nulová",J120,0)</f>
        <v>0</v>
      </c>
      <c r="BJ120" s="16" t="s">
        <v>80</v>
      </c>
      <c r="BK120" s="184">
        <f>ROUND(I120*H120,2)</f>
        <v>0</v>
      </c>
      <c r="BL120" s="16" t="s">
        <v>146</v>
      </c>
      <c r="BM120" s="16" t="s">
        <v>180</v>
      </c>
    </row>
    <row r="121" spans="2:47" s="1" customFormat="1" ht="19.5">
      <c r="B121" s="33"/>
      <c r="C121" s="34"/>
      <c r="D121" s="185" t="s">
        <v>148</v>
      </c>
      <c r="E121" s="34"/>
      <c r="F121" s="186" t="s">
        <v>181</v>
      </c>
      <c r="G121" s="34"/>
      <c r="H121" s="34"/>
      <c r="I121" s="102"/>
      <c r="J121" s="34"/>
      <c r="K121" s="34"/>
      <c r="L121" s="37"/>
      <c r="M121" s="187"/>
      <c r="N121" s="59"/>
      <c r="O121" s="59"/>
      <c r="P121" s="59"/>
      <c r="Q121" s="59"/>
      <c r="R121" s="59"/>
      <c r="S121" s="59"/>
      <c r="T121" s="60"/>
      <c r="AT121" s="16" t="s">
        <v>148</v>
      </c>
      <c r="AU121" s="16" t="s">
        <v>82</v>
      </c>
    </row>
    <row r="122" spans="2:47" s="1" customFormat="1" ht="97.5">
      <c r="B122" s="33"/>
      <c r="C122" s="34"/>
      <c r="D122" s="185" t="s">
        <v>149</v>
      </c>
      <c r="E122" s="34"/>
      <c r="F122" s="188" t="s">
        <v>182</v>
      </c>
      <c r="G122" s="34"/>
      <c r="H122" s="34"/>
      <c r="I122" s="102"/>
      <c r="J122" s="34"/>
      <c r="K122" s="34"/>
      <c r="L122" s="37"/>
      <c r="M122" s="187"/>
      <c r="N122" s="59"/>
      <c r="O122" s="59"/>
      <c r="P122" s="59"/>
      <c r="Q122" s="59"/>
      <c r="R122" s="59"/>
      <c r="S122" s="59"/>
      <c r="T122" s="60"/>
      <c r="AT122" s="16" t="s">
        <v>149</v>
      </c>
      <c r="AU122" s="16" t="s">
        <v>82</v>
      </c>
    </row>
    <row r="123" spans="2:65" s="1" customFormat="1" ht="20.45" customHeight="1">
      <c r="B123" s="33"/>
      <c r="C123" s="173" t="s">
        <v>183</v>
      </c>
      <c r="D123" s="173" t="s">
        <v>141</v>
      </c>
      <c r="E123" s="174" t="s">
        <v>184</v>
      </c>
      <c r="F123" s="175" t="s">
        <v>185</v>
      </c>
      <c r="G123" s="176" t="s">
        <v>179</v>
      </c>
      <c r="H123" s="177">
        <v>36.2</v>
      </c>
      <c r="I123" s="178"/>
      <c r="J123" s="179">
        <f>ROUND(I123*H123,2)</f>
        <v>0</v>
      </c>
      <c r="K123" s="175" t="s">
        <v>145</v>
      </c>
      <c r="L123" s="37"/>
      <c r="M123" s="180" t="s">
        <v>19</v>
      </c>
      <c r="N123" s="181" t="s">
        <v>43</v>
      </c>
      <c r="O123" s="59"/>
      <c r="P123" s="182">
        <f>O123*H123</f>
        <v>0</v>
      </c>
      <c r="Q123" s="182">
        <v>0</v>
      </c>
      <c r="R123" s="182">
        <f>Q123*H123</f>
        <v>0</v>
      </c>
      <c r="S123" s="182">
        <v>0.04</v>
      </c>
      <c r="T123" s="183">
        <f>S123*H123</f>
        <v>1.4480000000000002</v>
      </c>
      <c r="AR123" s="16" t="s">
        <v>146</v>
      </c>
      <c r="AT123" s="16" t="s">
        <v>141</v>
      </c>
      <c r="AU123" s="16" t="s">
        <v>82</v>
      </c>
      <c r="AY123" s="16" t="s">
        <v>139</v>
      </c>
      <c r="BE123" s="184">
        <f>IF(N123="základní",J123,0)</f>
        <v>0</v>
      </c>
      <c r="BF123" s="184">
        <f>IF(N123="snížená",J123,0)</f>
        <v>0</v>
      </c>
      <c r="BG123" s="184">
        <f>IF(N123="zákl. přenesená",J123,0)</f>
        <v>0</v>
      </c>
      <c r="BH123" s="184">
        <f>IF(N123="sníž. přenesená",J123,0)</f>
        <v>0</v>
      </c>
      <c r="BI123" s="184">
        <f>IF(N123="nulová",J123,0)</f>
        <v>0</v>
      </c>
      <c r="BJ123" s="16" t="s">
        <v>80</v>
      </c>
      <c r="BK123" s="184">
        <f>ROUND(I123*H123,2)</f>
        <v>0</v>
      </c>
      <c r="BL123" s="16" t="s">
        <v>146</v>
      </c>
      <c r="BM123" s="16" t="s">
        <v>186</v>
      </c>
    </row>
    <row r="124" spans="2:47" s="1" customFormat="1" ht="19.5">
      <c r="B124" s="33"/>
      <c r="C124" s="34"/>
      <c r="D124" s="185" t="s">
        <v>148</v>
      </c>
      <c r="E124" s="34"/>
      <c r="F124" s="186" t="s">
        <v>187</v>
      </c>
      <c r="G124" s="34"/>
      <c r="H124" s="34"/>
      <c r="I124" s="102"/>
      <c r="J124" s="34"/>
      <c r="K124" s="34"/>
      <c r="L124" s="37"/>
      <c r="M124" s="187"/>
      <c r="N124" s="59"/>
      <c r="O124" s="59"/>
      <c r="P124" s="59"/>
      <c r="Q124" s="59"/>
      <c r="R124" s="59"/>
      <c r="S124" s="59"/>
      <c r="T124" s="60"/>
      <c r="AT124" s="16" t="s">
        <v>148</v>
      </c>
      <c r="AU124" s="16" t="s">
        <v>82</v>
      </c>
    </row>
    <row r="125" spans="2:47" s="1" customFormat="1" ht="97.5">
      <c r="B125" s="33"/>
      <c r="C125" s="34"/>
      <c r="D125" s="185" t="s">
        <v>149</v>
      </c>
      <c r="E125" s="34"/>
      <c r="F125" s="188" t="s">
        <v>182</v>
      </c>
      <c r="G125" s="34"/>
      <c r="H125" s="34"/>
      <c r="I125" s="102"/>
      <c r="J125" s="34"/>
      <c r="K125" s="34"/>
      <c r="L125" s="37"/>
      <c r="M125" s="187"/>
      <c r="N125" s="59"/>
      <c r="O125" s="59"/>
      <c r="P125" s="59"/>
      <c r="Q125" s="59"/>
      <c r="R125" s="59"/>
      <c r="S125" s="59"/>
      <c r="T125" s="60"/>
      <c r="AT125" s="16" t="s">
        <v>149</v>
      </c>
      <c r="AU125" s="16" t="s">
        <v>82</v>
      </c>
    </row>
    <row r="126" spans="2:51" s="11" customFormat="1" ht="11.25">
      <c r="B126" s="189"/>
      <c r="C126" s="190"/>
      <c r="D126" s="185" t="s">
        <v>151</v>
      </c>
      <c r="E126" s="191" t="s">
        <v>19</v>
      </c>
      <c r="F126" s="192" t="s">
        <v>188</v>
      </c>
      <c r="G126" s="190"/>
      <c r="H126" s="193">
        <v>36.2</v>
      </c>
      <c r="I126" s="194"/>
      <c r="J126" s="190"/>
      <c r="K126" s="190"/>
      <c r="L126" s="195"/>
      <c r="M126" s="196"/>
      <c r="N126" s="197"/>
      <c r="O126" s="197"/>
      <c r="P126" s="197"/>
      <c r="Q126" s="197"/>
      <c r="R126" s="197"/>
      <c r="S126" s="197"/>
      <c r="T126" s="198"/>
      <c r="AT126" s="199" t="s">
        <v>151</v>
      </c>
      <c r="AU126" s="199" t="s">
        <v>82</v>
      </c>
      <c r="AV126" s="11" t="s">
        <v>82</v>
      </c>
      <c r="AW126" s="11" t="s">
        <v>33</v>
      </c>
      <c r="AX126" s="11" t="s">
        <v>80</v>
      </c>
      <c r="AY126" s="199" t="s">
        <v>139</v>
      </c>
    </row>
    <row r="127" spans="2:65" s="1" customFormat="1" ht="20.45" customHeight="1">
      <c r="B127" s="33"/>
      <c r="C127" s="173" t="s">
        <v>189</v>
      </c>
      <c r="D127" s="173" t="s">
        <v>141</v>
      </c>
      <c r="E127" s="174" t="s">
        <v>190</v>
      </c>
      <c r="F127" s="175" t="s">
        <v>191</v>
      </c>
      <c r="G127" s="176" t="s">
        <v>192</v>
      </c>
      <c r="H127" s="177">
        <v>1.44</v>
      </c>
      <c r="I127" s="178"/>
      <c r="J127" s="179">
        <f>ROUND(I127*H127,2)</f>
        <v>0</v>
      </c>
      <c r="K127" s="175" t="s">
        <v>145</v>
      </c>
      <c r="L127" s="37"/>
      <c r="M127" s="180" t="s">
        <v>19</v>
      </c>
      <c r="N127" s="181" t="s">
        <v>43</v>
      </c>
      <c r="O127" s="59"/>
      <c r="P127" s="182">
        <f>O127*H127</f>
        <v>0</v>
      </c>
      <c r="Q127" s="182">
        <v>0</v>
      </c>
      <c r="R127" s="182">
        <f>Q127*H127</f>
        <v>0</v>
      </c>
      <c r="S127" s="182">
        <v>0</v>
      </c>
      <c r="T127" s="183">
        <f>S127*H127</f>
        <v>0</v>
      </c>
      <c r="AR127" s="16" t="s">
        <v>146</v>
      </c>
      <c r="AT127" s="16" t="s">
        <v>141</v>
      </c>
      <c r="AU127" s="16" t="s">
        <v>82</v>
      </c>
      <c r="AY127" s="16" t="s">
        <v>139</v>
      </c>
      <c r="BE127" s="184">
        <f>IF(N127="základní",J127,0)</f>
        <v>0</v>
      </c>
      <c r="BF127" s="184">
        <f>IF(N127="snížená",J127,0)</f>
        <v>0</v>
      </c>
      <c r="BG127" s="184">
        <f>IF(N127="zákl. přenesená",J127,0)</f>
        <v>0</v>
      </c>
      <c r="BH127" s="184">
        <f>IF(N127="sníž. přenesená",J127,0)</f>
        <v>0</v>
      </c>
      <c r="BI127" s="184">
        <f>IF(N127="nulová",J127,0)</f>
        <v>0</v>
      </c>
      <c r="BJ127" s="16" t="s">
        <v>80</v>
      </c>
      <c r="BK127" s="184">
        <f>ROUND(I127*H127,2)</f>
        <v>0</v>
      </c>
      <c r="BL127" s="16" t="s">
        <v>146</v>
      </c>
      <c r="BM127" s="16" t="s">
        <v>193</v>
      </c>
    </row>
    <row r="128" spans="2:47" s="1" customFormat="1" ht="19.5">
      <c r="B128" s="33"/>
      <c r="C128" s="34"/>
      <c r="D128" s="185" t="s">
        <v>148</v>
      </c>
      <c r="E128" s="34"/>
      <c r="F128" s="186" t="s">
        <v>194</v>
      </c>
      <c r="G128" s="34"/>
      <c r="H128" s="34"/>
      <c r="I128" s="102"/>
      <c r="J128" s="34"/>
      <c r="K128" s="34"/>
      <c r="L128" s="37"/>
      <c r="M128" s="187"/>
      <c r="N128" s="59"/>
      <c r="O128" s="59"/>
      <c r="P128" s="59"/>
      <c r="Q128" s="59"/>
      <c r="R128" s="59"/>
      <c r="S128" s="59"/>
      <c r="T128" s="60"/>
      <c r="AT128" s="16" t="s">
        <v>148</v>
      </c>
      <c r="AU128" s="16" t="s">
        <v>82</v>
      </c>
    </row>
    <row r="129" spans="2:47" s="1" customFormat="1" ht="224.25">
      <c r="B129" s="33"/>
      <c r="C129" s="34"/>
      <c r="D129" s="185" t="s">
        <v>149</v>
      </c>
      <c r="E129" s="34"/>
      <c r="F129" s="188" t="s">
        <v>195</v>
      </c>
      <c r="G129" s="34"/>
      <c r="H129" s="34"/>
      <c r="I129" s="102"/>
      <c r="J129" s="34"/>
      <c r="K129" s="34"/>
      <c r="L129" s="37"/>
      <c r="M129" s="187"/>
      <c r="N129" s="59"/>
      <c r="O129" s="59"/>
      <c r="P129" s="59"/>
      <c r="Q129" s="59"/>
      <c r="R129" s="59"/>
      <c r="S129" s="59"/>
      <c r="T129" s="60"/>
      <c r="AT129" s="16" t="s">
        <v>149</v>
      </c>
      <c r="AU129" s="16" t="s">
        <v>82</v>
      </c>
    </row>
    <row r="130" spans="2:51" s="11" customFormat="1" ht="11.25">
      <c r="B130" s="189"/>
      <c r="C130" s="190"/>
      <c r="D130" s="185" t="s">
        <v>151</v>
      </c>
      <c r="E130" s="191" t="s">
        <v>19</v>
      </c>
      <c r="F130" s="192" t="s">
        <v>196</v>
      </c>
      <c r="G130" s="190"/>
      <c r="H130" s="193">
        <v>1.44</v>
      </c>
      <c r="I130" s="194"/>
      <c r="J130" s="190"/>
      <c r="K130" s="190"/>
      <c r="L130" s="195"/>
      <c r="M130" s="196"/>
      <c r="N130" s="197"/>
      <c r="O130" s="197"/>
      <c r="P130" s="197"/>
      <c r="Q130" s="197"/>
      <c r="R130" s="197"/>
      <c r="S130" s="197"/>
      <c r="T130" s="198"/>
      <c r="AT130" s="199" t="s">
        <v>151</v>
      </c>
      <c r="AU130" s="199" t="s">
        <v>82</v>
      </c>
      <c r="AV130" s="11" t="s">
        <v>82</v>
      </c>
      <c r="AW130" s="11" t="s">
        <v>33</v>
      </c>
      <c r="AX130" s="11" t="s">
        <v>80</v>
      </c>
      <c r="AY130" s="199" t="s">
        <v>139</v>
      </c>
    </row>
    <row r="131" spans="2:65" s="1" customFormat="1" ht="20.45" customHeight="1">
      <c r="B131" s="33"/>
      <c r="C131" s="173" t="s">
        <v>197</v>
      </c>
      <c r="D131" s="173" t="s">
        <v>141</v>
      </c>
      <c r="E131" s="174" t="s">
        <v>198</v>
      </c>
      <c r="F131" s="175" t="s">
        <v>199</v>
      </c>
      <c r="G131" s="176" t="s">
        <v>192</v>
      </c>
      <c r="H131" s="177">
        <v>4.575</v>
      </c>
      <c r="I131" s="178"/>
      <c r="J131" s="179">
        <f>ROUND(I131*H131,2)</f>
        <v>0</v>
      </c>
      <c r="K131" s="175" t="s">
        <v>145</v>
      </c>
      <c r="L131" s="37"/>
      <c r="M131" s="180" t="s">
        <v>19</v>
      </c>
      <c r="N131" s="181" t="s">
        <v>43</v>
      </c>
      <c r="O131" s="59"/>
      <c r="P131" s="182">
        <f>O131*H131</f>
        <v>0</v>
      </c>
      <c r="Q131" s="182">
        <v>0</v>
      </c>
      <c r="R131" s="182">
        <f>Q131*H131</f>
        <v>0</v>
      </c>
      <c r="S131" s="182">
        <v>0</v>
      </c>
      <c r="T131" s="183">
        <f>S131*H131</f>
        <v>0</v>
      </c>
      <c r="AR131" s="16" t="s">
        <v>146</v>
      </c>
      <c r="AT131" s="16" t="s">
        <v>141</v>
      </c>
      <c r="AU131" s="16" t="s">
        <v>82</v>
      </c>
      <c r="AY131" s="16" t="s">
        <v>139</v>
      </c>
      <c r="BE131" s="184">
        <f>IF(N131="základní",J131,0)</f>
        <v>0</v>
      </c>
      <c r="BF131" s="184">
        <f>IF(N131="snížená",J131,0)</f>
        <v>0</v>
      </c>
      <c r="BG131" s="184">
        <f>IF(N131="zákl. přenesená",J131,0)</f>
        <v>0</v>
      </c>
      <c r="BH131" s="184">
        <f>IF(N131="sníž. přenesená",J131,0)</f>
        <v>0</v>
      </c>
      <c r="BI131" s="184">
        <f>IF(N131="nulová",J131,0)</f>
        <v>0</v>
      </c>
      <c r="BJ131" s="16" t="s">
        <v>80</v>
      </c>
      <c r="BK131" s="184">
        <f>ROUND(I131*H131,2)</f>
        <v>0</v>
      </c>
      <c r="BL131" s="16" t="s">
        <v>146</v>
      </c>
      <c r="BM131" s="16" t="s">
        <v>200</v>
      </c>
    </row>
    <row r="132" spans="2:47" s="1" customFormat="1" ht="19.5">
      <c r="B132" s="33"/>
      <c r="C132" s="34"/>
      <c r="D132" s="185" t="s">
        <v>148</v>
      </c>
      <c r="E132" s="34"/>
      <c r="F132" s="186" t="s">
        <v>201</v>
      </c>
      <c r="G132" s="34"/>
      <c r="H132" s="34"/>
      <c r="I132" s="102"/>
      <c r="J132" s="34"/>
      <c r="K132" s="34"/>
      <c r="L132" s="37"/>
      <c r="M132" s="187"/>
      <c r="N132" s="59"/>
      <c r="O132" s="59"/>
      <c r="P132" s="59"/>
      <c r="Q132" s="59"/>
      <c r="R132" s="59"/>
      <c r="S132" s="59"/>
      <c r="T132" s="60"/>
      <c r="AT132" s="16" t="s">
        <v>148</v>
      </c>
      <c r="AU132" s="16" t="s">
        <v>82</v>
      </c>
    </row>
    <row r="133" spans="2:47" s="1" customFormat="1" ht="136.5">
      <c r="B133" s="33"/>
      <c r="C133" s="34"/>
      <c r="D133" s="185" t="s">
        <v>149</v>
      </c>
      <c r="E133" s="34"/>
      <c r="F133" s="188" t="s">
        <v>202</v>
      </c>
      <c r="G133" s="34"/>
      <c r="H133" s="34"/>
      <c r="I133" s="102"/>
      <c r="J133" s="34"/>
      <c r="K133" s="34"/>
      <c r="L133" s="37"/>
      <c r="M133" s="187"/>
      <c r="N133" s="59"/>
      <c r="O133" s="59"/>
      <c r="P133" s="59"/>
      <c r="Q133" s="59"/>
      <c r="R133" s="59"/>
      <c r="S133" s="59"/>
      <c r="T133" s="60"/>
      <c r="AT133" s="16" t="s">
        <v>149</v>
      </c>
      <c r="AU133" s="16" t="s">
        <v>82</v>
      </c>
    </row>
    <row r="134" spans="2:51" s="11" customFormat="1" ht="11.25">
      <c r="B134" s="189"/>
      <c r="C134" s="190"/>
      <c r="D134" s="185" t="s">
        <v>151</v>
      </c>
      <c r="E134" s="191" t="s">
        <v>19</v>
      </c>
      <c r="F134" s="192" t="s">
        <v>203</v>
      </c>
      <c r="G134" s="190"/>
      <c r="H134" s="193">
        <v>4.575</v>
      </c>
      <c r="I134" s="194"/>
      <c r="J134" s="190"/>
      <c r="K134" s="190"/>
      <c r="L134" s="195"/>
      <c r="M134" s="196"/>
      <c r="N134" s="197"/>
      <c r="O134" s="197"/>
      <c r="P134" s="197"/>
      <c r="Q134" s="197"/>
      <c r="R134" s="197"/>
      <c r="S134" s="197"/>
      <c r="T134" s="198"/>
      <c r="AT134" s="199" t="s">
        <v>151</v>
      </c>
      <c r="AU134" s="199" t="s">
        <v>82</v>
      </c>
      <c r="AV134" s="11" t="s">
        <v>82</v>
      </c>
      <c r="AW134" s="11" t="s">
        <v>33</v>
      </c>
      <c r="AX134" s="11" t="s">
        <v>80</v>
      </c>
      <c r="AY134" s="199" t="s">
        <v>139</v>
      </c>
    </row>
    <row r="135" spans="2:65" s="1" customFormat="1" ht="20.45" customHeight="1">
      <c r="B135" s="33"/>
      <c r="C135" s="173" t="s">
        <v>204</v>
      </c>
      <c r="D135" s="173" t="s">
        <v>141</v>
      </c>
      <c r="E135" s="174" t="s">
        <v>205</v>
      </c>
      <c r="F135" s="175" t="s">
        <v>206</v>
      </c>
      <c r="G135" s="176" t="s">
        <v>192</v>
      </c>
      <c r="H135" s="177">
        <v>39.511</v>
      </c>
      <c r="I135" s="178"/>
      <c r="J135" s="179">
        <f>ROUND(I135*H135,2)</f>
        <v>0</v>
      </c>
      <c r="K135" s="175" t="s">
        <v>145</v>
      </c>
      <c r="L135" s="37"/>
      <c r="M135" s="180" t="s">
        <v>19</v>
      </c>
      <c r="N135" s="181" t="s">
        <v>43</v>
      </c>
      <c r="O135" s="59"/>
      <c r="P135" s="182">
        <f>O135*H135</f>
        <v>0</v>
      </c>
      <c r="Q135" s="182">
        <v>0</v>
      </c>
      <c r="R135" s="182">
        <f>Q135*H135</f>
        <v>0</v>
      </c>
      <c r="S135" s="182">
        <v>0</v>
      </c>
      <c r="T135" s="183">
        <f>S135*H135</f>
        <v>0</v>
      </c>
      <c r="AR135" s="16" t="s">
        <v>146</v>
      </c>
      <c r="AT135" s="16" t="s">
        <v>141</v>
      </c>
      <c r="AU135" s="16" t="s">
        <v>82</v>
      </c>
      <c r="AY135" s="16" t="s">
        <v>139</v>
      </c>
      <c r="BE135" s="184">
        <f>IF(N135="základní",J135,0)</f>
        <v>0</v>
      </c>
      <c r="BF135" s="184">
        <f>IF(N135="snížená",J135,0)</f>
        <v>0</v>
      </c>
      <c r="BG135" s="184">
        <f>IF(N135="zákl. přenesená",J135,0)</f>
        <v>0</v>
      </c>
      <c r="BH135" s="184">
        <f>IF(N135="sníž. přenesená",J135,0)</f>
        <v>0</v>
      </c>
      <c r="BI135" s="184">
        <f>IF(N135="nulová",J135,0)</f>
        <v>0</v>
      </c>
      <c r="BJ135" s="16" t="s">
        <v>80</v>
      </c>
      <c r="BK135" s="184">
        <f>ROUND(I135*H135,2)</f>
        <v>0</v>
      </c>
      <c r="BL135" s="16" t="s">
        <v>146</v>
      </c>
      <c r="BM135" s="16" t="s">
        <v>207</v>
      </c>
    </row>
    <row r="136" spans="2:47" s="1" customFormat="1" ht="19.5">
      <c r="B136" s="33"/>
      <c r="C136" s="34"/>
      <c r="D136" s="185" t="s">
        <v>148</v>
      </c>
      <c r="E136" s="34"/>
      <c r="F136" s="186" t="s">
        <v>208</v>
      </c>
      <c r="G136" s="34"/>
      <c r="H136" s="34"/>
      <c r="I136" s="102"/>
      <c r="J136" s="34"/>
      <c r="K136" s="34"/>
      <c r="L136" s="37"/>
      <c r="M136" s="187"/>
      <c r="N136" s="59"/>
      <c r="O136" s="59"/>
      <c r="P136" s="59"/>
      <c r="Q136" s="59"/>
      <c r="R136" s="59"/>
      <c r="S136" s="59"/>
      <c r="T136" s="60"/>
      <c r="AT136" s="16" t="s">
        <v>148</v>
      </c>
      <c r="AU136" s="16" t="s">
        <v>82</v>
      </c>
    </row>
    <row r="137" spans="2:47" s="1" customFormat="1" ht="58.5">
      <c r="B137" s="33"/>
      <c r="C137" s="34"/>
      <c r="D137" s="185" t="s">
        <v>149</v>
      </c>
      <c r="E137" s="34"/>
      <c r="F137" s="188" t="s">
        <v>209</v>
      </c>
      <c r="G137" s="34"/>
      <c r="H137" s="34"/>
      <c r="I137" s="102"/>
      <c r="J137" s="34"/>
      <c r="K137" s="34"/>
      <c r="L137" s="37"/>
      <c r="M137" s="187"/>
      <c r="N137" s="59"/>
      <c r="O137" s="59"/>
      <c r="P137" s="59"/>
      <c r="Q137" s="59"/>
      <c r="R137" s="59"/>
      <c r="S137" s="59"/>
      <c r="T137" s="60"/>
      <c r="AT137" s="16" t="s">
        <v>149</v>
      </c>
      <c r="AU137" s="16" t="s">
        <v>82</v>
      </c>
    </row>
    <row r="138" spans="2:51" s="11" customFormat="1" ht="11.25">
      <c r="B138" s="189"/>
      <c r="C138" s="190"/>
      <c r="D138" s="185" t="s">
        <v>151</v>
      </c>
      <c r="E138" s="191" t="s">
        <v>19</v>
      </c>
      <c r="F138" s="192" t="s">
        <v>210</v>
      </c>
      <c r="G138" s="190"/>
      <c r="H138" s="193">
        <v>17.11</v>
      </c>
      <c r="I138" s="194"/>
      <c r="J138" s="190"/>
      <c r="K138" s="190"/>
      <c r="L138" s="195"/>
      <c r="M138" s="196"/>
      <c r="N138" s="197"/>
      <c r="O138" s="197"/>
      <c r="P138" s="197"/>
      <c r="Q138" s="197"/>
      <c r="R138" s="197"/>
      <c r="S138" s="197"/>
      <c r="T138" s="198"/>
      <c r="AT138" s="199" t="s">
        <v>151</v>
      </c>
      <c r="AU138" s="199" t="s">
        <v>82</v>
      </c>
      <c r="AV138" s="11" t="s">
        <v>82</v>
      </c>
      <c r="AW138" s="11" t="s">
        <v>33</v>
      </c>
      <c r="AX138" s="11" t="s">
        <v>72</v>
      </c>
      <c r="AY138" s="199" t="s">
        <v>139</v>
      </c>
    </row>
    <row r="139" spans="2:51" s="11" customFormat="1" ht="11.25">
      <c r="B139" s="189"/>
      <c r="C139" s="190"/>
      <c r="D139" s="185" t="s">
        <v>151</v>
      </c>
      <c r="E139" s="191" t="s">
        <v>19</v>
      </c>
      <c r="F139" s="192" t="s">
        <v>211</v>
      </c>
      <c r="G139" s="190"/>
      <c r="H139" s="193">
        <v>14.306</v>
      </c>
      <c r="I139" s="194"/>
      <c r="J139" s="190"/>
      <c r="K139" s="190"/>
      <c r="L139" s="195"/>
      <c r="M139" s="196"/>
      <c r="N139" s="197"/>
      <c r="O139" s="197"/>
      <c r="P139" s="197"/>
      <c r="Q139" s="197"/>
      <c r="R139" s="197"/>
      <c r="S139" s="197"/>
      <c r="T139" s="198"/>
      <c r="AT139" s="199" t="s">
        <v>151</v>
      </c>
      <c r="AU139" s="199" t="s">
        <v>82</v>
      </c>
      <c r="AV139" s="11" t="s">
        <v>82</v>
      </c>
      <c r="AW139" s="11" t="s">
        <v>33</v>
      </c>
      <c r="AX139" s="11" t="s">
        <v>72</v>
      </c>
      <c r="AY139" s="199" t="s">
        <v>139</v>
      </c>
    </row>
    <row r="140" spans="2:51" s="11" customFormat="1" ht="11.25">
      <c r="B140" s="189"/>
      <c r="C140" s="190"/>
      <c r="D140" s="185" t="s">
        <v>151</v>
      </c>
      <c r="E140" s="191" t="s">
        <v>19</v>
      </c>
      <c r="F140" s="192" t="s">
        <v>212</v>
      </c>
      <c r="G140" s="190"/>
      <c r="H140" s="193">
        <v>6.25</v>
      </c>
      <c r="I140" s="194"/>
      <c r="J140" s="190"/>
      <c r="K140" s="190"/>
      <c r="L140" s="195"/>
      <c r="M140" s="196"/>
      <c r="N140" s="197"/>
      <c r="O140" s="197"/>
      <c r="P140" s="197"/>
      <c r="Q140" s="197"/>
      <c r="R140" s="197"/>
      <c r="S140" s="197"/>
      <c r="T140" s="198"/>
      <c r="AT140" s="199" t="s">
        <v>151</v>
      </c>
      <c r="AU140" s="199" t="s">
        <v>82</v>
      </c>
      <c r="AV140" s="11" t="s">
        <v>82</v>
      </c>
      <c r="AW140" s="11" t="s">
        <v>33</v>
      </c>
      <c r="AX140" s="11" t="s">
        <v>72</v>
      </c>
      <c r="AY140" s="199" t="s">
        <v>139</v>
      </c>
    </row>
    <row r="141" spans="2:51" s="11" customFormat="1" ht="11.25">
      <c r="B141" s="189"/>
      <c r="C141" s="190"/>
      <c r="D141" s="185" t="s">
        <v>151</v>
      </c>
      <c r="E141" s="191" t="s">
        <v>19</v>
      </c>
      <c r="F141" s="192" t="s">
        <v>213</v>
      </c>
      <c r="G141" s="190"/>
      <c r="H141" s="193">
        <v>1.845</v>
      </c>
      <c r="I141" s="194"/>
      <c r="J141" s="190"/>
      <c r="K141" s="190"/>
      <c r="L141" s="195"/>
      <c r="M141" s="196"/>
      <c r="N141" s="197"/>
      <c r="O141" s="197"/>
      <c r="P141" s="197"/>
      <c r="Q141" s="197"/>
      <c r="R141" s="197"/>
      <c r="S141" s="197"/>
      <c r="T141" s="198"/>
      <c r="AT141" s="199" t="s">
        <v>151</v>
      </c>
      <c r="AU141" s="199" t="s">
        <v>82</v>
      </c>
      <c r="AV141" s="11" t="s">
        <v>82</v>
      </c>
      <c r="AW141" s="11" t="s">
        <v>33</v>
      </c>
      <c r="AX141" s="11" t="s">
        <v>72</v>
      </c>
      <c r="AY141" s="199" t="s">
        <v>139</v>
      </c>
    </row>
    <row r="142" spans="2:51" s="12" customFormat="1" ht="11.25">
      <c r="B142" s="200"/>
      <c r="C142" s="201"/>
      <c r="D142" s="185" t="s">
        <v>151</v>
      </c>
      <c r="E142" s="202" t="s">
        <v>19</v>
      </c>
      <c r="F142" s="203" t="s">
        <v>166</v>
      </c>
      <c r="G142" s="201"/>
      <c r="H142" s="204">
        <v>39.511</v>
      </c>
      <c r="I142" s="205"/>
      <c r="J142" s="201"/>
      <c r="K142" s="201"/>
      <c r="L142" s="206"/>
      <c r="M142" s="207"/>
      <c r="N142" s="208"/>
      <c r="O142" s="208"/>
      <c r="P142" s="208"/>
      <c r="Q142" s="208"/>
      <c r="R142" s="208"/>
      <c r="S142" s="208"/>
      <c r="T142" s="209"/>
      <c r="AT142" s="210" t="s">
        <v>151</v>
      </c>
      <c r="AU142" s="210" t="s">
        <v>82</v>
      </c>
      <c r="AV142" s="12" t="s">
        <v>146</v>
      </c>
      <c r="AW142" s="12" t="s">
        <v>33</v>
      </c>
      <c r="AX142" s="12" t="s">
        <v>80</v>
      </c>
      <c r="AY142" s="210" t="s">
        <v>139</v>
      </c>
    </row>
    <row r="143" spans="2:65" s="1" customFormat="1" ht="20.45" customHeight="1">
      <c r="B143" s="33"/>
      <c r="C143" s="173" t="s">
        <v>214</v>
      </c>
      <c r="D143" s="173" t="s">
        <v>141</v>
      </c>
      <c r="E143" s="174" t="s">
        <v>215</v>
      </c>
      <c r="F143" s="175" t="s">
        <v>216</v>
      </c>
      <c r="G143" s="176" t="s">
        <v>192</v>
      </c>
      <c r="H143" s="177">
        <v>39.511</v>
      </c>
      <c r="I143" s="178"/>
      <c r="J143" s="179">
        <f>ROUND(I143*H143,2)</f>
        <v>0</v>
      </c>
      <c r="K143" s="175" t="s">
        <v>145</v>
      </c>
      <c r="L143" s="37"/>
      <c r="M143" s="180" t="s">
        <v>19</v>
      </c>
      <c r="N143" s="181" t="s">
        <v>43</v>
      </c>
      <c r="O143" s="59"/>
      <c r="P143" s="182">
        <f>O143*H143</f>
        <v>0</v>
      </c>
      <c r="Q143" s="182">
        <v>0</v>
      </c>
      <c r="R143" s="182">
        <f>Q143*H143</f>
        <v>0</v>
      </c>
      <c r="S143" s="182">
        <v>0</v>
      </c>
      <c r="T143" s="183">
        <f>S143*H143</f>
        <v>0</v>
      </c>
      <c r="AR143" s="16" t="s">
        <v>146</v>
      </c>
      <c r="AT143" s="16" t="s">
        <v>141</v>
      </c>
      <c r="AU143" s="16" t="s">
        <v>82</v>
      </c>
      <c r="AY143" s="16" t="s">
        <v>139</v>
      </c>
      <c r="BE143" s="184">
        <f>IF(N143="základní",J143,0)</f>
        <v>0</v>
      </c>
      <c r="BF143" s="184">
        <f>IF(N143="snížená",J143,0)</f>
        <v>0</v>
      </c>
      <c r="BG143" s="184">
        <f>IF(N143="zákl. přenesená",J143,0)</f>
        <v>0</v>
      </c>
      <c r="BH143" s="184">
        <f>IF(N143="sníž. přenesená",J143,0)</f>
        <v>0</v>
      </c>
      <c r="BI143" s="184">
        <f>IF(N143="nulová",J143,0)</f>
        <v>0</v>
      </c>
      <c r="BJ143" s="16" t="s">
        <v>80</v>
      </c>
      <c r="BK143" s="184">
        <f>ROUND(I143*H143,2)</f>
        <v>0</v>
      </c>
      <c r="BL143" s="16" t="s">
        <v>146</v>
      </c>
      <c r="BM143" s="16" t="s">
        <v>217</v>
      </c>
    </row>
    <row r="144" spans="2:47" s="1" customFormat="1" ht="19.5">
      <c r="B144" s="33"/>
      <c r="C144" s="34"/>
      <c r="D144" s="185" t="s">
        <v>148</v>
      </c>
      <c r="E144" s="34"/>
      <c r="F144" s="186" t="s">
        <v>218</v>
      </c>
      <c r="G144" s="34"/>
      <c r="H144" s="34"/>
      <c r="I144" s="102"/>
      <c r="J144" s="34"/>
      <c r="K144" s="34"/>
      <c r="L144" s="37"/>
      <c r="M144" s="187"/>
      <c r="N144" s="59"/>
      <c r="O144" s="59"/>
      <c r="P144" s="59"/>
      <c r="Q144" s="59"/>
      <c r="R144" s="59"/>
      <c r="S144" s="59"/>
      <c r="T144" s="60"/>
      <c r="AT144" s="16" t="s">
        <v>148</v>
      </c>
      <c r="AU144" s="16" t="s">
        <v>82</v>
      </c>
    </row>
    <row r="145" spans="2:47" s="1" customFormat="1" ht="58.5">
      <c r="B145" s="33"/>
      <c r="C145" s="34"/>
      <c r="D145" s="185" t="s">
        <v>149</v>
      </c>
      <c r="E145" s="34"/>
      <c r="F145" s="188" t="s">
        <v>209</v>
      </c>
      <c r="G145" s="34"/>
      <c r="H145" s="34"/>
      <c r="I145" s="102"/>
      <c r="J145" s="34"/>
      <c r="K145" s="34"/>
      <c r="L145" s="37"/>
      <c r="M145" s="187"/>
      <c r="N145" s="59"/>
      <c r="O145" s="59"/>
      <c r="P145" s="59"/>
      <c r="Q145" s="59"/>
      <c r="R145" s="59"/>
      <c r="S145" s="59"/>
      <c r="T145" s="60"/>
      <c r="AT145" s="16" t="s">
        <v>149</v>
      </c>
      <c r="AU145" s="16" t="s">
        <v>82</v>
      </c>
    </row>
    <row r="146" spans="2:65" s="1" customFormat="1" ht="20.45" customHeight="1">
      <c r="B146" s="33"/>
      <c r="C146" s="173" t="s">
        <v>219</v>
      </c>
      <c r="D146" s="173" t="s">
        <v>141</v>
      </c>
      <c r="E146" s="174" t="s">
        <v>220</v>
      </c>
      <c r="F146" s="175" t="s">
        <v>221</v>
      </c>
      <c r="G146" s="176" t="s">
        <v>192</v>
      </c>
      <c r="H146" s="177">
        <v>14.17</v>
      </c>
      <c r="I146" s="178"/>
      <c r="J146" s="179">
        <f>ROUND(I146*H146,2)</f>
        <v>0</v>
      </c>
      <c r="K146" s="175" t="s">
        <v>145</v>
      </c>
      <c r="L146" s="37"/>
      <c r="M146" s="180" t="s">
        <v>19</v>
      </c>
      <c r="N146" s="181" t="s">
        <v>43</v>
      </c>
      <c r="O146" s="59"/>
      <c r="P146" s="182">
        <f>O146*H146</f>
        <v>0</v>
      </c>
      <c r="Q146" s="182">
        <v>0</v>
      </c>
      <c r="R146" s="182">
        <f>Q146*H146</f>
        <v>0</v>
      </c>
      <c r="S146" s="182">
        <v>0</v>
      </c>
      <c r="T146" s="183">
        <f>S146*H146</f>
        <v>0</v>
      </c>
      <c r="AR146" s="16" t="s">
        <v>146</v>
      </c>
      <c r="AT146" s="16" t="s">
        <v>141</v>
      </c>
      <c r="AU146" s="16" t="s">
        <v>82</v>
      </c>
      <c r="AY146" s="16" t="s">
        <v>139</v>
      </c>
      <c r="BE146" s="184">
        <f>IF(N146="základní",J146,0)</f>
        <v>0</v>
      </c>
      <c r="BF146" s="184">
        <f>IF(N146="snížená",J146,0)</f>
        <v>0</v>
      </c>
      <c r="BG146" s="184">
        <f>IF(N146="zákl. přenesená",J146,0)</f>
        <v>0</v>
      </c>
      <c r="BH146" s="184">
        <f>IF(N146="sníž. přenesená",J146,0)</f>
        <v>0</v>
      </c>
      <c r="BI146" s="184">
        <f>IF(N146="nulová",J146,0)</f>
        <v>0</v>
      </c>
      <c r="BJ146" s="16" t="s">
        <v>80</v>
      </c>
      <c r="BK146" s="184">
        <f>ROUND(I146*H146,2)</f>
        <v>0</v>
      </c>
      <c r="BL146" s="16" t="s">
        <v>146</v>
      </c>
      <c r="BM146" s="16" t="s">
        <v>222</v>
      </c>
    </row>
    <row r="147" spans="2:47" s="1" customFormat="1" ht="19.5">
      <c r="B147" s="33"/>
      <c r="C147" s="34"/>
      <c r="D147" s="185" t="s">
        <v>148</v>
      </c>
      <c r="E147" s="34"/>
      <c r="F147" s="186" t="s">
        <v>223</v>
      </c>
      <c r="G147" s="34"/>
      <c r="H147" s="34"/>
      <c r="I147" s="102"/>
      <c r="J147" s="34"/>
      <c r="K147" s="34"/>
      <c r="L147" s="37"/>
      <c r="M147" s="187"/>
      <c r="N147" s="59"/>
      <c r="O147" s="59"/>
      <c r="P147" s="59"/>
      <c r="Q147" s="59"/>
      <c r="R147" s="59"/>
      <c r="S147" s="59"/>
      <c r="T147" s="60"/>
      <c r="AT147" s="16" t="s">
        <v>148</v>
      </c>
      <c r="AU147" s="16" t="s">
        <v>82</v>
      </c>
    </row>
    <row r="148" spans="2:47" s="1" customFormat="1" ht="117">
      <c r="B148" s="33"/>
      <c r="C148" s="34"/>
      <c r="D148" s="185" t="s">
        <v>149</v>
      </c>
      <c r="E148" s="34"/>
      <c r="F148" s="188" t="s">
        <v>224</v>
      </c>
      <c r="G148" s="34"/>
      <c r="H148" s="34"/>
      <c r="I148" s="102"/>
      <c r="J148" s="34"/>
      <c r="K148" s="34"/>
      <c r="L148" s="37"/>
      <c r="M148" s="187"/>
      <c r="N148" s="59"/>
      <c r="O148" s="59"/>
      <c r="P148" s="59"/>
      <c r="Q148" s="59"/>
      <c r="R148" s="59"/>
      <c r="S148" s="59"/>
      <c r="T148" s="60"/>
      <c r="AT148" s="16" t="s">
        <v>149</v>
      </c>
      <c r="AU148" s="16" t="s">
        <v>82</v>
      </c>
    </row>
    <row r="149" spans="2:51" s="11" customFormat="1" ht="11.25">
      <c r="B149" s="189"/>
      <c r="C149" s="190"/>
      <c r="D149" s="185" t="s">
        <v>151</v>
      </c>
      <c r="E149" s="191" t="s">
        <v>19</v>
      </c>
      <c r="F149" s="192" t="s">
        <v>225</v>
      </c>
      <c r="G149" s="190"/>
      <c r="H149" s="193">
        <v>4.575</v>
      </c>
      <c r="I149" s="194"/>
      <c r="J149" s="190"/>
      <c r="K149" s="190"/>
      <c r="L149" s="195"/>
      <c r="M149" s="196"/>
      <c r="N149" s="197"/>
      <c r="O149" s="197"/>
      <c r="P149" s="197"/>
      <c r="Q149" s="197"/>
      <c r="R149" s="197"/>
      <c r="S149" s="197"/>
      <c r="T149" s="198"/>
      <c r="AT149" s="199" t="s">
        <v>151</v>
      </c>
      <c r="AU149" s="199" t="s">
        <v>82</v>
      </c>
      <c r="AV149" s="11" t="s">
        <v>82</v>
      </c>
      <c r="AW149" s="11" t="s">
        <v>33</v>
      </c>
      <c r="AX149" s="11" t="s">
        <v>72</v>
      </c>
      <c r="AY149" s="199" t="s">
        <v>139</v>
      </c>
    </row>
    <row r="150" spans="2:51" s="11" customFormat="1" ht="11.25">
      <c r="B150" s="189"/>
      <c r="C150" s="190"/>
      <c r="D150" s="185" t="s">
        <v>151</v>
      </c>
      <c r="E150" s="191" t="s">
        <v>19</v>
      </c>
      <c r="F150" s="192" t="s">
        <v>226</v>
      </c>
      <c r="G150" s="190"/>
      <c r="H150" s="193">
        <v>9.595</v>
      </c>
      <c r="I150" s="194"/>
      <c r="J150" s="190"/>
      <c r="K150" s="190"/>
      <c r="L150" s="195"/>
      <c r="M150" s="196"/>
      <c r="N150" s="197"/>
      <c r="O150" s="197"/>
      <c r="P150" s="197"/>
      <c r="Q150" s="197"/>
      <c r="R150" s="197"/>
      <c r="S150" s="197"/>
      <c r="T150" s="198"/>
      <c r="AT150" s="199" t="s">
        <v>151</v>
      </c>
      <c r="AU150" s="199" t="s">
        <v>82</v>
      </c>
      <c r="AV150" s="11" t="s">
        <v>82</v>
      </c>
      <c r="AW150" s="11" t="s">
        <v>33</v>
      </c>
      <c r="AX150" s="11" t="s">
        <v>72</v>
      </c>
      <c r="AY150" s="199" t="s">
        <v>139</v>
      </c>
    </row>
    <row r="151" spans="2:51" s="12" customFormat="1" ht="11.25">
      <c r="B151" s="200"/>
      <c r="C151" s="201"/>
      <c r="D151" s="185" t="s">
        <v>151</v>
      </c>
      <c r="E151" s="202" t="s">
        <v>19</v>
      </c>
      <c r="F151" s="203" t="s">
        <v>166</v>
      </c>
      <c r="G151" s="201"/>
      <c r="H151" s="204">
        <v>14.17</v>
      </c>
      <c r="I151" s="205"/>
      <c r="J151" s="201"/>
      <c r="K151" s="201"/>
      <c r="L151" s="206"/>
      <c r="M151" s="207"/>
      <c r="N151" s="208"/>
      <c r="O151" s="208"/>
      <c r="P151" s="208"/>
      <c r="Q151" s="208"/>
      <c r="R151" s="208"/>
      <c r="S151" s="208"/>
      <c r="T151" s="209"/>
      <c r="AT151" s="210" t="s">
        <v>151</v>
      </c>
      <c r="AU151" s="210" t="s">
        <v>82</v>
      </c>
      <c r="AV151" s="12" t="s">
        <v>146</v>
      </c>
      <c r="AW151" s="12" t="s">
        <v>33</v>
      </c>
      <c r="AX151" s="12" t="s">
        <v>80</v>
      </c>
      <c r="AY151" s="210" t="s">
        <v>139</v>
      </c>
    </row>
    <row r="152" spans="2:65" s="1" customFormat="1" ht="30.6" customHeight="1">
      <c r="B152" s="33"/>
      <c r="C152" s="173" t="s">
        <v>227</v>
      </c>
      <c r="D152" s="173" t="s">
        <v>141</v>
      </c>
      <c r="E152" s="174" t="s">
        <v>228</v>
      </c>
      <c r="F152" s="175" t="s">
        <v>229</v>
      </c>
      <c r="G152" s="176" t="s">
        <v>192</v>
      </c>
      <c r="H152" s="177">
        <v>29.916</v>
      </c>
      <c r="I152" s="178"/>
      <c r="J152" s="179">
        <f>ROUND(I152*H152,2)</f>
        <v>0</v>
      </c>
      <c r="K152" s="175" t="s">
        <v>145</v>
      </c>
      <c r="L152" s="37"/>
      <c r="M152" s="180" t="s">
        <v>19</v>
      </c>
      <c r="N152" s="181" t="s">
        <v>43</v>
      </c>
      <c r="O152" s="59"/>
      <c r="P152" s="182">
        <f>O152*H152</f>
        <v>0</v>
      </c>
      <c r="Q152" s="182">
        <v>0</v>
      </c>
      <c r="R152" s="182">
        <f>Q152*H152</f>
        <v>0</v>
      </c>
      <c r="S152" s="182">
        <v>0</v>
      </c>
      <c r="T152" s="183">
        <f>S152*H152</f>
        <v>0</v>
      </c>
      <c r="AR152" s="16" t="s">
        <v>146</v>
      </c>
      <c r="AT152" s="16" t="s">
        <v>141</v>
      </c>
      <c r="AU152" s="16" t="s">
        <v>82</v>
      </c>
      <c r="AY152" s="16" t="s">
        <v>139</v>
      </c>
      <c r="BE152" s="184">
        <f>IF(N152="základní",J152,0)</f>
        <v>0</v>
      </c>
      <c r="BF152" s="184">
        <f>IF(N152="snížená",J152,0)</f>
        <v>0</v>
      </c>
      <c r="BG152" s="184">
        <f>IF(N152="zákl. přenesená",J152,0)</f>
        <v>0</v>
      </c>
      <c r="BH152" s="184">
        <f>IF(N152="sníž. přenesená",J152,0)</f>
        <v>0</v>
      </c>
      <c r="BI152" s="184">
        <f>IF(N152="nulová",J152,0)</f>
        <v>0</v>
      </c>
      <c r="BJ152" s="16" t="s">
        <v>80</v>
      </c>
      <c r="BK152" s="184">
        <f>ROUND(I152*H152,2)</f>
        <v>0</v>
      </c>
      <c r="BL152" s="16" t="s">
        <v>146</v>
      </c>
      <c r="BM152" s="16" t="s">
        <v>230</v>
      </c>
    </row>
    <row r="153" spans="2:47" s="1" customFormat="1" ht="19.5">
      <c r="B153" s="33"/>
      <c r="C153" s="34"/>
      <c r="D153" s="185" t="s">
        <v>148</v>
      </c>
      <c r="E153" s="34"/>
      <c r="F153" s="186" t="s">
        <v>231</v>
      </c>
      <c r="G153" s="34"/>
      <c r="H153" s="34"/>
      <c r="I153" s="102"/>
      <c r="J153" s="34"/>
      <c r="K153" s="34"/>
      <c r="L153" s="37"/>
      <c r="M153" s="187"/>
      <c r="N153" s="59"/>
      <c r="O153" s="59"/>
      <c r="P153" s="59"/>
      <c r="Q153" s="59"/>
      <c r="R153" s="59"/>
      <c r="S153" s="59"/>
      <c r="T153" s="60"/>
      <c r="AT153" s="16" t="s">
        <v>148</v>
      </c>
      <c r="AU153" s="16" t="s">
        <v>82</v>
      </c>
    </row>
    <row r="154" spans="2:47" s="1" customFormat="1" ht="117">
      <c r="B154" s="33"/>
      <c r="C154" s="34"/>
      <c r="D154" s="185" t="s">
        <v>149</v>
      </c>
      <c r="E154" s="34"/>
      <c r="F154" s="188" t="s">
        <v>224</v>
      </c>
      <c r="G154" s="34"/>
      <c r="H154" s="34"/>
      <c r="I154" s="102"/>
      <c r="J154" s="34"/>
      <c r="K154" s="34"/>
      <c r="L154" s="37"/>
      <c r="M154" s="187"/>
      <c r="N154" s="59"/>
      <c r="O154" s="59"/>
      <c r="P154" s="59"/>
      <c r="Q154" s="59"/>
      <c r="R154" s="59"/>
      <c r="S154" s="59"/>
      <c r="T154" s="60"/>
      <c r="AT154" s="16" t="s">
        <v>149</v>
      </c>
      <c r="AU154" s="16" t="s">
        <v>82</v>
      </c>
    </row>
    <row r="155" spans="2:51" s="11" customFormat="1" ht="11.25">
      <c r="B155" s="189"/>
      <c r="C155" s="190"/>
      <c r="D155" s="185" t="s">
        <v>151</v>
      </c>
      <c r="E155" s="191" t="s">
        <v>19</v>
      </c>
      <c r="F155" s="192" t="s">
        <v>232</v>
      </c>
      <c r="G155" s="190"/>
      <c r="H155" s="193">
        <v>39.511</v>
      </c>
      <c r="I155" s="194"/>
      <c r="J155" s="190"/>
      <c r="K155" s="190"/>
      <c r="L155" s="195"/>
      <c r="M155" s="196"/>
      <c r="N155" s="197"/>
      <c r="O155" s="197"/>
      <c r="P155" s="197"/>
      <c r="Q155" s="197"/>
      <c r="R155" s="197"/>
      <c r="S155" s="197"/>
      <c r="T155" s="198"/>
      <c r="AT155" s="199" t="s">
        <v>151</v>
      </c>
      <c r="AU155" s="199" t="s">
        <v>82</v>
      </c>
      <c r="AV155" s="11" t="s">
        <v>82</v>
      </c>
      <c r="AW155" s="11" t="s">
        <v>33</v>
      </c>
      <c r="AX155" s="11" t="s">
        <v>72</v>
      </c>
      <c r="AY155" s="199" t="s">
        <v>139</v>
      </c>
    </row>
    <row r="156" spans="2:51" s="11" customFormat="1" ht="11.25">
      <c r="B156" s="189"/>
      <c r="C156" s="190"/>
      <c r="D156" s="185" t="s">
        <v>151</v>
      </c>
      <c r="E156" s="191" t="s">
        <v>19</v>
      </c>
      <c r="F156" s="192" t="s">
        <v>233</v>
      </c>
      <c r="G156" s="190"/>
      <c r="H156" s="193">
        <v>-9.595</v>
      </c>
      <c r="I156" s="194"/>
      <c r="J156" s="190"/>
      <c r="K156" s="190"/>
      <c r="L156" s="195"/>
      <c r="M156" s="196"/>
      <c r="N156" s="197"/>
      <c r="O156" s="197"/>
      <c r="P156" s="197"/>
      <c r="Q156" s="197"/>
      <c r="R156" s="197"/>
      <c r="S156" s="197"/>
      <c r="T156" s="198"/>
      <c r="AT156" s="199" t="s">
        <v>151</v>
      </c>
      <c r="AU156" s="199" t="s">
        <v>82</v>
      </c>
      <c r="AV156" s="11" t="s">
        <v>82</v>
      </c>
      <c r="AW156" s="11" t="s">
        <v>33</v>
      </c>
      <c r="AX156" s="11" t="s">
        <v>72</v>
      </c>
      <c r="AY156" s="199" t="s">
        <v>139</v>
      </c>
    </row>
    <row r="157" spans="2:51" s="12" customFormat="1" ht="11.25">
      <c r="B157" s="200"/>
      <c r="C157" s="201"/>
      <c r="D157" s="185" t="s">
        <v>151</v>
      </c>
      <c r="E157" s="202" t="s">
        <v>19</v>
      </c>
      <c r="F157" s="203" t="s">
        <v>166</v>
      </c>
      <c r="G157" s="201"/>
      <c r="H157" s="204">
        <v>29.916</v>
      </c>
      <c r="I157" s="205"/>
      <c r="J157" s="201"/>
      <c r="K157" s="201"/>
      <c r="L157" s="206"/>
      <c r="M157" s="207"/>
      <c r="N157" s="208"/>
      <c r="O157" s="208"/>
      <c r="P157" s="208"/>
      <c r="Q157" s="208"/>
      <c r="R157" s="208"/>
      <c r="S157" s="208"/>
      <c r="T157" s="209"/>
      <c r="AT157" s="210" t="s">
        <v>151</v>
      </c>
      <c r="AU157" s="210" t="s">
        <v>82</v>
      </c>
      <c r="AV157" s="12" t="s">
        <v>146</v>
      </c>
      <c r="AW157" s="12" t="s">
        <v>33</v>
      </c>
      <c r="AX157" s="12" t="s">
        <v>80</v>
      </c>
      <c r="AY157" s="210" t="s">
        <v>139</v>
      </c>
    </row>
    <row r="158" spans="2:65" s="1" customFormat="1" ht="30.6" customHeight="1">
      <c r="B158" s="33"/>
      <c r="C158" s="173" t="s">
        <v>8</v>
      </c>
      <c r="D158" s="173" t="s">
        <v>141</v>
      </c>
      <c r="E158" s="174" t="s">
        <v>234</v>
      </c>
      <c r="F158" s="175" t="s">
        <v>235</v>
      </c>
      <c r="G158" s="176" t="s">
        <v>192</v>
      </c>
      <c r="H158" s="177">
        <v>1196.64</v>
      </c>
      <c r="I158" s="178"/>
      <c r="J158" s="179">
        <f>ROUND(I158*H158,2)</f>
        <v>0</v>
      </c>
      <c r="K158" s="175" t="s">
        <v>145</v>
      </c>
      <c r="L158" s="37"/>
      <c r="M158" s="180" t="s">
        <v>19</v>
      </c>
      <c r="N158" s="181" t="s">
        <v>43</v>
      </c>
      <c r="O158" s="59"/>
      <c r="P158" s="182">
        <f>O158*H158</f>
        <v>0</v>
      </c>
      <c r="Q158" s="182">
        <v>0</v>
      </c>
      <c r="R158" s="182">
        <f>Q158*H158</f>
        <v>0</v>
      </c>
      <c r="S158" s="182">
        <v>0</v>
      </c>
      <c r="T158" s="183">
        <f>S158*H158</f>
        <v>0</v>
      </c>
      <c r="AR158" s="16" t="s">
        <v>146</v>
      </c>
      <c r="AT158" s="16" t="s">
        <v>141</v>
      </c>
      <c r="AU158" s="16" t="s">
        <v>82</v>
      </c>
      <c r="AY158" s="16" t="s">
        <v>139</v>
      </c>
      <c r="BE158" s="184">
        <f>IF(N158="základní",J158,0)</f>
        <v>0</v>
      </c>
      <c r="BF158" s="184">
        <f>IF(N158="snížená",J158,0)</f>
        <v>0</v>
      </c>
      <c r="BG158" s="184">
        <f>IF(N158="zákl. přenesená",J158,0)</f>
        <v>0</v>
      </c>
      <c r="BH158" s="184">
        <f>IF(N158="sníž. přenesená",J158,0)</f>
        <v>0</v>
      </c>
      <c r="BI158" s="184">
        <f>IF(N158="nulová",J158,0)</f>
        <v>0</v>
      </c>
      <c r="BJ158" s="16" t="s">
        <v>80</v>
      </c>
      <c r="BK158" s="184">
        <f>ROUND(I158*H158,2)</f>
        <v>0</v>
      </c>
      <c r="BL158" s="16" t="s">
        <v>146</v>
      </c>
      <c r="BM158" s="16" t="s">
        <v>236</v>
      </c>
    </row>
    <row r="159" spans="2:47" s="1" customFormat="1" ht="29.25">
      <c r="B159" s="33"/>
      <c r="C159" s="34"/>
      <c r="D159" s="185" t="s">
        <v>148</v>
      </c>
      <c r="E159" s="34"/>
      <c r="F159" s="186" t="s">
        <v>237</v>
      </c>
      <c r="G159" s="34"/>
      <c r="H159" s="34"/>
      <c r="I159" s="102"/>
      <c r="J159" s="34"/>
      <c r="K159" s="34"/>
      <c r="L159" s="37"/>
      <c r="M159" s="187"/>
      <c r="N159" s="59"/>
      <c r="O159" s="59"/>
      <c r="P159" s="59"/>
      <c r="Q159" s="59"/>
      <c r="R159" s="59"/>
      <c r="S159" s="59"/>
      <c r="T159" s="60"/>
      <c r="AT159" s="16" t="s">
        <v>148</v>
      </c>
      <c r="AU159" s="16" t="s">
        <v>82</v>
      </c>
    </row>
    <row r="160" spans="2:47" s="1" customFormat="1" ht="117">
      <c r="B160" s="33"/>
      <c r="C160" s="34"/>
      <c r="D160" s="185" t="s">
        <v>149</v>
      </c>
      <c r="E160" s="34"/>
      <c r="F160" s="188" t="s">
        <v>224</v>
      </c>
      <c r="G160" s="34"/>
      <c r="H160" s="34"/>
      <c r="I160" s="102"/>
      <c r="J160" s="34"/>
      <c r="K160" s="34"/>
      <c r="L160" s="37"/>
      <c r="M160" s="187"/>
      <c r="N160" s="59"/>
      <c r="O160" s="59"/>
      <c r="P160" s="59"/>
      <c r="Q160" s="59"/>
      <c r="R160" s="59"/>
      <c r="S160" s="59"/>
      <c r="T160" s="60"/>
      <c r="AT160" s="16" t="s">
        <v>149</v>
      </c>
      <c r="AU160" s="16" t="s">
        <v>82</v>
      </c>
    </row>
    <row r="161" spans="2:51" s="11" customFormat="1" ht="11.25">
      <c r="B161" s="189"/>
      <c r="C161" s="190"/>
      <c r="D161" s="185" t="s">
        <v>151</v>
      </c>
      <c r="E161" s="191" t="s">
        <v>19</v>
      </c>
      <c r="F161" s="192" t="s">
        <v>238</v>
      </c>
      <c r="G161" s="190"/>
      <c r="H161" s="193">
        <v>1196.64</v>
      </c>
      <c r="I161" s="194"/>
      <c r="J161" s="190"/>
      <c r="K161" s="190"/>
      <c r="L161" s="195"/>
      <c r="M161" s="196"/>
      <c r="N161" s="197"/>
      <c r="O161" s="197"/>
      <c r="P161" s="197"/>
      <c r="Q161" s="197"/>
      <c r="R161" s="197"/>
      <c r="S161" s="197"/>
      <c r="T161" s="198"/>
      <c r="AT161" s="199" t="s">
        <v>151</v>
      </c>
      <c r="AU161" s="199" t="s">
        <v>82</v>
      </c>
      <c r="AV161" s="11" t="s">
        <v>82</v>
      </c>
      <c r="AW161" s="11" t="s">
        <v>33</v>
      </c>
      <c r="AX161" s="11" t="s">
        <v>80</v>
      </c>
      <c r="AY161" s="199" t="s">
        <v>139</v>
      </c>
    </row>
    <row r="162" spans="2:65" s="1" customFormat="1" ht="20.45" customHeight="1">
      <c r="B162" s="33"/>
      <c r="C162" s="173" t="s">
        <v>239</v>
      </c>
      <c r="D162" s="173" t="s">
        <v>141</v>
      </c>
      <c r="E162" s="174" t="s">
        <v>240</v>
      </c>
      <c r="F162" s="175" t="s">
        <v>241</v>
      </c>
      <c r="G162" s="176" t="s">
        <v>192</v>
      </c>
      <c r="H162" s="177">
        <v>39.511</v>
      </c>
      <c r="I162" s="178"/>
      <c r="J162" s="179">
        <f>ROUND(I162*H162,2)</f>
        <v>0</v>
      </c>
      <c r="K162" s="175" t="s">
        <v>145</v>
      </c>
      <c r="L162" s="37"/>
      <c r="M162" s="180" t="s">
        <v>19</v>
      </c>
      <c r="N162" s="181" t="s">
        <v>43</v>
      </c>
      <c r="O162" s="59"/>
      <c r="P162" s="182">
        <f>O162*H162</f>
        <v>0</v>
      </c>
      <c r="Q162" s="182">
        <v>0</v>
      </c>
      <c r="R162" s="182">
        <f>Q162*H162</f>
        <v>0</v>
      </c>
      <c r="S162" s="182">
        <v>0</v>
      </c>
      <c r="T162" s="183">
        <f>S162*H162</f>
        <v>0</v>
      </c>
      <c r="AR162" s="16" t="s">
        <v>146</v>
      </c>
      <c r="AT162" s="16" t="s">
        <v>141</v>
      </c>
      <c r="AU162" s="16" t="s">
        <v>82</v>
      </c>
      <c r="AY162" s="16" t="s">
        <v>139</v>
      </c>
      <c r="BE162" s="184">
        <f>IF(N162="základní",J162,0)</f>
        <v>0</v>
      </c>
      <c r="BF162" s="184">
        <f>IF(N162="snížená",J162,0)</f>
        <v>0</v>
      </c>
      <c r="BG162" s="184">
        <f>IF(N162="zákl. přenesená",J162,0)</f>
        <v>0</v>
      </c>
      <c r="BH162" s="184">
        <f>IF(N162="sníž. přenesená",J162,0)</f>
        <v>0</v>
      </c>
      <c r="BI162" s="184">
        <f>IF(N162="nulová",J162,0)</f>
        <v>0</v>
      </c>
      <c r="BJ162" s="16" t="s">
        <v>80</v>
      </c>
      <c r="BK162" s="184">
        <f>ROUND(I162*H162,2)</f>
        <v>0</v>
      </c>
      <c r="BL162" s="16" t="s">
        <v>146</v>
      </c>
      <c r="BM162" s="16" t="s">
        <v>242</v>
      </c>
    </row>
    <row r="163" spans="2:47" s="1" customFormat="1" ht="19.5">
      <c r="B163" s="33"/>
      <c r="C163" s="34"/>
      <c r="D163" s="185" t="s">
        <v>148</v>
      </c>
      <c r="E163" s="34"/>
      <c r="F163" s="186" t="s">
        <v>243</v>
      </c>
      <c r="G163" s="34"/>
      <c r="H163" s="34"/>
      <c r="I163" s="102"/>
      <c r="J163" s="34"/>
      <c r="K163" s="34"/>
      <c r="L163" s="37"/>
      <c r="M163" s="187"/>
      <c r="N163" s="59"/>
      <c r="O163" s="59"/>
      <c r="P163" s="59"/>
      <c r="Q163" s="59"/>
      <c r="R163" s="59"/>
      <c r="S163" s="59"/>
      <c r="T163" s="60"/>
      <c r="AT163" s="16" t="s">
        <v>148</v>
      </c>
      <c r="AU163" s="16" t="s">
        <v>82</v>
      </c>
    </row>
    <row r="164" spans="2:47" s="1" customFormat="1" ht="87.75">
      <c r="B164" s="33"/>
      <c r="C164" s="34"/>
      <c r="D164" s="185" t="s">
        <v>149</v>
      </c>
      <c r="E164" s="34"/>
      <c r="F164" s="188" t="s">
        <v>244</v>
      </c>
      <c r="G164" s="34"/>
      <c r="H164" s="34"/>
      <c r="I164" s="102"/>
      <c r="J164" s="34"/>
      <c r="K164" s="34"/>
      <c r="L164" s="37"/>
      <c r="M164" s="187"/>
      <c r="N164" s="59"/>
      <c r="O164" s="59"/>
      <c r="P164" s="59"/>
      <c r="Q164" s="59"/>
      <c r="R164" s="59"/>
      <c r="S164" s="59"/>
      <c r="T164" s="60"/>
      <c r="AT164" s="16" t="s">
        <v>149</v>
      </c>
      <c r="AU164" s="16" t="s">
        <v>82</v>
      </c>
    </row>
    <row r="165" spans="2:65" s="1" customFormat="1" ht="30.6" customHeight="1">
      <c r="B165" s="33"/>
      <c r="C165" s="173" t="s">
        <v>245</v>
      </c>
      <c r="D165" s="173" t="s">
        <v>141</v>
      </c>
      <c r="E165" s="174" t="s">
        <v>246</v>
      </c>
      <c r="F165" s="175" t="s">
        <v>247</v>
      </c>
      <c r="G165" s="176" t="s">
        <v>192</v>
      </c>
      <c r="H165" s="177">
        <v>25.62</v>
      </c>
      <c r="I165" s="178"/>
      <c r="J165" s="179">
        <f>ROUND(I165*H165,2)</f>
        <v>0</v>
      </c>
      <c r="K165" s="175" t="s">
        <v>145</v>
      </c>
      <c r="L165" s="37"/>
      <c r="M165" s="180" t="s">
        <v>19</v>
      </c>
      <c r="N165" s="181" t="s">
        <v>43</v>
      </c>
      <c r="O165" s="59"/>
      <c r="P165" s="182">
        <f>O165*H165</f>
        <v>0</v>
      </c>
      <c r="Q165" s="182">
        <v>0</v>
      </c>
      <c r="R165" s="182">
        <f>Q165*H165</f>
        <v>0</v>
      </c>
      <c r="S165" s="182">
        <v>0</v>
      </c>
      <c r="T165" s="183">
        <f>S165*H165</f>
        <v>0</v>
      </c>
      <c r="AR165" s="16" t="s">
        <v>146</v>
      </c>
      <c r="AT165" s="16" t="s">
        <v>141</v>
      </c>
      <c r="AU165" s="16" t="s">
        <v>82</v>
      </c>
      <c r="AY165" s="16" t="s">
        <v>139</v>
      </c>
      <c r="BE165" s="184">
        <f>IF(N165="základní",J165,0)</f>
        <v>0</v>
      </c>
      <c r="BF165" s="184">
        <f>IF(N165="snížená",J165,0)</f>
        <v>0</v>
      </c>
      <c r="BG165" s="184">
        <f>IF(N165="zákl. přenesená",J165,0)</f>
        <v>0</v>
      </c>
      <c r="BH165" s="184">
        <f>IF(N165="sníž. přenesená",J165,0)</f>
        <v>0</v>
      </c>
      <c r="BI165" s="184">
        <f>IF(N165="nulová",J165,0)</f>
        <v>0</v>
      </c>
      <c r="BJ165" s="16" t="s">
        <v>80</v>
      </c>
      <c r="BK165" s="184">
        <f>ROUND(I165*H165,2)</f>
        <v>0</v>
      </c>
      <c r="BL165" s="16" t="s">
        <v>146</v>
      </c>
      <c r="BM165" s="16" t="s">
        <v>248</v>
      </c>
    </row>
    <row r="166" spans="2:47" s="1" customFormat="1" ht="19.5">
      <c r="B166" s="33"/>
      <c r="C166" s="34"/>
      <c r="D166" s="185" t="s">
        <v>148</v>
      </c>
      <c r="E166" s="34"/>
      <c r="F166" s="186" t="s">
        <v>249</v>
      </c>
      <c r="G166" s="34"/>
      <c r="H166" s="34"/>
      <c r="I166" s="102"/>
      <c r="J166" s="34"/>
      <c r="K166" s="34"/>
      <c r="L166" s="37"/>
      <c r="M166" s="187"/>
      <c r="N166" s="59"/>
      <c r="O166" s="59"/>
      <c r="P166" s="59"/>
      <c r="Q166" s="59"/>
      <c r="R166" s="59"/>
      <c r="S166" s="59"/>
      <c r="T166" s="60"/>
      <c r="AT166" s="16" t="s">
        <v>148</v>
      </c>
      <c r="AU166" s="16" t="s">
        <v>82</v>
      </c>
    </row>
    <row r="167" spans="2:47" s="1" customFormat="1" ht="253.5">
      <c r="B167" s="33"/>
      <c r="C167" s="34"/>
      <c r="D167" s="185" t="s">
        <v>149</v>
      </c>
      <c r="E167" s="34"/>
      <c r="F167" s="188" t="s">
        <v>250</v>
      </c>
      <c r="G167" s="34"/>
      <c r="H167" s="34"/>
      <c r="I167" s="102"/>
      <c r="J167" s="34"/>
      <c r="K167" s="34"/>
      <c r="L167" s="37"/>
      <c r="M167" s="187"/>
      <c r="N167" s="59"/>
      <c r="O167" s="59"/>
      <c r="P167" s="59"/>
      <c r="Q167" s="59"/>
      <c r="R167" s="59"/>
      <c r="S167" s="59"/>
      <c r="T167" s="60"/>
      <c r="AT167" s="16" t="s">
        <v>149</v>
      </c>
      <c r="AU167" s="16" t="s">
        <v>82</v>
      </c>
    </row>
    <row r="168" spans="2:51" s="11" customFormat="1" ht="11.25">
      <c r="B168" s="189"/>
      <c r="C168" s="190"/>
      <c r="D168" s="185" t="s">
        <v>151</v>
      </c>
      <c r="E168" s="191" t="s">
        <v>19</v>
      </c>
      <c r="F168" s="192" t="s">
        <v>251</v>
      </c>
      <c r="G168" s="190"/>
      <c r="H168" s="193">
        <v>0.235</v>
      </c>
      <c r="I168" s="194"/>
      <c r="J168" s="190"/>
      <c r="K168" s="190"/>
      <c r="L168" s="195"/>
      <c r="M168" s="196"/>
      <c r="N168" s="197"/>
      <c r="O168" s="197"/>
      <c r="P168" s="197"/>
      <c r="Q168" s="197"/>
      <c r="R168" s="197"/>
      <c r="S168" s="197"/>
      <c r="T168" s="198"/>
      <c r="AT168" s="199" t="s">
        <v>151</v>
      </c>
      <c r="AU168" s="199" t="s">
        <v>82</v>
      </c>
      <c r="AV168" s="11" t="s">
        <v>82</v>
      </c>
      <c r="AW168" s="11" t="s">
        <v>33</v>
      </c>
      <c r="AX168" s="11" t="s">
        <v>72</v>
      </c>
      <c r="AY168" s="199" t="s">
        <v>139</v>
      </c>
    </row>
    <row r="169" spans="2:51" s="11" customFormat="1" ht="11.25">
      <c r="B169" s="189"/>
      <c r="C169" s="190"/>
      <c r="D169" s="185" t="s">
        <v>151</v>
      </c>
      <c r="E169" s="191" t="s">
        <v>19</v>
      </c>
      <c r="F169" s="192" t="s">
        <v>252</v>
      </c>
      <c r="G169" s="190"/>
      <c r="H169" s="193">
        <v>4.86</v>
      </c>
      <c r="I169" s="194"/>
      <c r="J169" s="190"/>
      <c r="K169" s="190"/>
      <c r="L169" s="195"/>
      <c r="M169" s="196"/>
      <c r="N169" s="197"/>
      <c r="O169" s="197"/>
      <c r="P169" s="197"/>
      <c r="Q169" s="197"/>
      <c r="R169" s="197"/>
      <c r="S169" s="197"/>
      <c r="T169" s="198"/>
      <c r="AT169" s="199" t="s">
        <v>151</v>
      </c>
      <c r="AU169" s="199" t="s">
        <v>82</v>
      </c>
      <c r="AV169" s="11" t="s">
        <v>82</v>
      </c>
      <c r="AW169" s="11" t="s">
        <v>33</v>
      </c>
      <c r="AX169" s="11" t="s">
        <v>72</v>
      </c>
      <c r="AY169" s="199" t="s">
        <v>139</v>
      </c>
    </row>
    <row r="170" spans="2:51" s="11" customFormat="1" ht="11.25">
      <c r="B170" s="189"/>
      <c r="C170" s="190"/>
      <c r="D170" s="185" t="s">
        <v>151</v>
      </c>
      <c r="E170" s="191" t="s">
        <v>19</v>
      </c>
      <c r="F170" s="192" t="s">
        <v>253</v>
      </c>
      <c r="G170" s="190"/>
      <c r="H170" s="193">
        <v>4.5</v>
      </c>
      <c r="I170" s="194"/>
      <c r="J170" s="190"/>
      <c r="K170" s="190"/>
      <c r="L170" s="195"/>
      <c r="M170" s="196"/>
      <c r="N170" s="197"/>
      <c r="O170" s="197"/>
      <c r="P170" s="197"/>
      <c r="Q170" s="197"/>
      <c r="R170" s="197"/>
      <c r="S170" s="197"/>
      <c r="T170" s="198"/>
      <c r="AT170" s="199" t="s">
        <v>151</v>
      </c>
      <c r="AU170" s="199" t="s">
        <v>82</v>
      </c>
      <c r="AV170" s="11" t="s">
        <v>82</v>
      </c>
      <c r="AW170" s="11" t="s">
        <v>33</v>
      </c>
      <c r="AX170" s="11" t="s">
        <v>72</v>
      </c>
      <c r="AY170" s="199" t="s">
        <v>139</v>
      </c>
    </row>
    <row r="171" spans="2:51" s="13" customFormat="1" ht="11.25">
      <c r="B171" s="211"/>
      <c r="C171" s="212"/>
      <c r="D171" s="185" t="s">
        <v>151</v>
      </c>
      <c r="E171" s="213" t="s">
        <v>19</v>
      </c>
      <c r="F171" s="214" t="s">
        <v>254</v>
      </c>
      <c r="G171" s="212"/>
      <c r="H171" s="215">
        <v>9.595</v>
      </c>
      <c r="I171" s="216"/>
      <c r="J171" s="212"/>
      <c r="K171" s="212"/>
      <c r="L171" s="217"/>
      <c r="M171" s="218"/>
      <c r="N171" s="219"/>
      <c r="O171" s="219"/>
      <c r="P171" s="219"/>
      <c r="Q171" s="219"/>
      <c r="R171" s="219"/>
      <c r="S171" s="219"/>
      <c r="T171" s="220"/>
      <c r="AT171" s="221" t="s">
        <v>151</v>
      </c>
      <c r="AU171" s="221" t="s">
        <v>82</v>
      </c>
      <c r="AV171" s="13" t="s">
        <v>157</v>
      </c>
      <c r="AW171" s="13" t="s">
        <v>33</v>
      </c>
      <c r="AX171" s="13" t="s">
        <v>72</v>
      </c>
      <c r="AY171" s="221" t="s">
        <v>139</v>
      </c>
    </row>
    <row r="172" spans="2:51" s="11" customFormat="1" ht="11.25">
      <c r="B172" s="189"/>
      <c r="C172" s="190"/>
      <c r="D172" s="185" t="s">
        <v>151</v>
      </c>
      <c r="E172" s="191" t="s">
        <v>19</v>
      </c>
      <c r="F172" s="192" t="s">
        <v>255</v>
      </c>
      <c r="G172" s="190"/>
      <c r="H172" s="193">
        <v>14</v>
      </c>
      <c r="I172" s="194"/>
      <c r="J172" s="190"/>
      <c r="K172" s="190"/>
      <c r="L172" s="195"/>
      <c r="M172" s="196"/>
      <c r="N172" s="197"/>
      <c r="O172" s="197"/>
      <c r="P172" s="197"/>
      <c r="Q172" s="197"/>
      <c r="R172" s="197"/>
      <c r="S172" s="197"/>
      <c r="T172" s="198"/>
      <c r="AT172" s="199" t="s">
        <v>151</v>
      </c>
      <c r="AU172" s="199" t="s">
        <v>82</v>
      </c>
      <c r="AV172" s="11" t="s">
        <v>82</v>
      </c>
      <c r="AW172" s="11" t="s">
        <v>33</v>
      </c>
      <c r="AX172" s="11" t="s">
        <v>72</v>
      </c>
      <c r="AY172" s="199" t="s">
        <v>139</v>
      </c>
    </row>
    <row r="173" spans="2:51" s="11" customFormat="1" ht="11.25">
      <c r="B173" s="189"/>
      <c r="C173" s="190"/>
      <c r="D173" s="185" t="s">
        <v>151</v>
      </c>
      <c r="E173" s="191" t="s">
        <v>19</v>
      </c>
      <c r="F173" s="192" t="s">
        <v>256</v>
      </c>
      <c r="G173" s="190"/>
      <c r="H173" s="193">
        <v>2.025</v>
      </c>
      <c r="I173" s="194"/>
      <c r="J173" s="190"/>
      <c r="K173" s="190"/>
      <c r="L173" s="195"/>
      <c r="M173" s="196"/>
      <c r="N173" s="197"/>
      <c r="O173" s="197"/>
      <c r="P173" s="197"/>
      <c r="Q173" s="197"/>
      <c r="R173" s="197"/>
      <c r="S173" s="197"/>
      <c r="T173" s="198"/>
      <c r="AT173" s="199" t="s">
        <v>151</v>
      </c>
      <c r="AU173" s="199" t="s">
        <v>82</v>
      </c>
      <c r="AV173" s="11" t="s">
        <v>82</v>
      </c>
      <c r="AW173" s="11" t="s">
        <v>33</v>
      </c>
      <c r="AX173" s="11" t="s">
        <v>72</v>
      </c>
      <c r="AY173" s="199" t="s">
        <v>139</v>
      </c>
    </row>
    <row r="174" spans="2:51" s="13" customFormat="1" ht="11.25">
      <c r="B174" s="211"/>
      <c r="C174" s="212"/>
      <c r="D174" s="185" t="s">
        <v>151</v>
      </c>
      <c r="E174" s="213" t="s">
        <v>19</v>
      </c>
      <c r="F174" s="214" t="s">
        <v>257</v>
      </c>
      <c r="G174" s="212"/>
      <c r="H174" s="215">
        <v>16.025</v>
      </c>
      <c r="I174" s="216"/>
      <c r="J174" s="212"/>
      <c r="K174" s="212"/>
      <c r="L174" s="217"/>
      <c r="M174" s="218"/>
      <c r="N174" s="219"/>
      <c r="O174" s="219"/>
      <c r="P174" s="219"/>
      <c r="Q174" s="219"/>
      <c r="R174" s="219"/>
      <c r="S174" s="219"/>
      <c r="T174" s="220"/>
      <c r="AT174" s="221" t="s">
        <v>151</v>
      </c>
      <c r="AU174" s="221" t="s">
        <v>82</v>
      </c>
      <c r="AV174" s="13" t="s">
        <v>157</v>
      </c>
      <c r="AW174" s="13" t="s">
        <v>33</v>
      </c>
      <c r="AX174" s="13" t="s">
        <v>72</v>
      </c>
      <c r="AY174" s="221" t="s">
        <v>139</v>
      </c>
    </row>
    <row r="175" spans="2:51" s="12" customFormat="1" ht="11.25">
      <c r="B175" s="200"/>
      <c r="C175" s="201"/>
      <c r="D175" s="185" t="s">
        <v>151</v>
      </c>
      <c r="E175" s="202" t="s">
        <v>19</v>
      </c>
      <c r="F175" s="203" t="s">
        <v>166</v>
      </c>
      <c r="G175" s="201"/>
      <c r="H175" s="204">
        <v>25.62</v>
      </c>
      <c r="I175" s="205"/>
      <c r="J175" s="201"/>
      <c r="K175" s="201"/>
      <c r="L175" s="206"/>
      <c r="M175" s="207"/>
      <c r="N175" s="208"/>
      <c r="O175" s="208"/>
      <c r="P175" s="208"/>
      <c r="Q175" s="208"/>
      <c r="R175" s="208"/>
      <c r="S175" s="208"/>
      <c r="T175" s="209"/>
      <c r="AT175" s="210" t="s">
        <v>151</v>
      </c>
      <c r="AU175" s="210" t="s">
        <v>82</v>
      </c>
      <c r="AV175" s="12" t="s">
        <v>146</v>
      </c>
      <c r="AW175" s="12" t="s">
        <v>33</v>
      </c>
      <c r="AX175" s="12" t="s">
        <v>80</v>
      </c>
      <c r="AY175" s="210" t="s">
        <v>139</v>
      </c>
    </row>
    <row r="176" spans="2:65" s="1" customFormat="1" ht="20.45" customHeight="1">
      <c r="B176" s="33"/>
      <c r="C176" s="222" t="s">
        <v>258</v>
      </c>
      <c r="D176" s="222" t="s">
        <v>259</v>
      </c>
      <c r="E176" s="223" t="s">
        <v>260</v>
      </c>
      <c r="F176" s="224" t="s">
        <v>261</v>
      </c>
      <c r="G176" s="225" t="s">
        <v>262</v>
      </c>
      <c r="H176" s="226">
        <v>28.85</v>
      </c>
      <c r="I176" s="227"/>
      <c r="J176" s="228">
        <f>ROUND(I176*H176,2)</f>
        <v>0</v>
      </c>
      <c r="K176" s="224" t="s">
        <v>145</v>
      </c>
      <c r="L176" s="229"/>
      <c r="M176" s="230" t="s">
        <v>19</v>
      </c>
      <c r="N176" s="231" t="s">
        <v>43</v>
      </c>
      <c r="O176" s="59"/>
      <c r="P176" s="182">
        <f>O176*H176</f>
        <v>0</v>
      </c>
      <c r="Q176" s="182">
        <v>1</v>
      </c>
      <c r="R176" s="182">
        <f>Q176*H176</f>
        <v>28.85</v>
      </c>
      <c r="S176" s="182">
        <v>0</v>
      </c>
      <c r="T176" s="183">
        <f>S176*H176</f>
        <v>0</v>
      </c>
      <c r="AR176" s="16" t="s">
        <v>183</v>
      </c>
      <c r="AT176" s="16" t="s">
        <v>259</v>
      </c>
      <c r="AU176" s="16" t="s">
        <v>82</v>
      </c>
      <c r="AY176" s="16" t="s">
        <v>139</v>
      </c>
      <c r="BE176" s="184">
        <f>IF(N176="základní",J176,0)</f>
        <v>0</v>
      </c>
      <c r="BF176" s="184">
        <f>IF(N176="snížená",J176,0)</f>
        <v>0</v>
      </c>
      <c r="BG176" s="184">
        <f>IF(N176="zákl. přenesená",J176,0)</f>
        <v>0</v>
      </c>
      <c r="BH176" s="184">
        <f>IF(N176="sníž. přenesená",J176,0)</f>
        <v>0</v>
      </c>
      <c r="BI176" s="184">
        <f>IF(N176="nulová",J176,0)</f>
        <v>0</v>
      </c>
      <c r="BJ176" s="16" t="s">
        <v>80</v>
      </c>
      <c r="BK176" s="184">
        <f>ROUND(I176*H176,2)</f>
        <v>0</v>
      </c>
      <c r="BL176" s="16" t="s">
        <v>146</v>
      </c>
      <c r="BM176" s="16" t="s">
        <v>263</v>
      </c>
    </row>
    <row r="177" spans="2:47" s="1" customFormat="1" ht="11.25">
      <c r="B177" s="33"/>
      <c r="C177" s="34"/>
      <c r="D177" s="185" t="s">
        <v>148</v>
      </c>
      <c r="E177" s="34"/>
      <c r="F177" s="186" t="s">
        <v>261</v>
      </c>
      <c r="G177" s="34"/>
      <c r="H177" s="34"/>
      <c r="I177" s="102"/>
      <c r="J177" s="34"/>
      <c r="K177" s="34"/>
      <c r="L177" s="37"/>
      <c r="M177" s="187"/>
      <c r="N177" s="59"/>
      <c r="O177" s="59"/>
      <c r="P177" s="59"/>
      <c r="Q177" s="59"/>
      <c r="R177" s="59"/>
      <c r="S177" s="59"/>
      <c r="T177" s="60"/>
      <c r="AT177" s="16" t="s">
        <v>148</v>
      </c>
      <c r="AU177" s="16" t="s">
        <v>82</v>
      </c>
    </row>
    <row r="178" spans="2:51" s="11" customFormat="1" ht="11.25">
      <c r="B178" s="189"/>
      <c r="C178" s="190"/>
      <c r="D178" s="185" t="s">
        <v>151</v>
      </c>
      <c r="E178" s="190"/>
      <c r="F178" s="192" t="s">
        <v>264</v>
      </c>
      <c r="G178" s="190"/>
      <c r="H178" s="193">
        <v>28.85</v>
      </c>
      <c r="I178" s="194"/>
      <c r="J178" s="190"/>
      <c r="K178" s="190"/>
      <c r="L178" s="195"/>
      <c r="M178" s="196"/>
      <c r="N178" s="197"/>
      <c r="O178" s="197"/>
      <c r="P178" s="197"/>
      <c r="Q178" s="197"/>
      <c r="R178" s="197"/>
      <c r="S178" s="197"/>
      <c r="T178" s="198"/>
      <c r="AT178" s="199" t="s">
        <v>151</v>
      </c>
      <c r="AU178" s="199" t="s">
        <v>82</v>
      </c>
      <c r="AV178" s="11" t="s">
        <v>82</v>
      </c>
      <c r="AW178" s="11" t="s">
        <v>4</v>
      </c>
      <c r="AX178" s="11" t="s">
        <v>80</v>
      </c>
      <c r="AY178" s="199" t="s">
        <v>139</v>
      </c>
    </row>
    <row r="179" spans="2:65" s="1" customFormat="1" ht="20.45" customHeight="1">
      <c r="B179" s="33"/>
      <c r="C179" s="173" t="s">
        <v>265</v>
      </c>
      <c r="D179" s="173" t="s">
        <v>141</v>
      </c>
      <c r="E179" s="174" t="s">
        <v>266</v>
      </c>
      <c r="F179" s="175" t="s">
        <v>267</v>
      </c>
      <c r="G179" s="176" t="s">
        <v>144</v>
      </c>
      <c r="H179" s="177">
        <v>80.25</v>
      </c>
      <c r="I179" s="178"/>
      <c r="J179" s="179">
        <f>ROUND(I179*H179,2)</f>
        <v>0</v>
      </c>
      <c r="K179" s="175" t="s">
        <v>145</v>
      </c>
      <c r="L179" s="37"/>
      <c r="M179" s="180" t="s">
        <v>19</v>
      </c>
      <c r="N179" s="181" t="s">
        <v>43</v>
      </c>
      <c r="O179" s="59"/>
      <c r="P179" s="182">
        <f>O179*H179</f>
        <v>0</v>
      </c>
      <c r="Q179" s="182">
        <v>0</v>
      </c>
      <c r="R179" s="182">
        <f>Q179*H179</f>
        <v>0</v>
      </c>
      <c r="S179" s="182">
        <v>0</v>
      </c>
      <c r="T179" s="183">
        <f>S179*H179</f>
        <v>0</v>
      </c>
      <c r="AR179" s="16" t="s">
        <v>146</v>
      </c>
      <c r="AT179" s="16" t="s">
        <v>141</v>
      </c>
      <c r="AU179" s="16" t="s">
        <v>82</v>
      </c>
      <c r="AY179" s="16" t="s">
        <v>139</v>
      </c>
      <c r="BE179" s="184">
        <f>IF(N179="základní",J179,0)</f>
        <v>0</v>
      </c>
      <c r="BF179" s="184">
        <f>IF(N179="snížená",J179,0)</f>
        <v>0</v>
      </c>
      <c r="BG179" s="184">
        <f>IF(N179="zákl. přenesená",J179,0)</f>
        <v>0</v>
      </c>
      <c r="BH179" s="184">
        <f>IF(N179="sníž. přenesená",J179,0)</f>
        <v>0</v>
      </c>
      <c r="BI179" s="184">
        <f>IF(N179="nulová",J179,0)</f>
        <v>0</v>
      </c>
      <c r="BJ179" s="16" t="s">
        <v>80</v>
      </c>
      <c r="BK179" s="184">
        <f>ROUND(I179*H179,2)</f>
        <v>0</v>
      </c>
      <c r="BL179" s="16" t="s">
        <v>146</v>
      </c>
      <c r="BM179" s="16" t="s">
        <v>268</v>
      </c>
    </row>
    <row r="180" spans="2:47" s="1" customFormat="1" ht="11.25">
      <c r="B180" s="33"/>
      <c r="C180" s="34"/>
      <c r="D180" s="185" t="s">
        <v>148</v>
      </c>
      <c r="E180" s="34"/>
      <c r="F180" s="186" t="s">
        <v>269</v>
      </c>
      <c r="G180" s="34"/>
      <c r="H180" s="34"/>
      <c r="I180" s="102"/>
      <c r="J180" s="34"/>
      <c r="K180" s="34"/>
      <c r="L180" s="37"/>
      <c r="M180" s="187"/>
      <c r="N180" s="59"/>
      <c r="O180" s="59"/>
      <c r="P180" s="59"/>
      <c r="Q180" s="59"/>
      <c r="R180" s="59"/>
      <c r="S180" s="59"/>
      <c r="T180" s="60"/>
      <c r="AT180" s="16" t="s">
        <v>148</v>
      </c>
      <c r="AU180" s="16" t="s">
        <v>82</v>
      </c>
    </row>
    <row r="181" spans="2:51" s="11" customFormat="1" ht="11.25">
      <c r="B181" s="189"/>
      <c r="C181" s="190"/>
      <c r="D181" s="185" t="s">
        <v>151</v>
      </c>
      <c r="E181" s="191" t="s">
        <v>19</v>
      </c>
      <c r="F181" s="192" t="s">
        <v>270</v>
      </c>
      <c r="G181" s="190"/>
      <c r="H181" s="193">
        <v>2.25</v>
      </c>
      <c r="I181" s="194"/>
      <c r="J181" s="190"/>
      <c r="K181" s="190"/>
      <c r="L181" s="195"/>
      <c r="M181" s="196"/>
      <c r="N181" s="197"/>
      <c r="O181" s="197"/>
      <c r="P181" s="197"/>
      <c r="Q181" s="197"/>
      <c r="R181" s="197"/>
      <c r="S181" s="197"/>
      <c r="T181" s="198"/>
      <c r="AT181" s="199" t="s">
        <v>151</v>
      </c>
      <c r="AU181" s="199" t="s">
        <v>82</v>
      </c>
      <c r="AV181" s="11" t="s">
        <v>82</v>
      </c>
      <c r="AW181" s="11" t="s">
        <v>33</v>
      </c>
      <c r="AX181" s="11" t="s">
        <v>72</v>
      </c>
      <c r="AY181" s="199" t="s">
        <v>139</v>
      </c>
    </row>
    <row r="182" spans="2:51" s="11" customFormat="1" ht="11.25">
      <c r="B182" s="189"/>
      <c r="C182" s="190"/>
      <c r="D182" s="185" t="s">
        <v>151</v>
      </c>
      <c r="E182" s="191" t="s">
        <v>19</v>
      </c>
      <c r="F182" s="192" t="s">
        <v>271</v>
      </c>
      <c r="G182" s="190"/>
      <c r="H182" s="193">
        <v>45</v>
      </c>
      <c r="I182" s="194"/>
      <c r="J182" s="190"/>
      <c r="K182" s="190"/>
      <c r="L182" s="195"/>
      <c r="M182" s="196"/>
      <c r="N182" s="197"/>
      <c r="O182" s="197"/>
      <c r="P182" s="197"/>
      <c r="Q182" s="197"/>
      <c r="R182" s="197"/>
      <c r="S182" s="197"/>
      <c r="T182" s="198"/>
      <c r="AT182" s="199" t="s">
        <v>151</v>
      </c>
      <c r="AU182" s="199" t="s">
        <v>82</v>
      </c>
      <c r="AV182" s="11" t="s">
        <v>82</v>
      </c>
      <c r="AW182" s="11" t="s">
        <v>33</v>
      </c>
      <c r="AX182" s="11" t="s">
        <v>72</v>
      </c>
      <c r="AY182" s="199" t="s">
        <v>139</v>
      </c>
    </row>
    <row r="183" spans="2:51" s="11" customFormat="1" ht="11.25">
      <c r="B183" s="189"/>
      <c r="C183" s="190"/>
      <c r="D183" s="185" t="s">
        <v>151</v>
      </c>
      <c r="E183" s="191" t="s">
        <v>19</v>
      </c>
      <c r="F183" s="192" t="s">
        <v>272</v>
      </c>
      <c r="G183" s="190"/>
      <c r="H183" s="193">
        <v>10</v>
      </c>
      <c r="I183" s="194"/>
      <c r="J183" s="190"/>
      <c r="K183" s="190"/>
      <c r="L183" s="195"/>
      <c r="M183" s="196"/>
      <c r="N183" s="197"/>
      <c r="O183" s="197"/>
      <c r="P183" s="197"/>
      <c r="Q183" s="197"/>
      <c r="R183" s="197"/>
      <c r="S183" s="197"/>
      <c r="T183" s="198"/>
      <c r="AT183" s="199" t="s">
        <v>151</v>
      </c>
      <c r="AU183" s="199" t="s">
        <v>82</v>
      </c>
      <c r="AV183" s="11" t="s">
        <v>82</v>
      </c>
      <c r="AW183" s="11" t="s">
        <v>33</v>
      </c>
      <c r="AX183" s="11" t="s">
        <v>72</v>
      </c>
      <c r="AY183" s="199" t="s">
        <v>139</v>
      </c>
    </row>
    <row r="184" spans="2:51" s="11" customFormat="1" ht="11.25">
      <c r="B184" s="189"/>
      <c r="C184" s="190"/>
      <c r="D184" s="185" t="s">
        <v>151</v>
      </c>
      <c r="E184" s="191" t="s">
        <v>19</v>
      </c>
      <c r="F184" s="192" t="s">
        <v>273</v>
      </c>
      <c r="G184" s="190"/>
      <c r="H184" s="193">
        <v>23</v>
      </c>
      <c r="I184" s="194"/>
      <c r="J184" s="190"/>
      <c r="K184" s="190"/>
      <c r="L184" s="195"/>
      <c r="M184" s="196"/>
      <c r="N184" s="197"/>
      <c r="O184" s="197"/>
      <c r="P184" s="197"/>
      <c r="Q184" s="197"/>
      <c r="R184" s="197"/>
      <c r="S184" s="197"/>
      <c r="T184" s="198"/>
      <c r="AT184" s="199" t="s">
        <v>151</v>
      </c>
      <c r="AU184" s="199" t="s">
        <v>82</v>
      </c>
      <c r="AV184" s="11" t="s">
        <v>82</v>
      </c>
      <c r="AW184" s="11" t="s">
        <v>33</v>
      </c>
      <c r="AX184" s="11" t="s">
        <v>72</v>
      </c>
      <c r="AY184" s="199" t="s">
        <v>139</v>
      </c>
    </row>
    <row r="185" spans="2:51" s="12" customFormat="1" ht="11.25">
      <c r="B185" s="200"/>
      <c r="C185" s="201"/>
      <c r="D185" s="185" t="s">
        <v>151</v>
      </c>
      <c r="E185" s="202" t="s">
        <v>19</v>
      </c>
      <c r="F185" s="203" t="s">
        <v>166</v>
      </c>
      <c r="G185" s="201"/>
      <c r="H185" s="204">
        <v>80.25</v>
      </c>
      <c r="I185" s="205"/>
      <c r="J185" s="201"/>
      <c r="K185" s="201"/>
      <c r="L185" s="206"/>
      <c r="M185" s="207"/>
      <c r="N185" s="208"/>
      <c r="O185" s="208"/>
      <c r="P185" s="208"/>
      <c r="Q185" s="208"/>
      <c r="R185" s="208"/>
      <c r="S185" s="208"/>
      <c r="T185" s="209"/>
      <c r="AT185" s="210" t="s">
        <v>151</v>
      </c>
      <c r="AU185" s="210" t="s">
        <v>82</v>
      </c>
      <c r="AV185" s="12" t="s">
        <v>146</v>
      </c>
      <c r="AW185" s="12" t="s">
        <v>33</v>
      </c>
      <c r="AX185" s="12" t="s">
        <v>80</v>
      </c>
      <c r="AY185" s="210" t="s">
        <v>139</v>
      </c>
    </row>
    <row r="186" spans="2:65" s="1" customFormat="1" ht="20.45" customHeight="1">
      <c r="B186" s="33"/>
      <c r="C186" s="173" t="s">
        <v>274</v>
      </c>
      <c r="D186" s="173" t="s">
        <v>141</v>
      </c>
      <c r="E186" s="174" t="s">
        <v>275</v>
      </c>
      <c r="F186" s="175" t="s">
        <v>276</v>
      </c>
      <c r="G186" s="176" t="s">
        <v>192</v>
      </c>
      <c r="H186" s="177">
        <v>29.916</v>
      </c>
      <c r="I186" s="178"/>
      <c r="J186" s="179">
        <f>ROUND(I186*H186,2)</f>
        <v>0</v>
      </c>
      <c r="K186" s="175" t="s">
        <v>145</v>
      </c>
      <c r="L186" s="37"/>
      <c r="M186" s="180" t="s">
        <v>19</v>
      </c>
      <c r="N186" s="181" t="s">
        <v>43</v>
      </c>
      <c r="O186" s="59"/>
      <c r="P186" s="182">
        <f>O186*H186</f>
        <v>0</v>
      </c>
      <c r="Q186" s="182">
        <v>0</v>
      </c>
      <c r="R186" s="182">
        <f>Q186*H186</f>
        <v>0</v>
      </c>
      <c r="S186" s="182">
        <v>0</v>
      </c>
      <c r="T186" s="183">
        <f>S186*H186</f>
        <v>0</v>
      </c>
      <c r="AR186" s="16" t="s">
        <v>146</v>
      </c>
      <c r="AT186" s="16" t="s">
        <v>141</v>
      </c>
      <c r="AU186" s="16" t="s">
        <v>82</v>
      </c>
      <c r="AY186" s="16" t="s">
        <v>139</v>
      </c>
      <c r="BE186" s="184">
        <f>IF(N186="základní",J186,0)</f>
        <v>0</v>
      </c>
      <c r="BF186" s="184">
        <f>IF(N186="snížená",J186,0)</f>
        <v>0</v>
      </c>
      <c r="BG186" s="184">
        <f>IF(N186="zákl. přenesená",J186,0)</f>
        <v>0</v>
      </c>
      <c r="BH186" s="184">
        <f>IF(N186="sníž. přenesená",J186,0)</f>
        <v>0</v>
      </c>
      <c r="BI186" s="184">
        <f>IF(N186="nulová",J186,0)</f>
        <v>0</v>
      </c>
      <c r="BJ186" s="16" t="s">
        <v>80</v>
      </c>
      <c r="BK186" s="184">
        <f>ROUND(I186*H186,2)</f>
        <v>0</v>
      </c>
      <c r="BL186" s="16" t="s">
        <v>146</v>
      </c>
      <c r="BM186" s="16" t="s">
        <v>277</v>
      </c>
    </row>
    <row r="187" spans="2:47" s="1" customFormat="1" ht="11.25">
      <c r="B187" s="33"/>
      <c r="C187" s="34"/>
      <c r="D187" s="185" t="s">
        <v>148</v>
      </c>
      <c r="E187" s="34"/>
      <c r="F187" s="186" t="s">
        <v>278</v>
      </c>
      <c r="G187" s="34"/>
      <c r="H187" s="34"/>
      <c r="I187" s="102"/>
      <c r="J187" s="34"/>
      <c r="K187" s="34"/>
      <c r="L187" s="37"/>
      <c r="M187" s="187"/>
      <c r="N187" s="59"/>
      <c r="O187" s="59"/>
      <c r="P187" s="59"/>
      <c r="Q187" s="59"/>
      <c r="R187" s="59"/>
      <c r="S187" s="59"/>
      <c r="T187" s="60"/>
      <c r="AT187" s="16" t="s">
        <v>148</v>
      </c>
      <c r="AU187" s="16" t="s">
        <v>82</v>
      </c>
    </row>
    <row r="188" spans="2:47" s="1" customFormat="1" ht="175.5">
      <c r="B188" s="33"/>
      <c r="C188" s="34"/>
      <c r="D188" s="185" t="s">
        <v>149</v>
      </c>
      <c r="E188" s="34"/>
      <c r="F188" s="188" t="s">
        <v>279</v>
      </c>
      <c r="G188" s="34"/>
      <c r="H188" s="34"/>
      <c r="I188" s="102"/>
      <c r="J188" s="34"/>
      <c r="K188" s="34"/>
      <c r="L188" s="37"/>
      <c r="M188" s="187"/>
      <c r="N188" s="59"/>
      <c r="O188" s="59"/>
      <c r="P188" s="59"/>
      <c r="Q188" s="59"/>
      <c r="R188" s="59"/>
      <c r="S188" s="59"/>
      <c r="T188" s="60"/>
      <c r="AT188" s="16" t="s">
        <v>149</v>
      </c>
      <c r="AU188" s="16" t="s">
        <v>82</v>
      </c>
    </row>
    <row r="189" spans="2:65" s="1" customFormat="1" ht="20.45" customHeight="1">
      <c r="B189" s="33"/>
      <c r="C189" s="173" t="s">
        <v>7</v>
      </c>
      <c r="D189" s="173" t="s">
        <v>141</v>
      </c>
      <c r="E189" s="174" t="s">
        <v>280</v>
      </c>
      <c r="F189" s="175" t="s">
        <v>281</v>
      </c>
      <c r="G189" s="176" t="s">
        <v>262</v>
      </c>
      <c r="H189" s="177">
        <v>59.832</v>
      </c>
      <c r="I189" s="178"/>
      <c r="J189" s="179">
        <f>ROUND(I189*H189,2)</f>
        <v>0</v>
      </c>
      <c r="K189" s="175" t="s">
        <v>145</v>
      </c>
      <c r="L189" s="37"/>
      <c r="M189" s="180" t="s">
        <v>19</v>
      </c>
      <c r="N189" s="181" t="s">
        <v>43</v>
      </c>
      <c r="O189" s="59"/>
      <c r="P189" s="182">
        <f>O189*H189</f>
        <v>0</v>
      </c>
      <c r="Q189" s="182">
        <v>0</v>
      </c>
      <c r="R189" s="182">
        <f>Q189*H189</f>
        <v>0</v>
      </c>
      <c r="S189" s="182">
        <v>0</v>
      </c>
      <c r="T189" s="183">
        <f>S189*H189</f>
        <v>0</v>
      </c>
      <c r="AR189" s="16" t="s">
        <v>146</v>
      </c>
      <c r="AT189" s="16" t="s">
        <v>141</v>
      </c>
      <c r="AU189" s="16" t="s">
        <v>82</v>
      </c>
      <c r="AY189" s="16" t="s">
        <v>139</v>
      </c>
      <c r="BE189" s="184">
        <f>IF(N189="základní",J189,0)</f>
        <v>0</v>
      </c>
      <c r="BF189" s="184">
        <f>IF(N189="snížená",J189,0)</f>
        <v>0</v>
      </c>
      <c r="BG189" s="184">
        <f>IF(N189="zákl. přenesená",J189,0)</f>
        <v>0</v>
      </c>
      <c r="BH189" s="184">
        <f>IF(N189="sníž. přenesená",J189,0)</f>
        <v>0</v>
      </c>
      <c r="BI189" s="184">
        <f>IF(N189="nulová",J189,0)</f>
        <v>0</v>
      </c>
      <c r="BJ189" s="16" t="s">
        <v>80</v>
      </c>
      <c r="BK189" s="184">
        <f>ROUND(I189*H189,2)</f>
        <v>0</v>
      </c>
      <c r="BL189" s="16" t="s">
        <v>146</v>
      </c>
      <c r="BM189" s="16" t="s">
        <v>282</v>
      </c>
    </row>
    <row r="190" spans="2:47" s="1" customFormat="1" ht="19.5">
      <c r="B190" s="33"/>
      <c r="C190" s="34"/>
      <c r="D190" s="185" t="s">
        <v>148</v>
      </c>
      <c r="E190" s="34"/>
      <c r="F190" s="186" t="s">
        <v>281</v>
      </c>
      <c r="G190" s="34"/>
      <c r="H190" s="34"/>
      <c r="I190" s="102"/>
      <c r="J190" s="34"/>
      <c r="K190" s="34"/>
      <c r="L190" s="37"/>
      <c r="M190" s="187"/>
      <c r="N190" s="59"/>
      <c r="O190" s="59"/>
      <c r="P190" s="59"/>
      <c r="Q190" s="59"/>
      <c r="R190" s="59"/>
      <c r="S190" s="59"/>
      <c r="T190" s="60"/>
      <c r="AT190" s="16" t="s">
        <v>148</v>
      </c>
      <c r="AU190" s="16" t="s">
        <v>82</v>
      </c>
    </row>
    <row r="191" spans="2:47" s="1" customFormat="1" ht="19.5">
      <c r="B191" s="33"/>
      <c r="C191" s="34"/>
      <c r="D191" s="185" t="s">
        <v>149</v>
      </c>
      <c r="E191" s="34"/>
      <c r="F191" s="188" t="s">
        <v>283</v>
      </c>
      <c r="G191" s="34"/>
      <c r="H191" s="34"/>
      <c r="I191" s="102"/>
      <c r="J191" s="34"/>
      <c r="K191" s="34"/>
      <c r="L191" s="37"/>
      <c r="M191" s="187"/>
      <c r="N191" s="59"/>
      <c r="O191" s="59"/>
      <c r="P191" s="59"/>
      <c r="Q191" s="59"/>
      <c r="R191" s="59"/>
      <c r="S191" s="59"/>
      <c r="T191" s="60"/>
      <c r="AT191" s="16" t="s">
        <v>149</v>
      </c>
      <c r="AU191" s="16" t="s">
        <v>82</v>
      </c>
    </row>
    <row r="192" spans="2:51" s="11" customFormat="1" ht="11.25">
      <c r="B192" s="189"/>
      <c r="C192" s="190"/>
      <c r="D192" s="185" t="s">
        <v>151</v>
      </c>
      <c r="E192" s="191" t="s">
        <v>19</v>
      </c>
      <c r="F192" s="192" t="s">
        <v>284</v>
      </c>
      <c r="G192" s="190"/>
      <c r="H192" s="193">
        <v>59.832</v>
      </c>
      <c r="I192" s="194"/>
      <c r="J192" s="190"/>
      <c r="K192" s="190"/>
      <c r="L192" s="195"/>
      <c r="M192" s="196"/>
      <c r="N192" s="197"/>
      <c r="O192" s="197"/>
      <c r="P192" s="197"/>
      <c r="Q192" s="197"/>
      <c r="R192" s="197"/>
      <c r="S192" s="197"/>
      <c r="T192" s="198"/>
      <c r="AT192" s="199" t="s">
        <v>151</v>
      </c>
      <c r="AU192" s="199" t="s">
        <v>82</v>
      </c>
      <c r="AV192" s="11" t="s">
        <v>82</v>
      </c>
      <c r="AW192" s="11" t="s">
        <v>33</v>
      </c>
      <c r="AX192" s="11" t="s">
        <v>80</v>
      </c>
      <c r="AY192" s="199" t="s">
        <v>139</v>
      </c>
    </row>
    <row r="193" spans="2:65" s="1" customFormat="1" ht="20.45" customHeight="1">
      <c r="B193" s="33"/>
      <c r="C193" s="173" t="s">
        <v>285</v>
      </c>
      <c r="D193" s="173" t="s">
        <v>141</v>
      </c>
      <c r="E193" s="174" t="s">
        <v>286</v>
      </c>
      <c r="F193" s="175" t="s">
        <v>287</v>
      </c>
      <c r="G193" s="176" t="s">
        <v>192</v>
      </c>
      <c r="H193" s="177">
        <v>6.25</v>
      </c>
      <c r="I193" s="178"/>
      <c r="J193" s="179">
        <f>ROUND(I193*H193,2)</f>
        <v>0</v>
      </c>
      <c r="K193" s="175" t="s">
        <v>145</v>
      </c>
      <c r="L193" s="37"/>
      <c r="M193" s="180" t="s">
        <v>19</v>
      </c>
      <c r="N193" s="181" t="s">
        <v>43</v>
      </c>
      <c r="O193" s="59"/>
      <c r="P193" s="182">
        <f>O193*H193</f>
        <v>0</v>
      </c>
      <c r="Q193" s="182">
        <v>0</v>
      </c>
      <c r="R193" s="182">
        <f>Q193*H193</f>
        <v>0</v>
      </c>
      <c r="S193" s="182">
        <v>0</v>
      </c>
      <c r="T193" s="183">
        <f>S193*H193</f>
        <v>0</v>
      </c>
      <c r="AR193" s="16" t="s">
        <v>146</v>
      </c>
      <c r="AT193" s="16" t="s">
        <v>141</v>
      </c>
      <c r="AU193" s="16" t="s">
        <v>82</v>
      </c>
      <c r="AY193" s="16" t="s">
        <v>139</v>
      </c>
      <c r="BE193" s="184">
        <f>IF(N193="základní",J193,0)</f>
        <v>0</v>
      </c>
      <c r="BF193" s="184">
        <f>IF(N193="snížená",J193,0)</f>
        <v>0</v>
      </c>
      <c r="BG193" s="184">
        <f>IF(N193="zákl. přenesená",J193,0)</f>
        <v>0</v>
      </c>
      <c r="BH193" s="184">
        <f>IF(N193="sníž. přenesená",J193,0)</f>
        <v>0</v>
      </c>
      <c r="BI193" s="184">
        <f>IF(N193="nulová",J193,0)</f>
        <v>0</v>
      </c>
      <c r="BJ193" s="16" t="s">
        <v>80</v>
      </c>
      <c r="BK193" s="184">
        <f>ROUND(I193*H193,2)</f>
        <v>0</v>
      </c>
      <c r="BL193" s="16" t="s">
        <v>146</v>
      </c>
      <c r="BM193" s="16" t="s">
        <v>288</v>
      </c>
    </row>
    <row r="194" spans="2:47" s="1" customFormat="1" ht="19.5">
      <c r="B194" s="33"/>
      <c r="C194" s="34"/>
      <c r="D194" s="185" t="s">
        <v>148</v>
      </c>
      <c r="E194" s="34"/>
      <c r="F194" s="186" t="s">
        <v>289</v>
      </c>
      <c r="G194" s="34"/>
      <c r="H194" s="34"/>
      <c r="I194" s="102"/>
      <c r="J194" s="34"/>
      <c r="K194" s="34"/>
      <c r="L194" s="37"/>
      <c r="M194" s="187"/>
      <c r="N194" s="59"/>
      <c r="O194" s="59"/>
      <c r="P194" s="59"/>
      <c r="Q194" s="59"/>
      <c r="R194" s="59"/>
      <c r="S194" s="59"/>
      <c r="T194" s="60"/>
      <c r="AT194" s="16" t="s">
        <v>148</v>
      </c>
      <c r="AU194" s="16" t="s">
        <v>82</v>
      </c>
    </row>
    <row r="195" spans="2:47" s="1" customFormat="1" ht="273">
      <c r="B195" s="33"/>
      <c r="C195" s="34"/>
      <c r="D195" s="185" t="s">
        <v>149</v>
      </c>
      <c r="E195" s="34"/>
      <c r="F195" s="188" t="s">
        <v>290</v>
      </c>
      <c r="G195" s="34"/>
      <c r="H195" s="34"/>
      <c r="I195" s="102"/>
      <c r="J195" s="34"/>
      <c r="K195" s="34"/>
      <c r="L195" s="37"/>
      <c r="M195" s="187"/>
      <c r="N195" s="59"/>
      <c r="O195" s="59"/>
      <c r="P195" s="59"/>
      <c r="Q195" s="59"/>
      <c r="R195" s="59"/>
      <c r="S195" s="59"/>
      <c r="T195" s="60"/>
      <c r="AT195" s="16" t="s">
        <v>149</v>
      </c>
      <c r="AU195" s="16" t="s">
        <v>82</v>
      </c>
    </row>
    <row r="196" spans="2:51" s="11" customFormat="1" ht="11.25">
      <c r="B196" s="189"/>
      <c r="C196" s="190"/>
      <c r="D196" s="185" t="s">
        <v>151</v>
      </c>
      <c r="E196" s="191" t="s">
        <v>19</v>
      </c>
      <c r="F196" s="192" t="s">
        <v>291</v>
      </c>
      <c r="G196" s="190"/>
      <c r="H196" s="193">
        <v>6.25</v>
      </c>
      <c r="I196" s="194"/>
      <c r="J196" s="190"/>
      <c r="K196" s="190"/>
      <c r="L196" s="195"/>
      <c r="M196" s="196"/>
      <c r="N196" s="197"/>
      <c r="O196" s="197"/>
      <c r="P196" s="197"/>
      <c r="Q196" s="197"/>
      <c r="R196" s="197"/>
      <c r="S196" s="197"/>
      <c r="T196" s="198"/>
      <c r="AT196" s="199" t="s">
        <v>151</v>
      </c>
      <c r="AU196" s="199" t="s">
        <v>82</v>
      </c>
      <c r="AV196" s="11" t="s">
        <v>82</v>
      </c>
      <c r="AW196" s="11" t="s">
        <v>33</v>
      </c>
      <c r="AX196" s="11" t="s">
        <v>80</v>
      </c>
      <c r="AY196" s="199" t="s">
        <v>139</v>
      </c>
    </row>
    <row r="197" spans="2:65" s="1" customFormat="1" ht="20.45" customHeight="1">
      <c r="B197" s="33"/>
      <c r="C197" s="173" t="s">
        <v>292</v>
      </c>
      <c r="D197" s="173" t="s">
        <v>141</v>
      </c>
      <c r="E197" s="174" t="s">
        <v>293</v>
      </c>
      <c r="F197" s="175" t="s">
        <v>294</v>
      </c>
      <c r="G197" s="176" t="s">
        <v>144</v>
      </c>
      <c r="H197" s="177">
        <v>45.75</v>
      </c>
      <c r="I197" s="178"/>
      <c r="J197" s="179">
        <f>ROUND(I197*H197,2)</f>
        <v>0</v>
      </c>
      <c r="K197" s="175" t="s">
        <v>145</v>
      </c>
      <c r="L197" s="37"/>
      <c r="M197" s="180" t="s">
        <v>19</v>
      </c>
      <c r="N197" s="181" t="s">
        <v>43</v>
      </c>
      <c r="O197" s="59"/>
      <c r="P197" s="182">
        <f>O197*H197</f>
        <v>0</v>
      </c>
      <c r="Q197" s="182">
        <v>0</v>
      </c>
      <c r="R197" s="182">
        <f>Q197*H197</f>
        <v>0</v>
      </c>
      <c r="S197" s="182">
        <v>0</v>
      </c>
      <c r="T197" s="183">
        <f>S197*H197</f>
        <v>0</v>
      </c>
      <c r="AR197" s="16" t="s">
        <v>146</v>
      </c>
      <c r="AT197" s="16" t="s">
        <v>141</v>
      </c>
      <c r="AU197" s="16" t="s">
        <v>82</v>
      </c>
      <c r="AY197" s="16" t="s">
        <v>139</v>
      </c>
      <c r="BE197" s="184">
        <f>IF(N197="základní",J197,0)</f>
        <v>0</v>
      </c>
      <c r="BF197" s="184">
        <f>IF(N197="snížená",J197,0)</f>
        <v>0</v>
      </c>
      <c r="BG197" s="184">
        <f>IF(N197="zákl. přenesená",J197,0)</f>
        <v>0</v>
      </c>
      <c r="BH197" s="184">
        <f>IF(N197="sníž. přenesená",J197,0)</f>
        <v>0</v>
      </c>
      <c r="BI197" s="184">
        <f>IF(N197="nulová",J197,0)</f>
        <v>0</v>
      </c>
      <c r="BJ197" s="16" t="s">
        <v>80</v>
      </c>
      <c r="BK197" s="184">
        <f>ROUND(I197*H197,2)</f>
        <v>0</v>
      </c>
      <c r="BL197" s="16" t="s">
        <v>146</v>
      </c>
      <c r="BM197" s="16" t="s">
        <v>295</v>
      </c>
    </row>
    <row r="198" spans="2:47" s="1" customFormat="1" ht="19.5">
      <c r="B198" s="33"/>
      <c r="C198" s="34"/>
      <c r="D198" s="185" t="s">
        <v>148</v>
      </c>
      <c r="E198" s="34"/>
      <c r="F198" s="186" t="s">
        <v>294</v>
      </c>
      <c r="G198" s="34"/>
      <c r="H198" s="34"/>
      <c r="I198" s="102"/>
      <c r="J198" s="34"/>
      <c r="K198" s="34"/>
      <c r="L198" s="37"/>
      <c r="M198" s="187"/>
      <c r="N198" s="59"/>
      <c r="O198" s="59"/>
      <c r="P198" s="59"/>
      <c r="Q198" s="59"/>
      <c r="R198" s="59"/>
      <c r="S198" s="59"/>
      <c r="T198" s="60"/>
      <c r="AT198" s="16" t="s">
        <v>148</v>
      </c>
      <c r="AU198" s="16" t="s">
        <v>82</v>
      </c>
    </row>
    <row r="199" spans="2:47" s="1" customFormat="1" ht="78">
      <c r="B199" s="33"/>
      <c r="C199" s="34"/>
      <c r="D199" s="185" t="s">
        <v>149</v>
      </c>
      <c r="E199" s="34"/>
      <c r="F199" s="188" t="s">
        <v>296</v>
      </c>
      <c r="G199" s="34"/>
      <c r="H199" s="34"/>
      <c r="I199" s="102"/>
      <c r="J199" s="34"/>
      <c r="K199" s="34"/>
      <c r="L199" s="37"/>
      <c r="M199" s="187"/>
      <c r="N199" s="59"/>
      <c r="O199" s="59"/>
      <c r="P199" s="59"/>
      <c r="Q199" s="59"/>
      <c r="R199" s="59"/>
      <c r="S199" s="59"/>
      <c r="T199" s="60"/>
      <c r="AT199" s="16" t="s">
        <v>149</v>
      </c>
      <c r="AU199" s="16" t="s">
        <v>82</v>
      </c>
    </row>
    <row r="200" spans="2:65" s="1" customFormat="1" ht="20.45" customHeight="1">
      <c r="B200" s="33"/>
      <c r="C200" s="222" t="s">
        <v>297</v>
      </c>
      <c r="D200" s="222" t="s">
        <v>259</v>
      </c>
      <c r="E200" s="223" t="s">
        <v>298</v>
      </c>
      <c r="F200" s="224" t="s">
        <v>299</v>
      </c>
      <c r="G200" s="225" t="s">
        <v>300</v>
      </c>
      <c r="H200" s="226">
        <v>1.144</v>
      </c>
      <c r="I200" s="227"/>
      <c r="J200" s="228">
        <f>ROUND(I200*H200,2)</f>
        <v>0</v>
      </c>
      <c r="K200" s="224" t="s">
        <v>145</v>
      </c>
      <c r="L200" s="229"/>
      <c r="M200" s="230" t="s">
        <v>19</v>
      </c>
      <c r="N200" s="231" t="s">
        <v>43</v>
      </c>
      <c r="O200" s="59"/>
      <c r="P200" s="182">
        <f>O200*H200</f>
        <v>0</v>
      </c>
      <c r="Q200" s="182">
        <v>0.001</v>
      </c>
      <c r="R200" s="182">
        <f>Q200*H200</f>
        <v>0.0011439999999999998</v>
      </c>
      <c r="S200" s="182">
        <v>0</v>
      </c>
      <c r="T200" s="183">
        <f>S200*H200</f>
        <v>0</v>
      </c>
      <c r="AR200" s="16" t="s">
        <v>183</v>
      </c>
      <c r="AT200" s="16" t="s">
        <v>259</v>
      </c>
      <c r="AU200" s="16" t="s">
        <v>82</v>
      </c>
      <c r="AY200" s="16" t="s">
        <v>139</v>
      </c>
      <c r="BE200" s="184">
        <f>IF(N200="základní",J200,0)</f>
        <v>0</v>
      </c>
      <c r="BF200" s="184">
        <f>IF(N200="snížená",J200,0)</f>
        <v>0</v>
      </c>
      <c r="BG200" s="184">
        <f>IF(N200="zákl. přenesená",J200,0)</f>
        <v>0</v>
      </c>
      <c r="BH200" s="184">
        <f>IF(N200="sníž. přenesená",J200,0)</f>
        <v>0</v>
      </c>
      <c r="BI200" s="184">
        <f>IF(N200="nulová",J200,0)</f>
        <v>0</v>
      </c>
      <c r="BJ200" s="16" t="s">
        <v>80</v>
      </c>
      <c r="BK200" s="184">
        <f>ROUND(I200*H200,2)</f>
        <v>0</v>
      </c>
      <c r="BL200" s="16" t="s">
        <v>146</v>
      </c>
      <c r="BM200" s="16" t="s">
        <v>301</v>
      </c>
    </row>
    <row r="201" spans="2:47" s="1" customFormat="1" ht="11.25">
      <c r="B201" s="33"/>
      <c r="C201" s="34"/>
      <c r="D201" s="185" t="s">
        <v>148</v>
      </c>
      <c r="E201" s="34"/>
      <c r="F201" s="186" t="s">
        <v>299</v>
      </c>
      <c r="G201" s="34"/>
      <c r="H201" s="34"/>
      <c r="I201" s="102"/>
      <c r="J201" s="34"/>
      <c r="K201" s="34"/>
      <c r="L201" s="37"/>
      <c r="M201" s="187"/>
      <c r="N201" s="59"/>
      <c r="O201" s="59"/>
      <c r="P201" s="59"/>
      <c r="Q201" s="59"/>
      <c r="R201" s="59"/>
      <c r="S201" s="59"/>
      <c r="T201" s="60"/>
      <c r="AT201" s="16" t="s">
        <v>148</v>
      </c>
      <c r="AU201" s="16" t="s">
        <v>82</v>
      </c>
    </row>
    <row r="202" spans="2:51" s="11" customFormat="1" ht="11.25">
      <c r="B202" s="189"/>
      <c r="C202" s="190"/>
      <c r="D202" s="185" t="s">
        <v>151</v>
      </c>
      <c r="E202" s="191" t="s">
        <v>19</v>
      </c>
      <c r="F202" s="192" t="s">
        <v>302</v>
      </c>
      <c r="G202" s="190"/>
      <c r="H202" s="193">
        <v>1.144</v>
      </c>
      <c r="I202" s="194"/>
      <c r="J202" s="190"/>
      <c r="K202" s="190"/>
      <c r="L202" s="195"/>
      <c r="M202" s="196"/>
      <c r="N202" s="197"/>
      <c r="O202" s="197"/>
      <c r="P202" s="197"/>
      <c r="Q202" s="197"/>
      <c r="R202" s="197"/>
      <c r="S202" s="197"/>
      <c r="T202" s="198"/>
      <c r="AT202" s="199" t="s">
        <v>151</v>
      </c>
      <c r="AU202" s="199" t="s">
        <v>82</v>
      </c>
      <c r="AV202" s="11" t="s">
        <v>82</v>
      </c>
      <c r="AW202" s="11" t="s">
        <v>33</v>
      </c>
      <c r="AX202" s="11" t="s">
        <v>80</v>
      </c>
      <c r="AY202" s="199" t="s">
        <v>139</v>
      </c>
    </row>
    <row r="203" spans="2:65" s="1" customFormat="1" ht="20.45" customHeight="1">
      <c r="B203" s="33"/>
      <c r="C203" s="173" t="s">
        <v>303</v>
      </c>
      <c r="D203" s="173" t="s">
        <v>141</v>
      </c>
      <c r="E203" s="174" t="s">
        <v>304</v>
      </c>
      <c r="F203" s="175" t="s">
        <v>305</v>
      </c>
      <c r="G203" s="176" t="s">
        <v>144</v>
      </c>
      <c r="H203" s="177">
        <v>155.185</v>
      </c>
      <c r="I203" s="178"/>
      <c r="J203" s="179">
        <f>ROUND(I203*H203,2)</f>
        <v>0</v>
      </c>
      <c r="K203" s="175" t="s">
        <v>145</v>
      </c>
      <c r="L203" s="37"/>
      <c r="M203" s="180" t="s">
        <v>19</v>
      </c>
      <c r="N203" s="181" t="s">
        <v>43</v>
      </c>
      <c r="O203" s="59"/>
      <c r="P203" s="182">
        <f>O203*H203</f>
        <v>0</v>
      </c>
      <c r="Q203" s="182">
        <v>0</v>
      </c>
      <c r="R203" s="182">
        <f>Q203*H203</f>
        <v>0</v>
      </c>
      <c r="S203" s="182">
        <v>0</v>
      </c>
      <c r="T203" s="183">
        <f>S203*H203</f>
        <v>0</v>
      </c>
      <c r="AR203" s="16" t="s">
        <v>146</v>
      </c>
      <c r="AT203" s="16" t="s">
        <v>141</v>
      </c>
      <c r="AU203" s="16" t="s">
        <v>82</v>
      </c>
      <c r="AY203" s="16" t="s">
        <v>139</v>
      </c>
      <c r="BE203" s="184">
        <f>IF(N203="základní",J203,0)</f>
        <v>0</v>
      </c>
      <c r="BF203" s="184">
        <f>IF(N203="snížená",J203,0)</f>
        <v>0</v>
      </c>
      <c r="BG203" s="184">
        <f>IF(N203="zákl. přenesená",J203,0)</f>
        <v>0</v>
      </c>
      <c r="BH203" s="184">
        <f>IF(N203="sníž. přenesená",J203,0)</f>
        <v>0</v>
      </c>
      <c r="BI203" s="184">
        <f>IF(N203="nulová",J203,0)</f>
        <v>0</v>
      </c>
      <c r="BJ203" s="16" t="s">
        <v>80</v>
      </c>
      <c r="BK203" s="184">
        <f>ROUND(I203*H203,2)</f>
        <v>0</v>
      </c>
      <c r="BL203" s="16" t="s">
        <v>146</v>
      </c>
      <c r="BM203" s="16" t="s">
        <v>306</v>
      </c>
    </row>
    <row r="204" spans="2:47" s="1" customFormat="1" ht="11.25">
      <c r="B204" s="33"/>
      <c r="C204" s="34"/>
      <c r="D204" s="185" t="s">
        <v>148</v>
      </c>
      <c r="E204" s="34"/>
      <c r="F204" s="186" t="s">
        <v>307</v>
      </c>
      <c r="G204" s="34"/>
      <c r="H204" s="34"/>
      <c r="I204" s="102"/>
      <c r="J204" s="34"/>
      <c r="K204" s="34"/>
      <c r="L204" s="37"/>
      <c r="M204" s="187"/>
      <c r="N204" s="59"/>
      <c r="O204" s="59"/>
      <c r="P204" s="59"/>
      <c r="Q204" s="59"/>
      <c r="R204" s="59"/>
      <c r="S204" s="59"/>
      <c r="T204" s="60"/>
      <c r="AT204" s="16" t="s">
        <v>148</v>
      </c>
      <c r="AU204" s="16" t="s">
        <v>82</v>
      </c>
    </row>
    <row r="205" spans="2:47" s="1" customFormat="1" ht="97.5">
      <c r="B205" s="33"/>
      <c r="C205" s="34"/>
      <c r="D205" s="185" t="s">
        <v>149</v>
      </c>
      <c r="E205" s="34"/>
      <c r="F205" s="188" t="s">
        <v>308</v>
      </c>
      <c r="G205" s="34"/>
      <c r="H205" s="34"/>
      <c r="I205" s="102"/>
      <c r="J205" s="34"/>
      <c r="K205" s="34"/>
      <c r="L205" s="37"/>
      <c r="M205" s="187"/>
      <c r="N205" s="59"/>
      <c r="O205" s="59"/>
      <c r="P205" s="59"/>
      <c r="Q205" s="59"/>
      <c r="R205" s="59"/>
      <c r="S205" s="59"/>
      <c r="T205" s="60"/>
      <c r="AT205" s="16" t="s">
        <v>149</v>
      </c>
      <c r="AU205" s="16" t="s">
        <v>82</v>
      </c>
    </row>
    <row r="206" spans="2:51" s="11" customFormat="1" ht="11.25">
      <c r="B206" s="189"/>
      <c r="C206" s="190"/>
      <c r="D206" s="185" t="s">
        <v>151</v>
      </c>
      <c r="E206" s="191" t="s">
        <v>19</v>
      </c>
      <c r="F206" s="192" t="s">
        <v>309</v>
      </c>
      <c r="G206" s="190"/>
      <c r="H206" s="193">
        <v>155.185</v>
      </c>
      <c r="I206" s="194"/>
      <c r="J206" s="190"/>
      <c r="K206" s="190"/>
      <c r="L206" s="195"/>
      <c r="M206" s="196"/>
      <c r="N206" s="197"/>
      <c r="O206" s="197"/>
      <c r="P206" s="197"/>
      <c r="Q206" s="197"/>
      <c r="R206" s="197"/>
      <c r="S206" s="197"/>
      <c r="T206" s="198"/>
      <c r="AT206" s="199" t="s">
        <v>151</v>
      </c>
      <c r="AU206" s="199" t="s">
        <v>82</v>
      </c>
      <c r="AV206" s="11" t="s">
        <v>82</v>
      </c>
      <c r="AW206" s="11" t="s">
        <v>33</v>
      </c>
      <c r="AX206" s="11" t="s">
        <v>80</v>
      </c>
      <c r="AY206" s="199" t="s">
        <v>139</v>
      </c>
    </row>
    <row r="207" spans="2:65" s="1" customFormat="1" ht="20.45" customHeight="1">
      <c r="B207" s="33"/>
      <c r="C207" s="173" t="s">
        <v>310</v>
      </c>
      <c r="D207" s="173" t="s">
        <v>141</v>
      </c>
      <c r="E207" s="174" t="s">
        <v>311</v>
      </c>
      <c r="F207" s="175" t="s">
        <v>312</v>
      </c>
      <c r="G207" s="176" t="s">
        <v>144</v>
      </c>
      <c r="H207" s="177">
        <v>30</v>
      </c>
      <c r="I207" s="178"/>
      <c r="J207" s="179">
        <f>ROUND(I207*H207,2)</f>
        <v>0</v>
      </c>
      <c r="K207" s="175" t="s">
        <v>145</v>
      </c>
      <c r="L207" s="37"/>
      <c r="M207" s="180" t="s">
        <v>19</v>
      </c>
      <c r="N207" s="181" t="s">
        <v>43</v>
      </c>
      <c r="O207" s="59"/>
      <c r="P207" s="182">
        <f>O207*H207</f>
        <v>0</v>
      </c>
      <c r="Q207" s="182">
        <v>0</v>
      </c>
      <c r="R207" s="182">
        <f>Q207*H207</f>
        <v>0</v>
      </c>
      <c r="S207" s="182">
        <v>0</v>
      </c>
      <c r="T207" s="183">
        <f>S207*H207</f>
        <v>0</v>
      </c>
      <c r="AR207" s="16" t="s">
        <v>146</v>
      </c>
      <c r="AT207" s="16" t="s">
        <v>141</v>
      </c>
      <c r="AU207" s="16" t="s">
        <v>82</v>
      </c>
      <c r="AY207" s="16" t="s">
        <v>139</v>
      </c>
      <c r="BE207" s="184">
        <f>IF(N207="základní",J207,0)</f>
        <v>0</v>
      </c>
      <c r="BF207" s="184">
        <f>IF(N207="snížená",J207,0)</f>
        <v>0</v>
      </c>
      <c r="BG207" s="184">
        <f>IF(N207="zákl. přenesená",J207,0)</f>
        <v>0</v>
      </c>
      <c r="BH207" s="184">
        <f>IF(N207="sníž. přenesená",J207,0)</f>
        <v>0</v>
      </c>
      <c r="BI207" s="184">
        <f>IF(N207="nulová",J207,0)</f>
        <v>0</v>
      </c>
      <c r="BJ207" s="16" t="s">
        <v>80</v>
      </c>
      <c r="BK207" s="184">
        <f>ROUND(I207*H207,2)</f>
        <v>0</v>
      </c>
      <c r="BL207" s="16" t="s">
        <v>146</v>
      </c>
      <c r="BM207" s="16" t="s">
        <v>313</v>
      </c>
    </row>
    <row r="208" spans="2:47" s="1" customFormat="1" ht="19.5">
      <c r="B208" s="33"/>
      <c r="C208" s="34"/>
      <c r="D208" s="185" t="s">
        <v>148</v>
      </c>
      <c r="E208" s="34"/>
      <c r="F208" s="186" t="s">
        <v>314</v>
      </c>
      <c r="G208" s="34"/>
      <c r="H208" s="34"/>
      <c r="I208" s="102"/>
      <c r="J208" s="34"/>
      <c r="K208" s="34"/>
      <c r="L208" s="37"/>
      <c r="M208" s="187"/>
      <c r="N208" s="59"/>
      <c r="O208" s="59"/>
      <c r="P208" s="59"/>
      <c r="Q208" s="59"/>
      <c r="R208" s="59"/>
      <c r="S208" s="59"/>
      <c r="T208" s="60"/>
      <c r="AT208" s="16" t="s">
        <v>148</v>
      </c>
      <c r="AU208" s="16" t="s">
        <v>82</v>
      </c>
    </row>
    <row r="209" spans="2:47" s="1" customFormat="1" ht="78">
      <c r="B209" s="33"/>
      <c r="C209" s="34"/>
      <c r="D209" s="185" t="s">
        <v>149</v>
      </c>
      <c r="E209" s="34"/>
      <c r="F209" s="188" t="s">
        <v>315</v>
      </c>
      <c r="G209" s="34"/>
      <c r="H209" s="34"/>
      <c r="I209" s="102"/>
      <c r="J209" s="34"/>
      <c r="K209" s="34"/>
      <c r="L209" s="37"/>
      <c r="M209" s="187"/>
      <c r="N209" s="59"/>
      <c r="O209" s="59"/>
      <c r="P209" s="59"/>
      <c r="Q209" s="59"/>
      <c r="R209" s="59"/>
      <c r="S209" s="59"/>
      <c r="T209" s="60"/>
      <c r="AT209" s="16" t="s">
        <v>149</v>
      </c>
      <c r="AU209" s="16" t="s">
        <v>82</v>
      </c>
    </row>
    <row r="210" spans="2:51" s="11" customFormat="1" ht="11.25">
      <c r="B210" s="189"/>
      <c r="C210" s="190"/>
      <c r="D210" s="185" t="s">
        <v>151</v>
      </c>
      <c r="E210" s="191" t="s">
        <v>19</v>
      </c>
      <c r="F210" s="192" t="s">
        <v>316</v>
      </c>
      <c r="G210" s="190"/>
      <c r="H210" s="193">
        <v>30</v>
      </c>
      <c r="I210" s="194"/>
      <c r="J210" s="190"/>
      <c r="K210" s="190"/>
      <c r="L210" s="195"/>
      <c r="M210" s="196"/>
      <c r="N210" s="197"/>
      <c r="O210" s="197"/>
      <c r="P210" s="197"/>
      <c r="Q210" s="197"/>
      <c r="R210" s="197"/>
      <c r="S210" s="197"/>
      <c r="T210" s="198"/>
      <c r="AT210" s="199" t="s">
        <v>151</v>
      </c>
      <c r="AU210" s="199" t="s">
        <v>82</v>
      </c>
      <c r="AV210" s="11" t="s">
        <v>82</v>
      </c>
      <c r="AW210" s="11" t="s">
        <v>33</v>
      </c>
      <c r="AX210" s="11" t="s">
        <v>80</v>
      </c>
      <c r="AY210" s="199" t="s">
        <v>139</v>
      </c>
    </row>
    <row r="211" spans="2:65" s="1" customFormat="1" ht="20.45" customHeight="1">
      <c r="B211" s="33"/>
      <c r="C211" s="173" t="s">
        <v>317</v>
      </c>
      <c r="D211" s="173" t="s">
        <v>141</v>
      </c>
      <c r="E211" s="174" t="s">
        <v>318</v>
      </c>
      <c r="F211" s="175" t="s">
        <v>319</v>
      </c>
      <c r="G211" s="176" t="s">
        <v>144</v>
      </c>
      <c r="H211" s="177">
        <v>80.25</v>
      </c>
      <c r="I211" s="178"/>
      <c r="J211" s="179">
        <f>ROUND(I211*H211,2)</f>
        <v>0</v>
      </c>
      <c r="K211" s="175" t="s">
        <v>145</v>
      </c>
      <c r="L211" s="37"/>
      <c r="M211" s="180" t="s">
        <v>19</v>
      </c>
      <c r="N211" s="181" t="s">
        <v>43</v>
      </c>
      <c r="O211" s="59"/>
      <c r="P211" s="182">
        <f>O211*H211</f>
        <v>0</v>
      </c>
      <c r="Q211" s="182">
        <v>0</v>
      </c>
      <c r="R211" s="182">
        <f>Q211*H211</f>
        <v>0</v>
      </c>
      <c r="S211" s="182">
        <v>0</v>
      </c>
      <c r="T211" s="183">
        <f>S211*H211</f>
        <v>0</v>
      </c>
      <c r="AR211" s="16" t="s">
        <v>146</v>
      </c>
      <c r="AT211" s="16" t="s">
        <v>141</v>
      </c>
      <c r="AU211" s="16" t="s">
        <v>82</v>
      </c>
      <c r="AY211" s="16" t="s">
        <v>139</v>
      </c>
      <c r="BE211" s="184">
        <f>IF(N211="základní",J211,0)</f>
        <v>0</v>
      </c>
      <c r="BF211" s="184">
        <f>IF(N211="snížená",J211,0)</f>
        <v>0</v>
      </c>
      <c r="BG211" s="184">
        <f>IF(N211="zákl. přenesená",J211,0)</f>
        <v>0</v>
      </c>
      <c r="BH211" s="184">
        <f>IF(N211="sníž. přenesená",J211,0)</f>
        <v>0</v>
      </c>
      <c r="BI211" s="184">
        <f>IF(N211="nulová",J211,0)</f>
        <v>0</v>
      </c>
      <c r="BJ211" s="16" t="s">
        <v>80</v>
      </c>
      <c r="BK211" s="184">
        <f>ROUND(I211*H211,2)</f>
        <v>0</v>
      </c>
      <c r="BL211" s="16" t="s">
        <v>146</v>
      </c>
      <c r="BM211" s="16" t="s">
        <v>320</v>
      </c>
    </row>
    <row r="212" spans="2:47" s="1" customFormat="1" ht="19.5">
      <c r="B212" s="33"/>
      <c r="C212" s="34"/>
      <c r="D212" s="185" t="s">
        <v>148</v>
      </c>
      <c r="E212" s="34"/>
      <c r="F212" s="186" t="s">
        <v>321</v>
      </c>
      <c r="G212" s="34"/>
      <c r="H212" s="34"/>
      <c r="I212" s="102"/>
      <c r="J212" s="34"/>
      <c r="K212" s="34"/>
      <c r="L212" s="37"/>
      <c r="M212" s="187"/>
      <c r="N212" s="59"/>
      <c r="O212" s="59"/>
      <c r="P212" s="59"/>
      <c r="Q212" s="59"/>
      <c r="R212" s="59"/>
      <c r="S212" s="59"/>
      <c r="T212" s="60"/>
      <c r="AT212" s="16" t="s">
        <v>148</v>
      </c>
      <c r="AU212" s="16" t="s">
        <v>82</v>
      </c>
    </row>
    <row r="213" spans="2:47" s="1" customFormat="1" ht="78">
      <c r="B213" s="33"/>
      <c r="C213" s="34"/>
      <c r="D213" s="185" t="s">
        <v>149</v>
      </c>
      <c r="E213" s="34"/>
      <c r="F213" s="188" t="s">
        <v>315</v>
      </c>
      <c r="G213" s="34"/>
      <c r="H213" s="34"/>
      <c r="I213" s="102"/>
      <c r="J213" s="34"/>
      <c r="K213" s="34"/>
      <c r="L213" s="37"/>
      <c r="M213" s="187"/>
      <c r="N213" s="59"/>
      <c r="O213" s="59"/>
      <c r="P213" s="59"/>
      <c r="Q213" s="59"/>
      <c r="R213" s="59"/>
      <c r="S213" s="59"/>
      <c r="T213" s="60"/>
      <c r="AT213" s="16" t="s">
        <v>149</v>
      </c>
      <c r="AU213" s="16" t="s">
        <v>82</v>
      </c>
    </row>
    <row r="214" spans="2:51" s="11" customFormat="1" ht="11.25">
      <c r="B214" s="189"/>
      <c r="C214" s="190"/>
      <c r="D214" s="185" t="s">
        <v>151</v>
      </c>
      <c r="E214" s="191" t="s">
        <v>19</v>
      </c>
      <c r="F214" s="192" t="s">
        <v>270</v>
      </c>
      <c r="G214" s="190"/>
      <c r="H214" s="193">
        <v>2.25</v>
      </c>
      <c r="I214" s="194"/>
      <c r="J214" s="190"/>
      <c r="K214" s="190"/>
      <c r="L214" s="195"/>
      <c r="M214" s="196"/>
      <c r="N214" s="197"/>
      <c r="O214" s="197"/>
      <c r="P214" s="197"/>
      <c r="Q214" s="197"/>
      <c r="R214" s="197"/>
      <c r="S214" s="197"/>
      <c r="T214" s="198"/>
      <c r="AT214" s="199" t="s">
        <v>151</v>
      </c>
      <c r="AU214" s="199" t="s">
        <v>82</v>
      </c>
      <c r="AV214" s="11" t="s">
        <v>82</v>
      </c>
      <c r="AW214" s="11" t="s">
        <v>33</v>
      </c>
      <c r="AX214" s="11" t="s">
        <v>72</v>
      </c>
      <c r="AY214" s="199" t="s">
        <v>139</v>
      </c>
    </row>
    <row r="215" spans="2:51" s="11" customFormat="1" ht="11.25">
      <c r="B215" s="189"/>
      <c r="C215" s="190"/>
      <c r="D215" s="185" t="s">
        <v>151</v>
      </c>
      <c r="E215" s="191" t="s">
        <v>19</v>
      </c>
      <c r="F215" s="192" t="s">
        <v>271</v>
      </c>
      <c r="G215" s="190"/>
      <c r="H215" s="193">
        <v>45</v>
      </c>
      <c r="I215" s="194"/>
      <c r="J215" s="190"/>
      <c r="K215" s="190"/>
      <c r="L215" s="195"/>
      <c r="M215" s="196"/>
      <c r="N215" s="197"/>
      <c r="O215" s="197"/>
      <c r="P215" s="197"/>
      <c r="Q215" s="197"/>
      <c r="R215" s="197"/>
      <c r="S215" s="197"/>
      <c r="T215" s="198"/>
      <c r="AT215" s="199" t="s">
        <v>151</v>
      </c>
      <c r="AU215" s="199" t="s">
        <v>82</v>
      </c>
      <c r="AV215" s="11" t="s">
        <v>82</v>
      </c>
      <c r="AW215" s="11" t="s">
        <v>33</v>
      </c>
      <c r="AX215" s="11" t="s">
        <v>72</v>
      </c>
      <c r="AY215" s="199" t="s">
        <v>139</v>
      </c>
    </row>
    <row r="216" spans="2:51" s="11" customFormat="1" ht="11.25">
      <c r="B216" s="189"/>
      <c r="C216" s="190"/>
      <c r="D216" s="185" t="s">
        <v>151</v>
      </c>
      <c r="E216" s="191" t="s">
        <v>19</v>
      </c>
      <c r="F216" s="192" t="s">
        <v>272</v>
      </c>
      <c r="G216" s="190"/>
      <c r="H216" s="193">
        <v>10</v>
      </c>
      <c r="I216" s="194"/>
      <c r="J216" s="190"/>
      <c r="K216" s="190"/>
      <c r="L216" s="195"/>
      <c r="M216" s="196"/>
      <c r="N216" s="197"/>
      <c r="O216" s="197"/>
      <c r="P216" s="197"/>
      <c r="Q216" s="197"/>
      <c r="R216" s="197"/>
      <c r="S216" s="197"/>
      <c r="T216" s="198"/>
      <c r="AT216" s="199" t="s">
        <v>151</v>
      </c>
      <c r="AU216" s="199" t="s">
        <v>82</v>
      </c>
      <c r="AV216" s="11" t="s">
        <v>82</v>
      </c>
      <c r="AW216" s="11" t="s">
        <v>33</v>
      </c>
      <c r="AX216" s="11" t="s">
        <v>72</v>
      </c>
      <c r="AY216" s="199" t="s">
        <v>139</v>
      </c>
    </row>
    <row r="217" spans="2:51" s="11" customFormat="1" ht="11.25">
      <c r="B217" s="189"/>
      <c r="C217" s="190"/>
      <c r="D217" s="185" t="s">
        <v>151</v>
      </c>
      <c r="E217" s="191" t="s">
        <v>19</v>
      </c>
      <c r="F217" s="192" t="s">
        <v>273</v>
      </c>
      <c r="G217" s="190"/>
      <c r="H217" s="193">
        <v>23</v>
      </c>
      <c r="I217" s="194"/>
      <c r="J217" s="190"/>
      <c r="K217" s="190"/>
      <c r="L217" s="195"/>
      <c r="M217" s="196"/>
      <c r="N217" s="197"/>
      <c r="O217" s="197"/>
      <c r="P217" s="197"/>
      <c r="Q217" s="197"/>
      <c r="R217" s="197"/>
      <c r="S217" s="197"/>
      <c r="T217" s="198"/>
      <c r="AT217" s="199" t="s">
        <v>151</v>
      </c>
      <c r="AU217" s="199" t="s">
        <v>82</v>
      </c>
      <c r="AV217" s="11" t="s">
        <v>82</v>
      </c>
      <c r="AW217" s="11" t="s">
        <v>33</v>
      </c>
      <c r="AX217" s="11" t="s">
        <v>72</v>
      </c>
      <c r="AY217" s="199" t="s">
        <v>139</v>
      </c>
    </row>
    <row r="218" spans="2:51" s="12" customFormat="1" ht="11.25">
      <c r="B218" s="200"/>
      <c r="C218" s="201"/>
      <c r="D218" s="185" t="s">
        <v>151</v>
      </c>
      <c r="E218" s="202" t="s">
        <v>19</v>
      </c>
      <c r="F218" s="203" t="s">
        <v>166</v>
      </c>
      <c r="G218" s="201"/>
      <c r="H218" s="204">
        <v>80.25</v>
      </c>
      <c r="I218" s="205"/>
      <c r="J218" s="201"/>
      <c r="K218" s="201"/>
      <c r="L218" s="206"/>
      <c r="M218" s="207"/>
      <c r="N218" s="208"/>
      <c r="O218" s="208"/>
      <c r="P218" s="208"/>
      <c r="Q218" s="208"/>
      <c r="R218" s="208"/>
      <c r="S218" s="208"/>
      <c r="T218" s="209"/>
      <c r="AT218" s="210" t="s">
        <v>151</v>
      </c>
      <c r="AU218" s="210" t="s">
        <v>82</v>
      </c>
      <c r="AV218" s="12" t="s">
        <v>146</v>
      </c>
      <c r="AW218" s="12" t="s">
        <v>33</v>
      </c>
      <c r="AX218" s="12" t="s">
        <v>80</v>
      </c>
      <c r="AY218" s="210" t="s">
        <v>139</v>
      </c>
    </row>
    <row r="219" spans="2:65" s="1" customFormat="1" ht="20.45" customHeight="1">
      <c r="B219" s="33"/>
      <c r="C219" s="173" t="s">
        <v>322</v>
      </c>
      <c r="D219" s="173" t="s">
        <v>141</v>
      </c>
      <c r="E219" s="174" t="s">
        <v>323</v>
      </c>
      <c r="F219" s="175" t="s">
        <v>324</v>
      </c>
      <c r="G219" s="176" t="s">
        <v>144</v>
      </c>
      <c r="H219" s="177">
        <v>45.75</v>
      </c>
      <c r="I219" s="178"/>
      <c r="J219" s="179">
        <f>ROUND(I219*H219,2)</f>
        <v>0</v>
      </c>
      <c r="K219" s="175" t="s">
        <v>145</v>
      </c>
      <c r="L219" s="37"/>
      <c r="M219" s="180" t="s">
        <v>19</v>
      </c>
      <c r="N219" s="181" t="s">
        <v>43</v>
      </c>
      <c r="O219" s="59"/>
      <c r="P219" s="182">
        <f>O219*H219</f>
        <v>0</v>
      </c>
      <c r="Q219" s="182">
        <v>0</v>
      </c>
      <c r="R219" s="182">
        <f>Q219*H219</f>
        <v>0</v>
      </c>
      <c r="S219" s="182">
        <v>0</v>
      </c>
      <c r="T219" s="183">
        <f>S219*H219</f>
        <v>0</v>
      </c>
      <c r="AR219" s="16" t="s">
        <v>146</v>
      </c>
      <c r="AT219" s="16" t="s">
        <v>141</v>
      </c>
      <c r="AU219" s="16" t="s">
        <v>82</v>
      </c>
      <c r="AY219" s="16" t="s">
        <v>139</v>
      </c>
      <c r="BE219" s="184">
        <f>IF(N219="základní",J219,0)</f>
        <v>0</v>
      </c>
      <c r="BF219" s="184">
        <f>IF(N219="snížená",J219,0)</f>
        <v>0</v>
      </c>
      <c r="BG219" s="184">
        <f>IF(N219="zákl. přenesená",J219,0)</f>
        <v>0</v>
      </c>
      <c r="BH219" s="184">
        <f>IF(N219="sníž. přenesená",J219,0)</f>
        <v>0</v>
      </c>
      <c r="BI219" s="184">
        <f>IF(N219="nulová",J219,0)</f>
        <v>0</v>
      </c>
      <c r="BJ219" s="16" t="s">
        <v>80</v>
      </c>
      <c r="BK219" s="184">
        <f>ROUND(I219*H219,2)</f>
        <v>0</v>
      </c>
      <c r="BL219" s="16" t="s">
        <v>146</v>
      </c>
      <c r="BM219" s="16" t="s">
        <v>325</v>
      </c>
    </row>
    <row r="220" spans="2:47" s="1" customFormat="1" ht="11.25">
      <c r="B220" s="33"/>
      <c r="C220" s="34"/>
      <c r="D220" s="185" t="s">
        <v>148</v>
      </c>
      <c r="E220" s="34"/>
      <c r="F220" s="186" t="s">
        <v>324</v>
      </c>
      <c r="G220" s="34"/>
      <c r="H220" s="34"/>
      <c r="I220" s="102"/>
      <c r="J220" s="34"/>
      <c r="K220" s="34"/>
      <c r="L220" s="37"/>
      <c r="M220" s="187"/>
      <c r="N220" s="59"/>
      <c r="O220" s="59"/>
      <c r="P220" s="59"/>
      <c r="Q220" s="59"/>
      <c r="R220" s="59"/>
      <c r="S220" s="59"/>
      <c r="T220" s="60"/>
      <c r="AT220" s="16" t="s">
        <v>148</v>
      </c>
      <c r="AU220" s="16" t="s">
        <v>82</v>
      </c>
    </row>
    <row r="221" spans="2:47" s="1" customFormat="1" ht="68.25">
      <c r="B221" s="33"/>
      <c r="C221" s="34"/>
      <c r="D221" s="185" t="s">
        <v>149</v>
      </c>
      <c r="E221" s="34"/>
      <c r="F221" s="188" t="s">
        <v>326</v>
      </c>
      <c r="G221" s="34"/>
      <c r="H221" s="34"/>
      <c r="I221" s="102"/>
      <c r="J221" s="34"/>
      <c r="K221" s="34"/>
      <c r="L221" s="37"/>
      <c r="M221" s="187"/>
      <c r="N221" s="59"/>
      <c r="O221" s="59"/>
      <c r="P221" s="59"/>
      <c r="Q221" s="59"/>
      <c r="R221" s="59"/>
      <c r="S221" s="59"/>
      <c r="T221" s="60"/>
      <c r="AT221" s="16" t="s">
        <v>149</v>
      </c>
      <c r="AU221" s="16" t="s">
        <v>82</v>
      </c>
    </row>
    <row r="222" spans="2:51" s="11" customFormat="1" ht="11.25">
      <c r="B222" s="189"/>
      <c r="C222" s="190"/>
      <c r="D222" s="185" t="s">
        <v>151</v>
      </c>
      <c r="E222" s="191" t="s">
        <v>19</v>
      </c>
      <c r="F222" s="192" t="s">
        <v>327</v>
      </c>
      <c r="G222" s="190"/>
      <c r="H222" s="193">
        <v>45.75</v>
      </c>
      <c r="I222" s="194"/>
      <c r="J222" s="190"/>
      <c r="K222" s="190"/>
      <c r="L222" s="195"/>
      <c r="M222" s="196"/>
      <c r="N222" s="197"/>
      <c r="O222" s="197"/>
      <c r="P222" s="197"/>
      <c r="Q222" s="197"/>
      <c r="R222" s="197"/>
      <c r="S222" s="197"/>
      <c r="T222" s="198"/>
      <c r="AT222" s="199" t="s">
        <v>151</v>
      </c>
      <c r="AU222" s="199" t="s">
        <v>82</v>
      </c>
      <c r="AV222" s="11" t="s">
        <v>82</v>
      </c>
      <c r="AW222" s="11" t="s">
        <v>33</v>
      </c>
      <c r="AX222" s="11" t="s">
        <v>80</v>
      </c>
      <c r="AY222" s="199" t="s">
        <v>139</v>
      </c>
    </row>
    <row r="223" spans="2:63" s="10" customFormat="1" ht="22.9" customHeight="1">
      <c r="B223" s="157"/>
      <c r="C223" s="158"/>
      <c r="D223" s="159" t="s">
        <v>71</v>
      </c>
      <c r="E223" s="171" t="s">
        <v>82</v>
      </c>
      <c r="F223" s="171" t="s">
        <v>328</v>
      </c>
      <c r="G223" s="158"/>
      <c r="H223" s="158"/>
      <c r="I223" s="161"/>
      <c r="J223" s="172">
        <f>BK223</f>
        <v>0</v>
      </c>
      <c r="K223" s="158"/>
      <c r="L223" s="163"/>
      <c r="M223" s="164"/>
      <c r="N223" s="165"/>
      <c r="O223" s="165"/>
      <c r="P223" s="166">
        <f>SUM(P224:P227)</f>
        <v>0</v>
      </c>
      <c r="Q223" s="165"/>
      <c r="R223" s="166">
        <f>SUM(R224:R227)</f>
        <v>0</v>
      </c>
      <c r="S223" s="165"/>
      <c r="T223" s="167">
        <f>SUM(T224:T227)</f>
        <v>0</v>
      </c>
      <c r="AR223" s="168" t="s">
        <v>80</v>
      </c>
      <c r="AT223" s="169" t="s">
        <v>71</v>
      </c>
      <c r="AU223" s="169" t="s">
        <v>80</v>
      </c>
      <c r="AY223" s="168" t="s">
        <v>139</v>
      </c>
      <c r="BK223" s="170">
        <f>SUM(BK224:BK227)</f>
        <v>0</v>
      </c>
    </row>
    <row r="224" spans="2:65" s="1" customFormat="1" ht="20.45" customHeight="1">
      <c r="B224" s="33"/>
      <c r="C224" s="173" t="s">
        <v>329</v>
      </c>
      <c r="D224" s="173" t="s">
        <v>141</v>
      </c>
      <c r="E224" s="174" t="s">
        <v>330</v>
      </c>
      <c r="F224" s="175" t="s">
        <v>331</v>
      </c>
      <c r="G224" s="176" t="s">
        <v>144</v>
      </c>
      <c r="H224" s="177">
        <v>63</v>
      </c>
      <c r="I224" s="178"/>
      <c r="J224" s="179">
        <f>ROUND(I224*H224,2)</f>
        <v>0</v>
      </c>
      <c r="K224" s="175" t="s">
        <v>145</v>
      </c>
      <c r="L224" s="37"/>
      <c r="M224" s="180" t="s">
        <v>19</v>
      </c>
      <c r="N224" s="181" t="s">
        <v>43</v>
      </c>
      <c r="O224" s="59"/>
      <c r="P224" s="182">
        <f>O224*H224</f>
        <v>0</v>
      </c>
      <c r="Q224" s="182">
        <v>0</v>
      </c>
      <c r="R224" s="182">
        <f>Q224*H224</f>
        <v>0</v>
      </c>
      <c r="S224" s="182">
        <v>0</v>
      </c>
      <c r="T224" s="183">
        <f>S224*H224</f>
        <v>0</v>
      </c>
      <c r="AR224" s="16" t="s">
        <v>146</v>
      </c>
      <c r="AT224" s="16" t="s">
        <v>141</v>
      </c>
      <c r="AU224" s="16" t="s">
        <v>82</v>
      </c>
      <c r="AY224" s="16" t="s">
        <v>139</v>
      </c>
      <c r="BE224" s="184">
        <f>IF(N224="základní",J224,0)</f>
        <v>0</v>
      </c>
      <c r="BF224" s="184">
        <f>IF(N224="snížená",J224,0)</f>
        <v>0</v>
      </c>
      <c r="BG224" s="184">
        <f>IF(N224="zákl. přenesená",J224,0)</f>
        <v>0</v>
      </c>
      <c r="BH224" s="184">
        <f>IF(N224="sníž. přenesená",J224,0)</f>
        <v>0</v>
      </c>
      <c r="BI224" s="184">
        <f>IF(N224="nulová",J224,0)</f>
        <v>0</v>
      </c>
      <c r="BJ224" s="16" t="s">
        <v>80</v>
      </c>
      <c r="BK224" s="184">
        <f>ROUND(I224*H224,2)</f>
        <v>0</v>
      </c>
      <c r="BL224" s="16" t="s">
        <v>146</v>
      </c>
      <c r="BM224" s="16" t="s">
        <v>332</v>
      </c>
    </row>
    <row r="225" spans="2:47" s="1" customFormat="1" ht="19.5">
      <c r="B225" s="33"/>
      <c r="C225" s="34"/>
      <c r="D225" s="185" t="s">
        <v>148</v>
      </c>
      <c r="E225" s="34"/>
      <c r="F225" s="186" t="s">
        <v>333</v>
      </c>
      <c r="G225" s="34"/>
      <c r="H225" s="34"/>
      <c r="I225" s="102"/>
      <c r="J225" s="34"/>
      <c r="K225" s="34"/>
      <c r="L225" s="37"/>
      <c r="M225" s="187"/>
      <c r="N225" s="59"/>
      <c r="O225" s="59"/>
      <c r="P225" s="59"/>
      <c r="Q225" s="59"/>
      <c r="R225" s="59"/>
      <c r="S225" s="59"/>
      <c r="T225" s="60"/>
      <c r="AT225" s="16" t="s">
        <v>148</v>
      </c>
      <c r="AU225" s="16" t="s">
        <v>82</v>
      </c>
    </row>
    <row r="226" spans="2:47" s="1" customFormat="1" ht="39">
      <c r="B226" s="33"/>
      <c r="C226" s="34"/>
      <c r="D226" s="185" t="s">
        <v>149</v>
      </c>
      <c r="E226" s="34"/>
      <c r="F226" s="188" t="s">
        <v>334</v>
      </c>
      <c r="G226" s="34"/>
      <c r="H226" s="34"/>
      <c r="I226" s="102"/>
      <c r="J226" s="34"/>
      <c r="K226" s="34"/>
      <c r="L226" s="37"/>
      <c r="M226" s="187"/>
      <c r="N226" s="59"/>
      <c r="O226" s="59"/>
      <c r="P226" s="59"/>
      <c r="Q226" s="59"/>
      <c r="R226" s="59"/>
      <c r="S226" s="59"/>
      <c r="T226" s="60"/>
      <c r="AT226" s="16" t="s">
        <v>149</v>
      </c>
      <c r="AU226" s="16" t="s">
        <v>82</v>
      </c>
    </row>
    <row r="227" spans="2:51" s="11" customFormat="1" ht="11.25">
      <c r="B227" s="189"/>
      <c r="C227" s="190"/>
      <c r="D227" s="185" t="s">
        <v>151</v>
      </c>
      <c r="E227" s="191" t="s">
        <v>19</v>
      </c>
      <c r="F227" s="192" t="s">
        <v>335</v>
      </c>
      <c r="G227" s="190"/>
      <c r="H227" s="193">
        <v>63</v>
      </c>
      <c r="I227" s="194"/>
      <c r="J227" s="190"/>
      <c r="K227" s="190"/>
      <c r="L227" s="195"/>
      <c r="M227" s="196"/>
      <c r="N227" s="197"/>
      <c r="O227" s="197"/>
      <c r="P227" s="197"/>
      <c r="Q227" s="197"/>
      <c r="R227" s="197"/>
      <c r="S227" s="197"/>
      <c r="T227" s="198"/>
      <c r="AT227" s="199" t="s">
        <v>151</v>
      </c>
      <c r="AU227" s="199" t="s">
        <v>82</v>
      </c>
      <c r="AV227" s="11" t="s">
        <v>82</v>
      </c>
      <c r="AW227" s="11" t="s">
        <v>33</v>
      </c>
      <c r="AX227" s="11" t="s">
        <v>80</v>
      </c>
      <c r="AY227" s="199" t="s">
        <v>139</v>
      </c>
    </row>
    <row r="228" spans="2:63" s="10" customFormat="1" ht="22.9" customHeight="1">
      <c r="B228" s="157"/>
      <c r="C228" s="158"/>
      <c r="D228" s="159" t="s">
        <v>71</v>
      </c>
      <c r="E228" s="171" t="s">
        <v>157</v>
      </c>
      <c r="F228" s="171" t="s">
        <v>336</v>
      </c>
      <c r="G228" s="158"/>
      <c r="H228" s="158"/>
      <c r="I228" s="161"/>
      <c r="J228" s="172">
        <f>BK228</f>
        <v>0</v>
      </c>
      <c r="K228" s="158"/>
      <c r="L228" s="163"/>
      <c r="M228" s="164"/>
      <c r="N228" s="165"/>
      <c r="O228" s="165"/>
      <c r="P228" s="166">
        <f>SUM(P229:P234)</f>
        <v>0</v>
      </c>
      <c r="Q228" s="165"/>
      <c r="R228" s="166">
        <f>SUM(R229:R234)</f>
        <v>2.9762555</v>
      </c>
      <c r="S228" s="165"/>
      <c r="T228" s="167">
        <f>SUM(T229:T234)</f>
        <v>0</v>
      </c>
      <c r="AR228" s="168" t="s">
        <v>80</v>
      </c>
      <c r="AT228" s="169" t="s">
        <v>71</v>
      </c>
      <c r="AU228" s="169" t="s">
        <v>80</v>
      </c>
      <c r="AY228" s="168" t="s">
        <v>139</v>
      </c>
      <c r="BK228" s="170">
        <f>SUM(BK229:BK234)</f>
        <v>0</v>
      </c>
    </row>
    <row r="229" spans="2:65" s="1" customFormat="1" ht="20.45" customHeight="1">
      <c r="B229" s="33"/>
      <c r="C229" s="173" t="s">
        <v>337</v>
      </c>
      <c r="D229" s="173" t="s">
        <v>141</v>
      </c>
      <c r="E229" s="174" t="s">
        <v>338</v>
      </c>
      <c r="F229" s="175" t="s">
        <v>339</v>
      </c>
      <c r="G229" s="176" t="s">
        <v>179</v>
      </c>
      <c r="H229" s="177">
        <v>9.65</v>
      </c>
      <c r="I229" s="178"/>
      <c r="J229" s="179">
        <f>ROUND(I229*H229,2)</f>
        <v>0</v>
      </c>
      <c r="K229" s="175" t="s">
        <v>145</v>
      </c>
      <c r="L229" s="37"/>
      <c r="M229" s="180" t="s">
        <v>19</v>
      </c>
      <c r="N229" s="181" t="s">
        <v>43</v>
      </c>
      <c r="O229" s="59"/>
      <c r="P229" s="182">
        <f>O229*H229</f>
        <v>0</v>
      </c>
      <c r="Q229" s="182">
        <v>0.24127</v>
      </c>
      <c r="R229" s="182">
        <f>Q229*H229</f>
        <v>2.3282555</v>
      </c>
      <c r="S229" s="182">
        <v>0</v>
      </c>
      <c r="T229" s="183">
        <f>S229*H229</f>
        <v>0</v>
      </c>
      <c r="AR229" s="16" t="s">
        <v>146</v>
      </c>
      <c r="AT229" s="16" t="s">
        <v>141</v>
      </c>
      <c r="AU229" s="16" t="s">
        <v>82</v>
      </c>
      <c r="AY229" s="16" t="s">
        <v>139</v>
      </c>
      <c r="BE229" s="184">
        <f>IF(N229="základní",J229,0)</f>
        <v>0</v>
      </c>
      <c r="BF229" s="184">
        <f>IF(N229="snížená",J229,0)</f>
        <v>0</v>
      </c>
      <c r="BG229" s="184">
        <f>IF(N229="zákl. přenesená",J229,0)</f>
        <v>0</v>
      </c>
      <c r="BH229" s="184">
        <f>IF(N229="sníž. přenesená",J229,0)</f>
        <v>0</v>
      </c>
      <c r="BI229" s="184">
        <f>IF(N229="nulová",J229,0)</f>
        <v>0</v>
      </c>
      <c r="BJ229" s="16" t="s">
        <v>80</v>
      </c>
      <c r="BK229" s="184">
        <f>ROUND(I229*H229,2)</f>
        <v>0</v>
      </c>
      <c r="BL229" s="16" t="s">
        <v>146</v>
      </c>
      <c r="BM229" s="16" t="s">
        <v>340</v>
      </c>
    </row>
    <row r="230" spans="2:47" s="1" customFormat="1" ht="11.25">
      <c r="B230" s="33"/>
      <c r="C230" s="34"/>
      <c r="D230" s="185" t="s">
        <v>148</v>
      </c>
      <c r="E230" s="34"/>
      <c r="F230" s="186" t="s">
        <v>341</v>
      </c>
      <c r="G230" s="34"/>
      <c r="H230" s="34"/>
      <c r="I230" s="102"/>
      <c r="J230" s="34"/>
      <c r="K230" s="34"/>
      <c r="L230" s="37"/>
      <c r="M230" s="187"/>
      <c r="N230" s="59"/>
      <c r="O230" s="59"/>
      <c r="P230" s="59"/>
      <c r="Q230" s="59"/>
      <c r="R230" s="59"/>
      <c r="S230" s="59"/>
      <c r="T230" s="60"/>
      <c r="AT230" s="16" t="s">
        <v>148</v>
      </c>
      <c r="AU230" s="16" t="s">
        <v>82</v>
      </c>
    </row>
    <row r="231" spans="2:47" s="1" customFormat="1" ht="39">
      <c r="B231" s="33"/>
      <c r="C231" s="34"/>
      <c r="D231" s="185" t="s">
        <v>149</v>
      </c>
      <c r="E231" s="34"/>
      <c r="F231" s="188" t="s">
        <v>342</v>
      </c>
      <c r="G231" s="34"/>
      <c r="H231" s="34"/>
      <c r="I231" s="102"/>
      <c r="J231" s="34"/>
      <c r="K231" s="34"/>
      <c r="L231" s="37"/>
      <c r="M231" s="187"/>
      <c r="N231" s="59"/>
      <c r="O231" s="59"/>
      <c r="P231" s="59"/>
      <c r="Q231" s="59"/>
      <c r="R231" s="59"/>
      <c r="S231" s="59"/>
      <c r="T231" s="60"/>
      <c r="AT231" s="16" t="s">
        <v>149</v>
      </c>
      <c r="AU231" s="16" t="s">
        <v>82</v>
      </c>
    </row>
    <row r="232" spans="2:51" s="11" customFormat="1" ht="11.25">
      <c r="B232" s="189"/>
      <c r="C232" s="190"/>
      <c r="D232" s="185" t="s">
        <v>151</v>
      </c>
      <c r="E232" s="191" t="s">
        <v>19</v>
      </c>
      <c r="F232" s="192" t="s">
        <v>343</v>
      </c>
      <c r="G232" s="190"/>
      <c r="H232" s="193">
        <v>9.65</v>
      </c>
      <c r="I232" s="194"/>
      <c r="J232" s="190"/>
      <c r="K232" s="190"/>
      <c r="L232" s="195"/>
      <c r="M232" s="196"/>
      <c r="N232" s="197"/>
      <c r="O232" s="197"/>
      <c r="P232" s="197"/>
      <c r="Q232" s="197"/>
      <c r="R232" s="197"/>
      <c r="S232" s="197"/>
      <c r="T232" s="198"/>
      <c r="AT232" s="199" t="s">
        <v>151</v>
      </c>
      <c r="AU232" s="199" t="s">
        <v>82</v>
      </c>
      <c r="AV232" s="11" t="s">
        <v>82</v>
      </c>
      <c r="AW232" s="11" t="s">
        <v>33</v>
      </c>
      <c r="AX232" s="11" t="s">
        <v>80</v>
      </c>
      <c r="AY232" s="199" t="s">
        <v>139</v>
      </c>
    </row>
    <row r="233" spans="2:65" s="1" customFormat="1" ht="20.45" customHeight="1">
      <c r="B233" s="33"/>
      <c r="C233" s="222" t="s">
        <v>344</v>
      </c>
      <c r="D233" s="222" t="s">
        <v>259</v>
      </c>
      <c r="E233" s="223" t="s">
        <v>345</v>
      </c>
      <c r="F233" s="224" t="s">
        <v>346</v>
      </c>
      <c r="G233" s="225" t="s">
        <v>347</v>
      </c>
      <c r="H233" s="226">
        <v>54</v>
      </c>
      <c r="I233" s="227"/>
      <c r="J233" s="228">
        <f>ROUND(I233*H233,2)</f>
        <v>0</v>
      </c>
      <c r="K233" s="224" t="s">
        <v>145</v>
      </c>
      <c r="L233" s="229"/>
      <c r="M233" s="230" t="s">
        <v>19</v>
      </c>
      <c r="N233" s="231" t="s">
        <v>43</v>
      </c>
      <c r="O233" s="59"/>
      <c r="P233" s="182">
        <f>O233*H233</f>
        <v>0</v>
      </c>
      <c r="Q233" s="182">
        <v>0.012</v>
      </c>
      <c r="R233" s="182">
        <f>Q233*H233</f>
        <v>0.648</v>
      </c>
      <c r="S233" s="182">
        <v>0</v>
      </c>
      <c r="T233" s="183">
        <f>S233*H233</f>
        <v>0</v>
      </c>
      <c r="AR233" s="16" t="s">
        <v>183</v>
      </c>
      <c r="AT233" s="16" t="s">
        <v>259</v>
      </c>
      <c r="AU233" s="16" t="s">
        <v>82</v>
      </c>
      <c r="AY233" s="16" t="s">
        <v>139</v>
      </c>
      <c r="BE233" s="184">
        <f>IF(N233="základní",J233,0)</f>
        <v>0</v>
      </c>
      <c r="BF233" s="184">
        <f>IF(N233="snížená",J233,0)</f>
        <v>0</v>
      </c>
      <c r="BG233" s="184">
        <f>IF(N233="zákl. přenesená",J233,0)</f>
        <v>0</v>
      </c>
      <c r="BH233" s="184">
        <f>IF(N233="sníž. přenesená",J233,0)</f>
        <v>0</v>
      </c>
      <c r="BI233" s="184">
        <f>IF(N233="nulová",J233,0)</f>
        <v>0</v>
      </c>
      <c r="BJ233" s="16" t="s">
        <v>80</v>
      </c>
      <c r="BK233" s="184">
        <f>ROUND(I233*H233,2)</f>
        <v>0</v>
      </c>
      <c r="BL233" s="16" t="s">
        <v>146</v>
      </c>
      <c r="BM233" s="16" t="s">
        <v>348</v>
      </c>
    </row>
    <row r="234" spans="2:47" s="1" customFormat="1" ht="11.25">
      <c r="B234" s="33"/>
      <c r="C234" s="34"/>
      <c r="D234" s="185" t="s">
        <v>148</v>
      </c>
      <c r="E234" s="34"/>
      <c r="F234" s="186" t="s">
        <v>346</v>
      </c>
      <c r="G234" s="34"/>
      <c r="H234" s="34"/>
      <c r="I234" s="102"/>
      <c r="J234" s="34"/>
      <c r="K234" s="34"/>
      <c r="L234" s="37"/>
      <c r="M234" s="187"/>
      <c r="N234" s="59"/>
      <c r="O234" s="59"/>
      <c r="P234" s="59"/>
      <c r="Q234" s="59"/>
      <c r="R234" s="59"/>
      <c r="S234" s="59"/>
      <c r="T234" s="60"/>
      <c r="AT234" s="16" t="s">
        <v>148</v>
      </c>
      <c r="AU234" s="16" t="s">
        <v>82</v>
      </c>
    </row>
    <row r="235" spans="2:63" s="10" customFormat="1" ht="22.9" customHeight="1">
      <c r="B235" s="157"/>
      <c r="C235" s="158"/>
      <c r="D235" s="159" t="s">
        <v>71</v>
      </c>
      <c r="E235" s="171" t="s">
        <v>167</v>
      </c>
      <c r="F235" s="171" t="s">
        <v>349</v>
      </c>
      <c r="G235" s="158"/>
      <c r="H235" s="158"/>
      <c r="I235" s="161"/>
      <c r="J235" s="172">
        <f>BK235</f>
        <v>0</v>
      </c>
      <c r="K235" s="158"/>
      <c r="L235" s="163"/>
      <c r="M235" s="164"/>
      <c r="N235" s="165"/>
      <c r="O235" s="165"/>
      <c r="P235" s="166">
        <f>SUM(P236:P255)</f>
        <v>0</v>
      </c>
      <c r="Q235" s="165"/>
      <c r="R235" s="166">
        <f>SUM(R236:R255)</f>
        <v>73.15528900000001</v>
      </c>
      <c r="S235" s="165"/>
      <c r="T235" s="167">
        <f>SUM(T236:T255)</f>
        <v>0</v>
      </c>
      <c r="AR235" s="168" t="s">
        <v>80</v>
      </c>
      <c r="AT235" s="169" t="s">
        <v>71</v>
      </c>
      <c r="AU235" s="169" t="s">
        <v>80</v>
      </c>
      <c r="AY235" s="168" t="s">
        <v>139</v>
      </c>
      <c r="BK235" s="170">
        <f>SUM(BK236:BK255)</f>
        <v>0</v>
      </c>
    </row>
    <row r="236" spans="2:65" s="1" customFormat="1" ht="20.45" customHeight="1">
      <c r="B236" s="33"/>
      <c r="C236" s="173" t="s">
        <v>350</v>
      </c>
      <c r="D236" s="173" t="s">
        <v>141</v>
      </c>
      <c r="E236" s="174" t="s">
        <v>351</v>
      </c>
      <c r="F236" s="175" t="s">
        <v>352</v>
      </c>
      <c r="G236" s="176" t="s">
        <v>144</v>
      </c>
      <c r="H236" s="177">
        <v>146.9</v>
      </c>
      <c r="I236" s="178"/>
      <c r="J236" s="179">
        <f>ROUND(I236*H236,2)</f>
        <v>0</v>
      </c>
      <c r="K236" s="175" t="s">
        <v>145</v>
      </c>
      <c r="L236" s="37"/>
      <c r="M236" s="180" t="s">
        <v>19</v>
      </c>
      <c r="N236" s="181" t="s">
        <v>43</v>
      </c>
      <c r="O236" s="59"/>
      <c r="P236" s="182">
        <f>O236*H236</f>
        <v>0</v>
      </c>
      <c r="Q236" s="182">
        <v>0.27994</v>
      </c>
      <c r="R236" s="182">
        <f>Q236*H236</f>
        <v>41.123186000000004</v>
      </c>
      <c r="S236" s="182">
        <v>0</v>
      </c>
      <c r="T236" s="183">
        <f>S236*H236</f>
        <v>0</v>
      </c>
      <c r="AR236" s="16" t="s">
        <v>146</v>
      </c>
      <c r="AT236" s="16" t="s">
        <v>141</v>
      </c>
      <c r="AU236" s="16" t="s">
        <v>82</v>
      </c>
      <c r="AY236" s="16" t="s">
        <v>139</v>
      </c>
      <c r="BE236" s="184">
        <f>IF(N236="základní",J236,0)</f>
        <v>0</v>
      </c>
      <c r="BF236" s="184">
        <f>IF(N236="snížená",J236,0)</f>
        <v>0</v>
      </c>
      <c r="BG236" s="184">
        <f>IF(N236="zákl. přenesená",J236,0)</f>
        <v>0</v>
      </c>
      <c r="BH236" s="184">
        <f>IF(N236="sníž. přenesená",J236,0)</f>
        <v>0</v>
      </c>
      <c r="BI236" s="184">
        <f>IF(N236="nulová",J236,0)</f>
        <v>0</v>
      </c>
      <c r="BJ236" s="16" t="s">
        <v>80</v>
      </c>
      <c r="BK236" s="184">
        <f>ROUND(I236*H236,2)</f>
        <v>0</v>
      </c>
      <c r="BL236" s="16" t="s">
        <v>146</v>
      </c>
      <c r="BM236" s="16" t="s">
        <v>353</v>
      </c>
    </row>
    <row r="237" spans="2:47" s="1" customFormat="1" ht="11.25">
      <c r="B237" s="33"/>
      <c r="C237" s="34"/>
      <c r="D237" s="185" t="s">
        <v>148</v>
      </c>
      <c r="E237" s="34"/>
      <c r="F237" s="186" t="s">
        <v>354</v>
      </c>
      <c r="G237" s="34"/>
      <c r="H237" s="34"/>
      <c r="I237" s="102"/>
      <c r="J237" s="34"/>
      <c r="K237" s="34"/>
      <c r="L237" s="37"/>
      <c r="M237" s="187"/>
      <c r="N237" s="59"/>
      <c r="O237" s="59"/>
      <c r="P237" s="59"/>
      <c r="Q237" s="59"/>
      <c r="R237" s="59"/>
      <c r="S237" s="59"/>
      <c r="T237" s="60"/>
      <c r="AT237" s="16" t="s">
        <v>148</v>
      </c>
      <c r="AU237" s="16" t="s">
        <v>82</v>
      </c>
    </row>
    <row r="238" spans="2:51" s="11" customFormat="1" ht="11.25">
      <c r="B238" s="189"/>
      <c r="C238" s="190"/>
      <c r="D238" s="185" t="s">
        <v>151</v>
      </c>
      <c r="E238" s="191" t="s">
        <v>19</v>
      </c>
      <c r="F238" s="192" t="s">
        <v>355</v>
      </c>
      <c r="G238" s="190"/>
      <c r="H238" s="193">
        <v>146.9</v>
      </c>
      <c r="I238" s="194"/>
      <c r="J238" s="190"/>
      <c r="K238" s="190"/>
      <c r="L238" s="195"/>
      <c r="M238" s="196"/>
      <c r="N238" s="197"/>
      <c r="O238" s="197"/>
      <c r="P238" s="197"/>
      <c r="Q238" s="197"/>
      <c r="R238" s="197"/>
      <c r="S238" s="197"/>
      <c r="T238" s="198"/>
      <c r="AT238" s="199" t="s">
        <v>151</v>
      </c>
      <c r="AU238" s="199" t="s">
        <v>82</v>
      </c>
      <c r="AV238" s="11" t="s">
        <v>82</v>
      </c>
      <c r="AW238" s="11" t="s">
        <v>33</v>
      </c>
      <c r="AX238" s="11" t="s">
        <v>80</v>
      </c>
      <c r="AY238" s="199" t="s">
        <v>139</v>
      </c>
    </row>
    <row r="239" spans="2:65" s="1" customFormat="1" ht="30.6" customHeight="1">
      <c r="B239" s="33"/>
      <c r="C239" s="173" t="s">
        <v>356</v>
      </c>
      <c r="D239" s="173" t="s">
        <v>141</v>
      </c>
      <c r="E239" s="174" t="s">
        <v>357</v>
      </c>
      <c r="F239" s="175" t="s">
        <v>358</v>
      </c>
      <c r="G239" s="176" t="s">
        <v>144</v>
      </c>
      <c r="H239" s="177">
        <v>146.9</v>
      </c>
      <c r="I239" s="178"/>
      <c r="J239" s="179">
        <f>ROUND(I239*H239,2)</f>
        <v>0</v>
      </c>
      <c r="K239" s="175" t="s">
        <v>145</v>
      </c>
      <c r="L239" s="37"/>
      <c r="M239" s="180" t="s">
        <v>19</v>
      </c>
      <c r="N239" s="181" t="s">
        <v>43</v>
      </c>
      <c r="O239" s="59"/>
      <c r="P239" s="182">
        <f>O239*H239</f>
        <v>0</v>
      </c>
      <c r="Q239" s="182">
        <v>0.08425</v>
      </c>
      <c r="R239" s="182">
        <f>Q239*H239</f>
        <v>12.376325000000001</v>
      </c>
      <c r="S239" s="182">
        <v>0</v>
      </c>
      <c r="T239" s="183">
        <f>S239*H239</f>
        <v>0</v>
      </c>
      <c r="AR239" s="16" t="s">
        <v>146</v>
      </c>
      <c r="AT239" s="16" t="s">
        <v>141</v>
      </c>
      <c r="AU239" s="16" t="s">
        <v>82</v>
      </c>
      <c r="AY239" s="16" t="s">
        <v>139</v>
      </c>
      <c r="BE239" s="184">
        <f>IF(N239="základní",J239,0)</f>
        <v>0</v>
      </c>
      <c r="BF239" s="184">
        <f>IF(N239="snížená",J239,0)</f>
        <v>0</v>
      </c>
      <c r="BG239" s="184">
        <f>IF(N239="zákl. přenesená",J239,0)</f>
        <v>0</v>
      </c>
      <c r="BH239" s="184">
        <f>IF(N239="sníž. přenesená",J239,0)</f>
        <v>0</v>
      </c>
      <c r="BI239" s="184">
        <f>IF(N239="nulová",J239,0)</f>
        <v>0</v>
      </c>
      <c r="BJ239" s="16" t="s">
        <v>80</v>
      </c>
      <c r="BK239" s="184">
        <f>ROUND(I239*H239,2)</f>
        <v>0</v>
      </c>
      <c r="BL239" s="16" t="s">
        <v>146</v>
      </c>
      <c r="BM239" s="16" t="s">
        <v>359</v>
      </c>
    </row>
    <row r="240" spans="2:47" s="1" customFormat="1" ht="29.25">
      <c r="B240" s="33"/>
      <c r="C240" s="34"/>
      <c r="D240" s="185" t="s">
        <v>148</v>
      </c>
      <c r="E240" s="34"/>
      <c r="F240" s="186" t="s">
        <v>360</v>
      </c>
      <c r="G240" s="34"/>
      <c r="H240" s="34"/>
      <c r="I240" s="102"/>
      <c r="J240" s="34"/>
      <c r="K240" s="34"/>
      <c r="L240" s="37"/>
      <c r="M240" s="187"/>
      <c r="N240" s="59"/>
      <c r="O240" s="59"/>
      <c r="P240" s="59"/>
      <c r="Q240" s="59"/>
      <c r="R240" s="59"/>
      <c r="S240" s="59"/>
      <c r="T240" s="60"/>
      <c r="AT240" s="16" t="s">
        <v>148</v>
      </c>
      <c r="AU240" s="16" t="s">
        <v>82</v>
      </c>
    </row>
    <row r="241" spans="2:47" s="1" customFormat="1" ht="78">
      <c r="B241" s="33"/>
      <c r="C241" s="34"/>
      <c r="D241" s="185" t="s">
        <v>149</v>
      </c>
      <c r="E241" s="34"/>
      <c r="F241" s="188" t="s">
        <v>361</v>
      </c>
      <c r="G241" s="34"/>
      <c r="H241" s="34"/>
      <c r="I241" s="102"/>
      <c r="J241" s="34"/>
      <c r="K241" s="34"/>
      <c r="L241" s="37"/>
      <c r="M241" s="187"/>
      <c r="N241" s="59"/>
      <c r="O241" s="59"/>
      <c r="P241" s="59"/>
      <c r="Q241" s="59"/>
      <c r="R241" s="59"/>
      <c r="S241" s="59"/>
      <c r="T241" s="60"/>
      <c r="AT241" s="16" t="s">
        <v>149</v>
      </c>
      <c r="AU241" s="16" t="s">
        <v>82</v>
      </c>
    </row>
    <row r="242" spans="2:51" s="11" customFormat="1" ht="11.25">
      <c r="B242" s="189"/>
      <c r="C242" s="190"/>
      <c r="D242" s="185" t="s">
        <v>151</v>
      </c>
      <c r="E242" s="191" t="s">
        <v>19</v>
      </c>
      <c r="F242" s="192" t="s">
        <v>355</v>
      </c>
      <c r="G242" s="190"/>
      <c r="H242" s="193">
        <v>146.9</v>
      </c>
      <c r="I242" s="194"/>
      <c r="J242" s="190"/>
      <c r="K242" s="190"/>
      <c r="L242" s="195"/>
      <c r="M242" s="196"/>
      <c r="N242" s="197"/>
      <c r="O242" s="197"/>
      <c r="P242" s="197"/>
      <c r="Q242" s="197"/>
      <c r="R242" s="197"/>
      <c r="S242" s="197"/>
      <c r="T242" s="198"/>
      <c r="AT242" s="199" t="s">
        <v>151</v>
      </c>
      <c r="AU242" s="199" t="s">
        <v>82</v>
      </c>
      <c r="AV242" s="11" t="s">
        <v>82</v>
      </c>
      <c r="AW242" s="11" t="s">
        <v>33</v>
      </c>
      <c r="AX242" s="11" t="s">
        <v>80</v>
      </c>
      <c r="AY242" s="199" t="s">
        <v>139</v>
      </c>
    </row>
    <row r="243" spans="2:65" s="1" customFormat="1" ht="20.45" customHeight="1">
      <c r="B243" s="33"/>
      <c r="C243" s="222" t="s">
        <v>362</v>
      </c>
      <c r="D243" s="222" t="s">
        <v>259</v>
      </c>
      <c r="E243" s="223" t="s">
        <v>363</v>
      </c>
      <c r="F243" s="224" t="s">
        <v>364</v>
      </c>
      <c r="G243" s="225" t="s">
        <v>144</v>
      </c>
      <c r="H243" s="226">
        <v>149.175</v>
      </c>
      <c r="I243" s="227"/>
      <c r="J243" s="228">
        <f>ROUND(I243*H243,2)</f>
        <v>0</v>
      </c>
      <c r="K243" s="224" t="s">
        <v>145</v>
      </c>
      <c r="L243" s="229"/>
      <c r="M243" s="230" t="s">
        <v>19</v>
      </c>
      <c r="N243" s="231" t="s">
        <v>43</v>
      </c>
      <c r="O243" s="59"/>
      <c r="P243" s="182">
        <f>O243*H243</f>
        <v>0</v>
      </c>
      <c r="Q243" s="182">
        <v>0.131</v>
      </c>
      <c r="R243" s="182">
        <f>Q243*H243</f>
        <v>19.541925000000003</v>
      </c>
      <c r="S243" s="182">
        <v>0</v>
      </c>
      <c r="T243" s="183">
        <f>S243*H243</f>
        <v>0</v>
      </c>
      <c r="AR243" s="16" t="s">
        <v>183</v>
      </c>
      <c r="AT243" s="16" t="s">
        <v>259</v>
      </c>
      <c r="AU243" s="16" t="s">
        <v>82</v>
      </c>
      <c r="AY243" s="16" t="s">
        <v>139</v>
      </c>
      <c r="BE243" s="184">
        <f>IF(N243="základní",J243,0)</f>
        <v>0</v>
      </c>
      <c r="BF243" s="184">
        <f>IF(N243="snížená",J243,0)</f>
        <v>0</v>
      </c>
      <c r="BG243" s="184">
        <f>IF(N243="zákl. přenesená",J243,0)</f>
        <v>0</v>
      </c>
      <c r="BH243" s="184">
        <f>IF(N243="sníž. přenesená",J243,0)</f>
        <v>0</v>
      </c>
      <c r="BI243" s="184">
        <f>IF(N243="nulová",J243,0)</f>
        <v>0</v>
      </c>
      <c r="BJ243" s="16" t="s">
        <v>80</v>
      </c>
      <c r="BK243" s="184">
        <f>ROUND(I243*H243,2)</f>
        <v>0</v>
      </c>
      <c r="BL243" s="16" t="s">
        <v>146</v>
      </c>
      <c r="BM243" s="16" t="s">
        <v>365</v>
      </c>
    </row>
    <row r="244" spans="2:47" s="1" customFormat="1" ht="11.25">
      <c r="B244" s="33"/>
      <c r="C244" s="34"/>
      <c r="D244" s="185" t="s">
        <v>148</v>
      </c>
      <c r="E244" s="34"/>
      <c r="F244" s="186" t="s">
        <v>364</v>
      </c>
      <c r="G244" s="34"/>
      <c r="H244" s="34"/>
      <c r="I244" s="102"/>
      <c r="J244" s="34"/>
      <c r="K244" s="34"/>
      <c r="L244" s="37"/>
      <c r="M244" s="187"/>
      <c r="N244" s="59"/>
      <c r="O244" s="59"/>
      <c r="P244" s="59"/>
      <c r="Q244" s="59"/>
      <c r="R244" s="59"/>
      <c r="S244" s="59"/>
      <c r="T244" s="60"/>
      <c r="AT244" s="16" t="s">
        <v>148</v>
      </c>
      <c r="AU244" s="16" t="s">
        <v>82</v>
      </c>
    </row>
    <row r="245" spans="2:51" s="11" customFormat="1" ht="11.25">
      <c r="B245" s="189"/>
      <c r="C245" s="190"/>
      <c r="D245" s="185" t="s">
        <v>151</v>
      </c>
      <c r="E245" s="191" t="s">
        <v>19</v>
      </c>
      <c r="F245" s="192" t="s">
        <v>366</v>
      </c>
      <c r="G245" s="190"/>
      <c r="H245" s="193">
        <v>149.175</v>
      </c>
      <c r="I245" s="194"/>
      <c r="J245" s="190"/>
      <c r="K245" s="190"/>
      <c r="L245" s="195"/>
      <c r="M245" s="196"/>
      <c r="N245" s="197"/>
      <c r="O245" s="197"/>
      <c r="P245" s="197"/>
      <c r="Q245" s="197"/>
      <c r="R245" s="197"/>
      <c r="S245" s="197"/>
      <c r="T245" s="198"/>
      <c r="AT245" s="199" t="s">
        <v>151</v>
      </c>
      <c r="AU245" s="199" t="s">
        <v>82</v>
      </c>
      <c r="AV245" s="11" t="s">
        <v>82</v>
      </c>
      <c r="AW245" s="11" t="s">
        <v>33</v>
      </c>
      <c r="AX245" s="11" t="s">
        <v>80</v>
      </c>
      <c r="AY245" s="199" t="s">
        <v>139</v>
      </c>
    </row>
    <row r="246" spans="2:65" s="1" customFormat="1" ht="20.45" customHeight="1">
      <c r="B246" s="33"/>
      <c r="C246" s="222" t="s">
        <v>367</v>
      </c>
      <c r="D246" s="222" t="s">
        <v>259</v>
      </c>
      <c r="E246" s="223" t="s">
        <v>368</v>
      </c>
      <c r="F246" s="224" t="s">
        <v>369</v>
      </c>
      <c r="G246" s="225" t="s">
        <v>144</v>
      </c>
      <c r="H246" s="226">
        <v>0.663</v>
      </c>
      <c r="I246" s="227"/>
      <c r="J246" s="228">
        <f>ROUND(I246*H246,2)</f>
        <v>0</v>
      </c>
      <c r="K246" s="224" t="s">
        <v>145</v>
      </c>
      <c r="L246" s="229"/>
      <c r="M246" s="230" t="s">
        <v>19</v>
      </c>
      <c r="N246" s="231" t="s">
        <v>43</v>
      </c>
      <c r="O246" s="59"/>
      <c r="P246" s="182">
        <f>O246*H246</f>
        <v>0</v>
      </c>
      <c r="Q246" s="182">
        <v>0.131</v>
      </c>
      <c r="R246" s="182">
        <f>Q246*H246</f>
        <v>0.08685300000000001</v>
      </c>
      <c r="S246" s="182">
        <v>0</v>
      </c>
      <c r="T246" s="183">
        <f>S246*H246</f>
        <v>0</v>
      </c>
      <c r="AR246" s="16" t="s">
        <v>183</v>
      </c>
      <c r="AT246" s="16" t="s">
        <v>259</v>
      </c>
      <c r="AU246" s="16" t="s">
        <v>82</v>
      </c>
      <c r="AY246" s="16" t="s">
        <v>139</v>
      </c>
      <c r="BE246" s="184">
        <f>IF(N246="základní",J246,0)</f>
        <v>0</v>
      </c>
      <c r="BF246" s="184">
        <f>IF(N246="snížená",J246,0)</f>
        <v>0</v>
      </c>
      <c r="BG246" s="184">
        <f>IF(N246="zákl. přenesená",J246,0)</f>
        <v>0</v>
      </c>
      <c r="BH246" s="184">
        <f>IF(N246="sníž. přenesená",J246,0)</f>
        <v>0</v>
      </c>
      <c r="BI246" s="184">
        <f>IF(N246="nulová",J246,0)</f>
        <v>0</v>
      </c>
      <c r="BJ246" s="16" t="s">
        <v>80</v>
      </c>
      <c r="BK246" s="184">
        <f>ROUND(I246*H246,2)</f>
        <v>0</v>
      </c>
      <c r="BL246" s="16" t="s">
        <v>146</v>
      </c>
      <c r="BM246" s="16" t="s">
        <v>370</v>
      </c>
    </row>
    <row r="247" spans="2:47" s="1" customFormat="1" ht="11.25">
      <c r="B247" s="33"/>
      <c r="C247" s="34"/>
      <c r="D247" s="185" t="s">
        <v>148</v>
      </c>
      <c r="E247" s="34"/>
      <c r="F247" s="186" t="s">
        <v>369</v>
      </c>
      <c r="G247" s="34"/>
      <c r="H247" s="34"/>
      <c r="I247" s="102"/>
      <c r="J247" s="34"/>
      <c r="K247" s="34"/>
      <c r="L247" s="37"/>
      <c r="M247" s="187"/>
      <c r="N247" s="59"/>
      <c r="O247" s="59"/>
      <c r="P247" s="59"/>
      <c r="Q247" s="59"/>
      <c r="R247" s="59"/>
      <c r="S247" s="59"/>
      <c r="T247" s="60"/>
      <c r="AT247" s="16" t="s">
        <v>148</v>
      </c>
      <c r="AU247" s="16" t="s">
        <v>82</v>
      </c>
    </row>
    <row r="248" spans="2:51" s="11" customFormat="1" ht="11.25">
      <c r="B248" s="189"/>
      <c r="C248" s="190"/>
      <c r="D248" s="185" t="s">
        <v>151</v>
      </c>
      <c r="E248" s="191" t="s">
        <v>19</v>
      </c>
      <c r="F248" s="192" t="s">
        <v>371</v>
      </c>
      <c r="G248" s="190"/>
      <c r="H248" s="193">
        <v>0.663</v>
      </c>
      <c r="I248" s="194"/>
      <c r="J248" s="190"/>
      <c r="K248" s="190"/>
      <c r="L248" s="195"/>
      <c r="M248" s="196"/>
      <c r="N248" s="197"/>
      <c r="O248" s="197"/>
      <c r="P248" s="197"/>
      <c r="Q248" s="197"/>
      <c r="R248" s="197"/>
      <c r="S248" s="197"/>
      <c r="T248" s="198"/>
      <c r="AT248" s="199" t="s">
        <v>151</v>
      </c>
      <c r="AU248" s="199" t="s">
        <v>82</v>
      </c>
      <c r="AV248" s="11" t="s">
        <v>82</v>
      </c>
      <c r="AW248" s="11" t="s">
        <v>33</v>
      </c>
      <c r="AX248" s="11" t="s">
        <v>80</v>
      </c>
      <c r="AY248" s="199" t="s">
        <v>139</v>
      </c>
    </row>
    <row r="249" spans="2:65" s="1" customFormat="1" ht="30.6" customHeight="1">
      <c r="B249" s="33"/>
      <c r="C249" s="173" t="s">
        <v>372</v>
      </c>
      <c r="D249" s="173" t="s">
        <v>141</v>
      </c>
      <c r="E249" s="174" t="s">
        <v>373</v>
      </c>
      <c r="F249" s="175" t="s">
        <v>374</v>
      </c>
      <c r="G249" s="176" t="s">
        <v>144</v>
      </c>
      <c r="H249" s="177">
        <v>0.65</v>
      </c>
      <c r="I249" s="178"/>
      <c r="J249" s="179">
        <f>ROUND(I249*H249,2)</f>
        <v>0</v>
      </c>
      <c r="K249" s="175" t="s">
        <v>145</v>
      </c>
      <c r="L249" s="37"/>
      <c r="M249" s="180" t="s">
        <v>19</v>
      </c>
      <c r="N249" s="181" t="s">
        <v>43</v>
      </c>
      <c r="O249" s="59"/>
      <c r="P249" s="182">
        <f>O249*H249</f>
        <v>0</v>
      </c>
      <c r="Q249" s="182">
        <v>0</v>
      </c>
      <c r="R249" s="182">
        <f>Q249*H249</f>
        <v>0</v>
      </c>
      <c r="S249" s="182">
        <v>0</v>
      </c>
      <c r="T249" s="183">
        <f>S249*H249</f>
        <v>0</v>
      </c>
      <c r="AR249" s="16" t="s">
        <v>146</v>
      </c>
      <c r="AT249" s="16" t="s">
        <v>141</v>
      </c>
      <c r="AU249" s="16" t="s">
        <v>82</v>
      </c>
      <c r="AY249" s="16" t="s">
        <v>139</v>
      </c>
      <c r="BE249" s="184">
        <f>IF(N249="základní",J249,0)</f>
        <v>0</v>
      </c>
      <c r="BF249" s="184">
        <f>IF(N249="snížená",J249,0)</f>
        <v>0</v>
      </c>
      <c r="BG249" s="184">
        <f>IF(N249="zákl. přenesená",J249,0)</f>
        <v>0</v>
      </c>
      <c r="BH249" s="184">
        <f>IF(N249="sníž. přenesená",J249,0)</f>
        <v>0</v>
      </c>
      <c r="BI249" s="184">
        <f>IF(N249="nulová",J249,0)</f>
        <v>0</v>
      </c>
      <c r="BJ249" s="16" t="s">
        <v>80</v>
      </c>
      <c r="BK249" s="184">
        <f>ROUND(I249*H249,2)</f>
        <v>0</v>
      </c>
      <c r="BL249" s="16" t="s">
        <v>146</v>
      </c>
      <c r="BM249" s="16" t="s">
        <v>375</v>
      </c>
    </row>
    <row r="250" spans="2:47" s="1" customFormat="1" ht="29.25">
      <c r="B250" s="33"/>
      <c r="C250" s="34"/>
      <c r="D250" s="185" t="s">
        <v>148</v>
      </c>
      <c r="E250" s="34"/>
      <c r="F250" s="186" t="s">
        <v>376</v>
      </c>
      <c r="G250" s="34"/>
      <c r="H250" s="34"/>
      <c r="I250" s="102"/>
      <c r="J250" s="34"/>
      <c r="K250" s="34"/>
      <c r="L250" s="37"/>
      <c r="M250" s="187"/>
      <c r="N250" s="59"/>
      <c r="O250" s="59"/>
      <c r="P250" s="59"/>
      <c r="Q250" s="59"/>
      <c r="R250" s="59"/>
      <c r="S250" s="59"/>
      <c r="T250" s="60"/>
      <c r="AT250" s="16" t="s">
        <v>148</v>
      </c>
      <c r="AU250" s="16" t="s">
        <v>82</v>
      </c>
    </row>
    <row r="251" spans="2:47" s="1" customFormat="1" ht="78">
      <c r="B251" s="33"/>
      <c r="C251" s="34"/>
      <c r="D251" s="185" t="s">
        <v>149</v>
      </c>
      <c r="E251" s="34"/>
      <c r="F251" s="188" t="s">
        <v>361</v>
      </c>
      <c r="G251" s="34"/>
      <c r="H251" s="34"/>
      <c r="I251" s="102"/>
      <c r="J251" s="34"/>
      <c r="K251" s="34"/>
      <c r="L251" s="37"/>
      <c r="M251" s="187"/>
      <c r="N251" s="59"/>
      <c r="O251" s="59"/>
      <c r="P251" s="59"/>
      <c r="Q251" s="59"/>
      <c r="R251" s="59"/>
      <c r="S251" s="59"/>
      <c r="T251" s="60"/>
      <c r="AT251" s="16" t="s">
        <v>149</v>
      </c>
      <c r="AU251" s="16" t="s">
        <v>82</v>
      </c>
    </row>
    <row r="252" spans="2:65" s="1" customFormat="1" ht="20.45" customHeight="1">
      <c r="B252" s="33"/>
      <c r="C252" s="173" t="s">
        <v>377</v>
      </c>
      <c r="D252" s="173" t="s">
        <v>141</v>
      </c>
      <c r="E252" s="174" t="s">
        <v>378</v>
      </c>
      <c r="F252" s="175" t="s">
        <v>379</v>
      </c>
      <c r="G252" s="176" t="s">
        <v>179</v>
      </c>
      <c r="H252" s="177">
        <v>7.5</v>
      </c>
      <c r="I252" s="178"/>
      <c r="J252" s="179">
        <f>ROUND(I252*H252,2)</f>
        <v>0</v>
      </c>
      <c r="K252" s="175" t="s">
        <v>145</v>
      </c>
      <c r="L252" s="37"/>
      <c r="M252" s="180" t="s">
        <v>19</v>
      </c>
      <c r="N252" s="181" t="s">
        <v>43</v>
      </c>
      <c r="O252" s="59"/>
      <c r="P252" s="182">
        <f>O252*H252</f>
        <v>0</v>
      </c>
      <c r="Q252" s="182">
        <v>0.0036</v>
      </c>
      <c r="R252" s="182">
        <f>Q252*H252</f>
        <v>0.027</v>
      </c>
      <c r="S252" s="182">
        <v>0</v>
      </c>
      <c r="T252" s="183">
        <f>S252*H252</f>
        <v>0</v>
      </c>
      <c r="AR252" s="16" t="s">
        <v>146</v>
      </c>
      <c r="AT252" s="16" t="s">
        <v>141</v>
      </c>
      <c r="AU252" s="16" t="s">
        <v>82</v>
      </c>
      <c r="AY252" s="16" t="s">
        <v>139</v>
      </c>
      <c r="BE252" s="184">
        <f>IF(N252="základní",J252,0)</f>
        <v>0</v>
      </c>
      <c r="BF252" s="184">
        <f>IF(N252="snížená",J252,0)</f>
        <v>0</v>
      </c>
      <c r="BG252" s="184">
        <f>IF(N252="zákl. přenesená",J252,0)</f>
        <v>0</v>
      </c>
      <c r="BH252" s="184">
        <f>IF(N252="sníž. přenesená",J252,0)</f>
        <v>0</v>
      </c>
      <c r="BI252" s="184">
        <f>IF(N252="nulová",J252,0)</f>
        <v>0</v>
      </c>
      <c r="BJ252" s="16" t="s">
        <v>80</v>
      </c>
      <c r="BK252" s="184">
        <f>ROUND(I252*H252,2)</f>
        <v>0</v>
      </c>
      <c r="BL252" s="16" t="s">
        <v>146</v>
      </c>
      <c r="BM252" s="16" t="s">
        <v>380</v>
      </c>
    </row>
    <row r="253" spans="2:47" s="1" customFormat="1" ht="11.25">
      <c r="B253" s="33"/>
      <c r="C253" s="34"/>
      <c r="D253" s="185" t="s">
        <v>148</v>
      </c>
      <c r="E253" s="34"/>
      <c r="F253" s="186" t="s">
        <v>381</v>
      </c>
      <c r="G253" s="34"/>
      <c r="H253" s="34"/>
      <c r="I253" s="102"/>
      <c r="J253" s="34"/>
      <c r="K253" s="34"/>
      <c r="L253" s="37"/>
      <c r="M253" s="187"/>
      <c r="N253" s="59"/>
      <c r="O253" s="59"/>
      <c r="P253" s="59"/>
      <c r="Q253" s="59"/>
      <c r="R253" s="59"/>
      <c r="S253" s="59"/>
      <c r="T253" s="60"/>
      <c r="AT253" s="16" t="s">
        <v>148</v>
      </c>
      <c r="AU253" s="16" t="s">
        <v>82</v>
      </c>
    </row>
    <row r="254" spans="2:47" s="1" customFormat="1" ht="29.25">
      <c r="B254" s="33"/>
      <c r="C254" s="34"/>
      <c r="D254" s="185" t="s">
        <v>149</v>
      </c>
      <c r="E254" s="34"/>
      <c r="F254" s="188" t="s">
        <v>382</v>
      </c>
      <c r="G254" s="34"/>
      <c r="H254" s="34"/>
      <c r="I254" s="102"/>
      <c r="J254" s="34"/>
      <c r="K254" s="34"/>
      <c r="L254" s="37"/>
      <c r="M254" s="187"/>
      <c r="N254" s="59"/>
      <c r="O254" s="59"/>
      <c r="P254" s="59"/>
      <c r="Q254" s="59"/>
      <c r="R254" s="59"/>
      <c r="S254" s="59"/>
      <c r="T254" s="60"/>
      <c r="AT254" s="16" t="s">
        <v>149</v>
      </c>
      <c r="AU254" s="16" t="s">
        <v>82</v>
      </c>
    </row>
    <row r="255" spans="2:51" s="11" customFormat="1" ht="11.25">
      <c r="B255" s="189"/>
      <c r="C255" s="190"/>
      <c r="D255" s="185" t="s">
        <v>151</v>
      </c>
      <c r="E255" s="191" t="s">
        <v>19</v>
      </c>
      <c r="F255" s="192" t="s">
        <v>383</v>
      </c>
      <c r="G255" s="190"/>
      <c r="H255" s="193">
        <v>7.5</v>
      </c>
      <c r="I255" s="194"/>
      <c r="J255" s="190"/>
      <c r="K255" s="190"/>
      <c r="L255" s="195"/>
      <c r="M255" s="196"/>
      <c r="N255" s="197"/>
      <c r="O255" s="197"/>
      <c r="P255" s="197"/>
      <c r="Q255" s="197"/>
      <c r="R255" s="197"/>
      <c r="S255" s="197"/>
      <c r="T255" s="198"/>
      <c r="AT255" s="199" t="s">
        <v>151</v>
      </c>
      <c r="AU255" s="199" t="s">
        <v>82</v>
      </c>
      <c r="AV255" s="11" t="s">
        <v>82</v>
      </c>
      <c r="AW255" s="11" t="s">
        <v>33</v>
      </c>
      <c r="AX255" s="11" t="s">
        <v>80</v>
      </c>
      <c r="AY255" s="199" t="s">
        <v>139</v>
      </c>
    </row>
    <row r="256" spans="2:63" s="10" customFormat="1" ht="22.9" customHeight="1">
      <c r="B256" s="157"/>
      <c r="C256" s="158"/>
      <c r="D256" s="159" t="s">
        <v>71</v>
      </c>
      <c r="E256" s="171" t="s">
        <v>189</v>
      </c>
      <c r="F256" s="171" t="s">
        <v>384</v>
      </c>
      <c r="G256" s="158"/>
      <c r="H256" s="158"/>
      <c r="I256" s="161"/>
      <c r="J256" s="172">
        <f>BK256</f>
        <v>0</v>
      </c>
      <c r="K256" s="158"/>
      <c r="L256" s="163"/>
      <c r="M256" s="164"/>
      <c r="N256" s="165"/>
      <c r="O256" s="165"/>
      <c r="P256" s="166">
        <f>SUM(P257:P325)</f>
        <v>0</v>
      </c>
      <c r="Q256" s="165"/>
      <c r="R256" s="166">
        <f>SUM(R257:R325)</f>
        <v>20.5265435</v>
      </c>
      <c r="S256" s="165"/>
      <c r="T256" s="167">
        <f>SUM(T257:T325)</f>
        <v>24.508000000000003</v>
      </c>
      <c r="AR256" s="168" t="s">
        <v>80</v>
      </c>
      <c r="AT256" s="169" t="s">
        <v>71</v>
      </c>
      <c r="AU256" s="169" t="s">
        <v>80</v>
      </c>
      <c r="AY256" s="168" t="s">
        <v>139</v>
      </c>
      <c r="BK256" s="170">
        <f>SUM(BK257:BK325)</f>
        <v>0</v>
      </c>
    </row>
    <row r="257" spans="2:65" s="1" customFormat="1" ht="20.45" customHeight="1">
      <c r="B257" s="33"/>
      <c r="C257" s="173" t="s">
        <v>385</v>
      </c>
      <c r="D257" s="173" t="s">
        <v>141</v>
      </c>
      <c r="E257" s="174" t="s">
        <v>386</v>
      </c>
      <c r="F257" s="175" t="s">
        <v>387</v>
      </c>
      <c r="G257" s="176" t="s">
        <v>347</v>
      </c>
      <c r="H257" s="177">
        <v>1</v>
      </c>
      <c r="I257" s="178"/>
      <c r="J257" s="179">
        <f>ROUND(I257*H257,2)</f>
        <v>0</v>
      </c>
      <c r="K257" s="175" t="s">
        <v>145</v>
      </c>
      <c r="L257" s="37"/>
      <c r="M257" s="180" t="s">
        <v>19</v>
      </c>
      <c r="N257" s="181" t="s">
        <v>43</v>
      </c>
      <c r="O257" s="59"/>
      <c r="P257" s="182">
        <f>O257*H257</f>
        <v>0</v>
      </c>
      <c r="Q257" s="182">
        <v>0.0007</v>
      </c>
      <c r="R257" s="182">
        <f>Q257*H257</f>
        <v>0.0007</v>
      </c>
      <c r="S257" s="182">
        <v>0</v>
      </c>
      <c r="T257" s="183">
        <f>S257*H257</f>
        <v>0</v>
      </c>
      <c r="AR257" s="16" t="s">
        <v>146</v>
      </c>
      <c r="AT257" s="16" t="s">
        <v>141</v>
      </c>
      <c r="AU257" s="16" t="s">
        <v>82</v>
      </c>
      <c r="AY257" s="16" t="s">
        <v>139</v>
      </c>
      <c r="BE257" s="184">
        <f>IF(N257="základní",J257,0)</f>
        <v>0</v>
      </c>
      <c r="BF257" s="184">
        <f>IF(N257="snížená",J257,0)</f>
        <v>0</v>
      </c>
      <c r="BG257" s="184">
        <f>IF(N257="zákl. přenesená",J257,0)</f>
        <v>0</v>
      </c>
      <c r="BH257" s="184">
        <f>IF(N257="sníž. přenesená",J257,0)</f>
        <v>0</v>
      </c>
      <c r="BI257" s="184">
        <f>IF(N257="nulová",J257,0)</f>
        <v>0</v>
      </c>
      <c r="BJ257" s="16" t="s">
        <v>80</v>
      </c>
      <c r="BK257" s="184">
        <f>ROUND(I257*H257,2)</f>
        <v>0</v>
      </c>
      <c r="BL257" s="16" t="s">
        <v>146</v>
      </c>
      <c r="BM257" s="16" t="s">
        <v>388</v>
      </c>
    </row>
    <row r="258" spans="2:47" s="1" customFormat="1" ht="11.25">
      <c r="B258" s="33"/>
      <c r="C258" s="34"/>
      <c r="D258" s="185" t="s">
        <v>148</v>
      </c>
      <c r="E258" s="34"/>
      <c r="F258" s="186" t="s">
        <v>389</v>
      </c>
      <c r="G258" s="34"/>
      <c r="H258" s="34"/>
      <c r="I258" s="102"/>
      <c r="J258" s="34"/>
      <c r="K258" s="34"/>
      <c r="L258" s="37"/>
      <c r="M258" s="187"/>
      <c r="N258" s="59"/>
      <c r="O258" s="59"/>
      <c r="P258" s="59"/>
      <c r="Q258" s="59"/>
      <c r="R258" s="59"/>
      <c r="S258" s="59"/>
      <c r="T258" s="60"/>
      <c r="AT258" s="16" t="s">
        <v>148</v>
      </c>
      <c r="AU258" s="16" t="s">
        <v>82</v>
      </c>
    </row>
    <row r="259" spans="2:47" s="1" customFormat="1" ht="87.75">
      <c r="B259" s="33"/>
      <c r="C259" s="34"/>
      <c r="D259" s="185" t="s">
        <v>149</v>
      </c>
      <c r="E259" s="34"/>
      <c r="F259" s="188" t="s">
        <v>390</v>
      </c>
      <c r="G259" s="34"/>
      <c r="H259" s="34"/>
      <c r="I259" s="102"/>
      <c r="J259" s="34"/>
      <c r="K259" s="34"/>
      <c r="L259" s="37"/>
      <c r="M259" s="187"/>
      <c r="N259" s="59"/>
      <c r="O259" s="59"/>
      <c r="P259" s="59"/>
      <c r="Q259" s="59"/>
      <c r="R259" s="59"/>
      <c r="S259" s="59"/>
      <c r="T259" s="60"/>
      <c r="AT259" s="16" t="s">
        <v>149</v>
      </c>
      <c r="AU259" s="16" t="s">
        <v>82</v>
      </c>
    </row>
    <row r="260" spans="2:65" s="1" customFormat="1" ht="20.45" customHeight="1">
      <c r="B260" s="33"/>
      <c r="C260" s="222" t="s">
        <v>391</v>
      </c>
      <c r="D260" s="222" t="s">
        <v>259</v>
      </c>
      <c r="E260" s="223" t="s">
        <v>392</v>
      </c>
      <c r="F260" s="224" t="s">
        <v>393</v>
      </c>
      <c r="G260" s="225" t="s">
        <v>347</v>
      </c>
      <c r="H260" s="226">
        <v>1</v>
      </c>
      <c r="I260" s="227"/>
      <c r="J260" s="228">
        <f>ROUND(I260*H260,2)</f>
        <v>0</v>
      </c>
      <c r="K260" s="224" t="s">
        <v>145</v>
      </c>
      <c r="L260" s="229"/>
      <c r="M260" s="230" t="s">
        <v>19</v>
      </c>
      <c r="N260" s="231" t="s">
        <v>43</v>
      </c>
      <c r="O260" s="59"/>
      <c r="P260" s="182">
        <f>O260*H260</f>
        <v>0</v>
      </c>
      <c r="Q260" s="182">
        <v>0.004</v>
      </c>
      <c r="R260" s="182">
        <f>Q260*H260</f>
        <v>0.004</v>
      </c>
      <c r="S260" s="182">
        <v>0</v>
      </c>
      <c r="T260" s="183">
        <f>S260*H260</f>
        <v>0</v>
      </c>
      <c r="AR260" s="16" t="s">
        <v>183</v>
      </c>
      <c r="AT260" s="16" t="s">
        <v>259</v>
      </c>
      <c r="AU260" s="16" t="s">
        <v>82</v>
      </c>
      <c r="AY260" s="16" t="s">
        <v>139</v>
      </c>
      <c r="BE260" s="184">
        <f>IF(N260="základní",J260,0)</f>
        <v>0</v>
      </c>
      <c r="BF260" s="184">
        <f>IF(N260="snížená",J260,0)</f>
        <v>0</v>
      </c>
      <c r="BG260" s="184">
        <f>IF(N260="zákl. přenesená",J260,0)</f>
        <v>0</v>
      </c>
      <c r="BH260" s="184">
        <f>IF(N260="sníž. přenesená",J260,0)</f>
        <v>0</v>
      </c>
      <c r="BI260" s="184">
        <f>IF(N260="nulová",J260,0)</f>
        <v>0</v>
      </c>
      <c r="BJ260" s="16" t="s">
        <v>80</v>
      </c>
      <c r="BK260" s="184">
        <f>ROUND(I260*H260,2)</f>
        <v>0</v>
      </c>
      <c r="BL260" s="16" t="s">
        <v>146</v>
      </c>
      <c r="BM260" s="16" t="s">
        <v>394</v>
      </c>
    </row>
    <row r="261" spans="2:47" s="1" customFormat="1" ht="11.25">
      <c r="B261" s="33"/>
      <c r="C261" s="34"/>
      <c r="D261" s="185" t="s">
        <v>148</v>
      </c>
      <c r="E261" s="34"/>
      <c r="F261" s="186" t="s">
        <v>393</v>
      </c>
      <c r="G261" s="34"/>
      <c r="H261" s="34"/>
      <c r="I261" s="102"/>
      <c r="J261" s="34"/>
      <c r="K261" s="34"/>
      <c r="L261" s="37"/>
      <c r="M261" s="187"/>
      <c r="N261" s="59"/>
      <c r="O261" s="59"/>
      <c r="P261" s="59"/>
      <c r="Q261" s="59"/>
      <c r="R261" s="59"/>
      <c r="S261" s="59"/>
      <c r="T261" s="60"/>
      <c r="AT261" s="16" t="s">
        <v>148</v>
      </c>
      <c r="AU261" s="16" t="s">
        <v>82</v>
      </c>
    </row>
    <row r="262" spans="2:65" s="1" customFormat="1" ht="20.45" customHeight="1">
      <c r="B262" s="33"/>
      <c r="C262" s="173" t="s">
        <v>395</v>
      </c>
      <c r="D262" s="173" t="s">
        <v>141</v>
      </c>
      <c r="E262" s="174" t="s">
        <v>396</v>
      </c>
      <c r="F262" s="175" t="s">
        <v>397</v>
      </c>
      <c r="G262" s="176" t="s">
        <v>347</v>
      </c>
      <c r="H262" s="177">
        <v>1</v>
      </c>
      <c r="I262" s="178"/>
      <c r="J262" s="179">
        <f>ROUND(I262*H262,2)</f>
        <v>0</v>
      </c>
      <c r="K262" s="175" t="s">
        <v>145</v>
      </c>
      <c r="L262" s="37"/>
      <c r="M262" s="180" t="s">
        <v>19</v>
      </c>
      <c r="N262" s="181" t="s">
        <v>43</v>
      </c>
      <c r="O262" s="59"/>
      <c r="P262" s="182">
        <f>O262*H262</f>
        <v>0</v>
      </c>
      <c r="Q262" s="182">
        <v>0.10941</v>
      </c>
      <c r="R262" s="182">
        <f>Q262*H262</f>
        <v>0.10941</v>
      </c>
      <c r="S262" s="182">
        <v>0</v>
      </c>
      <c r="T262" s="183">
        <f>S262*H262</f>
        <v>0</v>
      </c>
      <c r="AR262" s="16" t="s">
        <v>146</v>
      </c>
      <c r="AT262" s="16" t="s">
        <v>141</v>
      </c>
      <c r="AU262" s="16" t="s">
        <v>82</v>
      </c>
      <c r="AY262" s="16" t="s">
        <v>139</v>
      </c>
      <c r="BE262" s="184">
        <f>IF(N262="základní",J262,0)</f>
        <v>0</v>
      </c>
      <c r="BF262" s="184">
        <f>IF(N262="snížená",J262,0)</f>
        <v>0</v>
      </c>
      <c r="BG262" s="184">
        <f>IF(N262="zákl. přenesená",J262,0)</f>
        <v>0</v>
      </c>
      <c r="BH262" s="184">
        <f>IF(N262="sníž. přenesená",J262,0)</f>
        <v>0</v>
      </c>
      <c r="BI262" s="184">
        <f>IF(N262="nulová",J262,0)</f>
        <v>0</v>
      </c>
      <c r="BJ262" s="16" t="s">
        <v>80</v>
      </c>
      <c r="BK262" s="184">
        <f>ROUND(I262*H262,2)</f>
        <v>0</v>
      </c>
      <c r="BL262" s="16" t="s">
        <v>146</v>
      </c>
      <c r="BM262" s="16" t="s">
        <v>398</v>
      </c>
    </row>
    <row r="263" spans="2:47" s="1" customFormat="1" ht="11.25">
      <c r="B263" s="33"/>
      <c r="C263" s="34"/>
      <c r="D263" s="185" t="s">
        <v>148</v>
      </c>
      <c r="E263" s="34"/>
      <c r="F263" s="186" t="s">
        <v>399</v>
      </c>
      <c r="G263" s="34"/>
      <c r="H263" s="34"/>
      <c r="I263" s="102"/>
      <c r="J263" s="34"/>
      <c r="K263" s="34"/>
      <c r="L263" s="37"/>
      <c r="M263" s="187"/>
      <c r="N263" s="59"/>
      <c r="O263" s="59"/>
      <c r="P263" s="59"/>
      <c r="Q263" s="59"/>
      <c r="R263" s="59"/>
      <c r="S263" s="59"/>
      <c r="T263" s="60"/>
      <c r="AT263" s="16" t="s">
        <v>148</v>
      </c>
      <c r="AU263" s="16" t="s">
        <v>82</v>
      </c>
    </row>
    <row r="264" spans="2:47" s="1" customFormat="1" ht="58.5">
      <c r="B264" s="33"/>
      <c r="C264" s="34"/>
      <c r="D264" s="185" t="s">
        <v>149</v>
      </c>
      <c r="E264" s="34"/>
      <c r="F264" s="188" t="s">
        <v>400</v>
      </c>
      <c r="G264" s="34"/>
      <c r="H264" s="34"/>
      <c r="I264" s="102"/>
      <c r="J264" s="34"/>
      <c r="K264" s="34"/>
      <c r="L264" s="37"/>
      <c r="M264" s="187"/>
      <c r="N264" s="59"/>
      <c r="O264" s="59"/>
      <c r="P264" s="59"/>
      <c r="Q264" s="59"/>
      <c r="R264" s="59"/>
      <c r="S264" s="59"/>
      <c r="T264" s="60"/>
      <c r="AT264" s="16" t="s">
        <v>149</v>
      </c>
      <c r="AU264" s="16" t="s">
        <v>82</v>
      </c>
    </row>
    <row r="265" spans="2:65" s="1" customFormat="1" ht="20.45" customHeight="1">
      <c r="B265" s="33"/>
      <c r="C265" s="222" t="s">
        <v>401</v>
      </c>
      <c r="D265" s="222" t="s">
        <v>259</v>
      </c>
      <c r="E265" s="223" t="s">
        <v>402</v>
      </c>
      <c r="F265" s="224" t="s">
        <v>403</v>
      </c>
      <c r="G265" s="225" t="s">
        <v>347</v>
      </c>
      <c r="H265" s="226">
        <v>1</v>
      </c>
      <c r="I265" s="227"/>
      <c r="J265" s="228">
        <f>ROUND(I265*H265,2)</f>
        <v>0</v>
      </c>
      <c r="K265" s="224" t="s">
        <v>145</v>
      </c>
      <c r="L265" s="229"/>
      <c r="M265" s="230" t="s">
        <v>19</v>
      </c>
      <c r="N265" s="231" t="s">
        <v>43</v>
      </c>
      <c r="O265" s="59"/>
      <c r="P265" s="182">
        <f>O265*H265</f>
        <v>0</v>
      </c>
      <c r="Q265" s="182">
        <v>0.0061</v>
      </c>
      <c r="R265" s="182">
        <f>Q265*H265</f>
        <v>0.0061</v>
      </c>
      <c r="S265" s="182">
        <v>0</v>
      </c>
      <c r="T265" s="183">
        <f>S265*H265</f>
        <v>0</v>
      </c>
      <c r="AR265" s="16" t="s">
        <v>183</v>
      </c>
      <c r="AT265" s="16" t="s">
        <v>259</v>
      </c>
      <c r="AU265" s="16" t="s">
        <v>82</v>
      </c>
      <c r="AY265" s="16" t="s">
        <v>139</v>
      </c>
      <c r="BE265" s="184">
        <f>IF(N265="základní",J265,0)</f>
        <v>0</v>
      </c>
      <c r="BF265" s="184">
        <f>IF(N265="snížená",J265,0)</f>
        <v>0</v>
      </c>
      <c r="BG265" s="184">
        <f>IF(N265="zákl. přenesená",J265,0)</f>
        <v>0</v>
      </c>
      <c r="BH265" s="184">
        <f>IF(N265="sníž. přenesená",J265,0)</f>
        <v>0</v>
      </c>
      <c r="BI265" s="184">
        <f>IF(N265="nulová",J265,0)</f>
        <v>0</v>
      </c>
      <c r="BJ265" s="16" t="s">
        <v>80</v>
      </c>
      <c r="BK265" s="184">
        <f>ROUND(I265*H265,2)</f>
        <v>0</v>
      </c>
      <c r="BL265" s="16" t="s">
        <v>146</v>
      </c>
      <c r="BM265" s="16" t="s">
        <v>404</v>
      </c>
    </row>
    <row r="266" spans="2:47" s="1" customFormat="1" ht="11.25">
      <c r="B266" s="33"/>
      <c r="C266" s="34"/>
      <c r="D266" s="185" t="s">
        <v>148</v>
      </c>
      <c r="E266" s="34"/>
      <c r="F266" s="186" t="s">
        <v>403</v>
      </c>
      <c r="G266" s="34"/>
      <c r="H266" s="34"/>
      <c r="I266" s="102"/>
      <c r="J266" s="34"/>
      <c r="K266" s="34"/>
      <c r="L266" s="37"/>
      <c r="M266" s="187"/>
      <c r="N266" s="59"/>
      <c r="O266" s="59"/>
      <c r="P266" s="59"/>
      <c r="Q266" s="59"/>
      <c r="R266" s="59"/>
      <c r="S266" s="59"/>
      <c r="T266" s="60"/>
      <c r="AT266" s="16" t="s">
        <v>148</v>
      </c>
      <c r="AU266" s="16" t="s">
        <v>82</v>
      </c>
    </row>
    <row r="267" spans="2:65" s="1" customFormat="1" ht="20.45" customHeight="1">
      <c r="B267" s="33"/>
      <c r="C267" s="173" t="s">
        <v>405</v>
      </c>
      <c r="D267" s="173" t="s">
        <v>141</v>
      </c>
      <c r="E267" s="174" t="s">
        <v>406</v>
      </c>
      <c r="F267" s="175" t="s">
        <v>407</v>
      </c>
      <c r="G267" s="176" t="s">
        <v>179</v>
      </c>
      <c r="H267" s="177">
        <v>8.2</v>
      </c>
      <c r="I267" s="178"/>
      <c r="J267" s="179">
        <f>ROUND(I267*H267,2)</f>
        <v>0</v>
      </c>
      <c r="K267" s="175" t="s">
        <v>145</v>
      </c>
      <c r="L267" s="37"/>
      <c r="M267" s="180" t="s">
        <v>19</v>
      </c>
      <c r="N267" s="181" t="s">
        <v>43</v>
      </c>
      <c r="O267" s="59"/>
      <c r="P267" s="182">
        <f>O267*H267</f>
        <v>0</v>
      </c>
      <c r="Q267" s="182">
        <v>0.00033</v>
      </c>
      <c r="R267" s="182">
        <f>Q267*H267</f>
        <v>0.0027059999999999996</v>
      </c>
      <c r="S267" s="182">
        <v>0</v>
      </c>
      <c r="T267" s="183">
        <f>S267*H267</f>
        <v>0</v>
      </c>
      <c r="AR267" s="16" t="s">
        <v>146</v>
      </c>
      <c r="AT267" s="16" t="s">
        <v>141</v>
      </c>
      <c r="AU267" s="16" t="s">
        <v>82</v>
      </c>
      <c r="AY267" s="16" t="s">
        <v>139</v>
      </c>
      <c r="BE267" s="184">
        <f>IF(N267="základní",J267,0)</f>
        <v>0</v>
      </c>
      <c r="BF267" s="184">
        <f>IF(N267="snížená",J267,0)</f>
        <v>0</v>
      </c>
      <c r="BG267" s="184">
        <f>IF(N267="zákl. přenesená",J267,0)</f>
        <v>0</v>
      </c>
      <c r="BH267" s="184">
        <f>IF(N267="sníž. přenesená",J267,0)</f>
        <v>0</v>
      </c>
      <c r="BI267" s="184">
        <f>IF(N267="nulová",J267,0)</f>
        <v>0</v>
      </c>
      <c r="BJ267" s="16" t="s">
        <v>80</v>
      </c>
      <c r="BK267" s="184">
        <f>ROUND(I267*H267,2)</f>
        <v>0</v>
      </c>
      <c r="BL267" s="16" t="s">
        <v>146</v>
      </c>
      <c r="BM267" s="16" t="s">
        <v>408</v>
      </c>
    </row>
    <row r="268" spans="2:47" s="1" customFormat="1" ht="11.25">
      <c r="B268" s="33"/>
      <c r="C268" s="34"/>
      <c r="D268" s="185" t="s">
        <v>148</v>
      </c>
      <c r="E268" s="34"/>
      <c r="F268" s="186" t="s">
        <v>409</v>
      </c>
      <c r="G268" s="34"/>
      <c r="H268" s="34"/>
      <c r="I268" s="102"/>
      <c r="J268" s="34"/>
      <c r="K268" s="34"/>
      <c r="L268" s="37"/>
      <c r="M268" s="187"/>
      <c r="N268" s="59"/>
      <c r="O268" s="59"/>
      <c r="P268" s="59"/>
      <c r="Q268" s="59"/>
      <c r="R268" s="59"/>
      <c r="S268" s="59"/>
      <c r="T268" s="60"/>
      <c r="AT268" s="16" t="s">
        <v>148</v>
      </c>
      <c r="AU268" s="16" t="s">
        <v>82</v>
      </c>
    </row>
    <row r="269" spans="2:47" s="1" customFormat="1" ht="68.25">
      <c r="B269" s="33"/>
      <c r="C269" s="34"/>
      <c r="D269" s="185" t="s">
        <v>149</v>
      </c>
      <c r="E269" s="34"/>
      <c r="F269" s="188" t="s">
        <v>410</v>
      </c>
      <c r="G269" s="34"/>
      <c r="H269" s="34"/>
      <c r="I269" s="102"/>
      <c r="J269" s="34"/>
      <c r="K269" s="34"/>
      <c r="L269" s="37"/>
      <c r="M269" s="187"/>
      <c r="N269" s="59"/>
      <c r="O269" s="59"/>
      <c r="P269" s="59"/>
      <c r="Q269" s="59"/>
      <c r="R269" s="59"/>
      <c r="S269" s="59"/>
      <c r="T269" s="60"/>
      <c r="AT269" s="16" t="s">
        <v>149</v>
      </c>
      <c r="AU269" s="16" t="s">
        <v>82</v>
      </c>
    </row>
    <row r="270" spans="2:51" s="11" customFormat="1" ht="11.25">
      <c r="B270" s="189"/>
      <c r="C270" s="190"/>
      <c r="D270" s="185" t="s">
        <v>151</v>
      </c>
      <c r="E270" s="191" t="s">
        <v>19</v>
      </c>
      <c r="F270" s="192" t="s">
        <v>411</v>
      </c>
      <c r="G270" s="190"/>
      <c r="H270" s="193">
        <v>8.2</v>
      </c>
      <c r="I270" s="194"/>
      <c r="J270" s="190"/>
      <c r="K270" s="190"/>
      <c r="L270" s="195"/>
      <c r="M270" s="196"/>
      <c r="N270" s="197"/>
      <c r="O270" s="197"/>
      <c r="P270" s="197"/>
      <c r="Q270" s="197"/>
      <c r="R270" s="197"/>
      <c r="S270" s="197"/>
      <c r="T270" s="198"/>
      <c r="AT270" s="199" t="s">
        <v>151</v>
      </c>
      <c r="AU270" s="199" t="s">
        <v>82</v>
      </c>
      <c r="AV270" s="11" t="s">
        <v>82</v>
      </c>
      <c r="AW270" s="11" t="s">
        <v>33</v>
      </c>
      <c r="AX270" s="11" t="s">
        <v>80</v>
      </c>
      <c r="AY270" s="199" t="s">
        <v>139</v>
      </c>
    </row>
    <row r="271" spans="2:65" s="1" customFormat="1" ht="20.45" customHeight="1">
      <c r="B271" s="33"/>
      <c r="C271" s="173" t="s">
        <v>412</v>
      </c>
      <c r="D271" s="173" t="s">
        <v>141</v>
      </c>
      <c r="E271" s="174" t="s">
        <v>413</v>
      </c>
      <c r="F271" s="175" t="s">
        <v>414</v>
      </c>
      <c r="G271" s="176" t="s">
        <v>144</v>
      </c>
      <c r="H271" s="177">
        <v>2.25</v>
      </c>
      <c r="I271" s="178"/>
      <c r="J271" s="179">
        <f>ROUND(I271*H271,2)</f>
        <v>0</v>
      </c>
      <c r="K271" s="175" t="s">
        <v>145</v>
      </c>
      <c r="L271" s="37"/>
      <c r="M271" s="180" t="s">
        <v>19</v>
      </c>
      <c r="N271" s="181" t="s">
        <v>43</v>
      </c>
      <c r="O271" s="59"/>
      <c r="P271" s="182">
        <f>O271*H271</f>
        <v>0</v>
      </c>
      <c r="Q271" s="182">
        <v>0.0026</v>
      </c>
      <c r="R271" s="182">
        <f>Q271*H271</f>
        <v>0.005849999999999999</v>
      </c>
      <c r="S271" s="182">
        <v>0</v>
      </c>
      <c r="T271" s="183">
        <f>S271*H271</f>
        <v>0</v>
      </c>
      <c r="AR271" s="16" t="s">
        <v>146</v>
      </c>
      <c r="AT271" s="16" t="s">
        <v>141</v>
      </c>
      <c r="AU271" s="16" t="s">
        <v>82</v>
      </c>
      <c r="AY271" s="16" t="s">
        <v>139</v>
      </c>
      <c r="BE271" s="184">
        <f>IF(N271="základní",J271,0)</f>
        <v>0</v>
      </c>
      <c r="BF271" s="184">
        <f>IF(N271="snížená",J271,0)</f>
        <v>0</v>
      </c>
      <c r="BG271" s="184">
        <f>IF(N271="zákl. přenesená",J271,0)</f>
        <v>0</v>
      </c>
      <c r="BH271" s="184">
        <f>IF(N271="sníž. přenesená",J271,0)</f>
        <v>0</v>
      </c>
      <c r="BI271" s="184">
        <f>IF(N271="nulová",J271,0)</f>
        <v>0</v>
      </c>
      <c r="BJ271" s="16" t="s">
        <v>80</v>
      </c>
      <c r="BK271" s="184">
        <f>ROUND(I271*H271,2)</f>
        <v>0</v>
      </c>
      <c r="BL271" s="16" t="s">
        <v>146</v>
      </c>
      <c r="BM271" s="16" t="s">
        <v>415</v>
      </c>
    </row>
    <row r="272" spans="2:47" s="1" customFormat="1" ht="11.25">
      <c r="B272" s="33"/>
      <c r="C272" s="34"/>
      <c r="D272" s="185" t="s">
        <v>148</v>
      </c>
      <c r="E272" s="34"/>
      <c r="F272" s="186" t="s">
        <v>416</v>
      </c>
      <c r="G272" s="34"/>
      <c r="H272" s="34"/>
      <c r="I272" s="102"/>
      <c r="J272" s="34"/>
      <c r="K272" s="34"/>
      <c r="L272" s="37"/>
      <c r="M272" s="187"/>
      <c r="N272" s="59"/>
      <c r="O272" s="59"/>
      <c r="P272" s="59"/>
      <c r="Q272" s="59"/>
      <c r="R272" s="59"/>
      <c r="S272" s="59"/>
      <c r="T272" s="60"/>
      <c r="AT272" s="16" t="s">
        <v>148</v>
      </c>
      <c r="AU272" s="16" t="s">
        <v>82</v>
      </c>
    </row>
    <row r="273" spans="2:47" s="1" customFormat="1" ht="68.25">
      <c r="B273" s="33"/>
      <c r="C273" s="34"/>
      <c r="D273" s="185" t="s">
        <v>149</v>
      </c>
      <c r="E273" s="34"/>
      <c r="F273" s="188" t="s">
        <v>410</v>
      </c>
      <c r="G273" s="34"/>
      <c r="H273" s="34"/>
      <c r="I273" s="102"/>
      <c r="J273" s="34"/>
      <c r="K273" s="34"/>
      <c r="L273" s="37"/>
      <c r="M273" s="187"/>
      <c r="N273" s="59"/>
      <c r="O273" s="59"/>
      <c r="P273" s="59"/>
      <c r="Q273" s="59"/>
      <c r="R273" s="59"/>
      <c r="S273" s="59"/>
      <c r="T273" s="60"/>
      <c r="AT273" s="16" t="s">
        <v>149</v>
      </c>
      <c r="AU273" s="16" t="s">
        <v>82</v>
      </c>
    </row>
    <row r="274" spans="2:51" s="11" customFormat="1" ht="11.25">
      <c r="B274" s="189"/>
      <c r="C274" s="190"/>
      <c r="D274" s="185" t="s">
        <v>151</v>
      </c>
      <c r="E274" s="191" t="s">
        <v>19</v>
      </c>
      <c r="F274" s="192" t="s">
        <v>417</v>
      </c>
      <c r="G274" s="190"/>
      <c r="H274" s="193">
        <v>2.25</v>
      </c>
      <c r="I274" s="194"/>
      <c r="J274" s="190"/>
      <c r="K274" s="190"/>
      <c r="L274" s="195"/>
      <c r="M274" s="196"/>
      <c r="N274" s="197"/>
      <c r="O274" s="197"/>
      <c r="P274" s="197"/>
      <c r="Q274" s="197"/>
      <c r="R274" s="197"/>
      <c r="S274" s="197"/>
      <c r="T274" s="198"/>
      <c r="AT274" s="199" t="s">
        <v>151</v>
      </c>
      <c r="AU274" s="199" t="s">
        <v>82</v>
      </c>
      <c r="AV274" s="11" t="s">
        <v>82</v>
      </c>
      <c r="AW274" s="11" t="s">
        <v>33</v>
      </c>
      <c r="AX274" s="11" t="s">
        <v>80</v>
      </c>
      <c r="AY274" s="199" t="s">
        <v>139</v>
      </c>
    </row>
    <row r="275" spans="2:65" s="1" customFormat="1" ht="20.45" customHeight="1">
      <c r="B275" s="33"/>
      <c r="C275" s="173" t="s">
        <v>418</v>
      </c>
      <c r="D275" s="173" t="s">
        <v>141</v>
      </c>
      <c r="E275" s="174" t="s">
        <v>419</v>
      </c>
      <c r="F275" s="175" t="s">
        <v>420</v>
      </c>
      <c r="G275" s="176" t="s">
        <v>179</v>
      </c>
      <c r="H275" s="177">
        <v>8.2</v>
      </c>
      <c r="I275" s="178"/>
      <c r="J275" s="179">
        <f>ROUND(I275*H275,2)</f>
        <v>0</v>
      </c>
      <c r="K275" s="175" t="s">
        <v>145</v>
      </c>
      <c r="L275" s="37"/>
      <c r="M275" s="180" t="s">
        <v>19</v>
      </c>
      <c r="N275" s="181" t="s">
        <v>43</v>
      </c>
      <c r="O275" s="59"/>
      <c r="P275" s="182">
        <f>O275*H275</f>
        <v>0</v>
      </c>
      <c r="Q275" s="182">
        <v>0</v>
      </c>
      <c r="R275" s="182">
        <f>Q275*H275</f>
        <v>0</v>
      </c>
      <c r="S275" s="182">
        <v>0</v>
      </c>
      <c r="T275" s="183">
        <f>S275*H275</f>
        <v>0</v>
      </c>
      <c r="AR275" s="16" t="s">
        <v>146</v>
      </c>
      <c r="AT275" s="16" t="s">
        <v>141</v>
      </c>
      <c r="AU275" s="16" t="s">
        <v>82</v>
      </c>
      <c r="AY275" s="16" t="s">
        <v>139</v>
      </c>
      <c r="BE275" s="184">
        <f>IF(N275="základní",J275,0)</f>
        <v>0</v>
      </c>
      <c r="BF275" s="184">
        <f>IF(N275="snížená",J275,0)</f>
        <v>0</v>
      </c>
      <c r="BG275" s="184">
        <f>IF(N275="zákl. přenesená",J275,0)</f>
        <v>0</v>
      </c>
      <c r="BH275" s="184">
        <f>IF(N275="sníž. přenesená",J275,0)</f>
        <v>0</v>
      </c>
      <c r="BI275" s="184">
        <f>IF(N275="nulová",J275,0)</f>
        <v>0</v>
      </c>
      <c r="BJ275" s="16" t="s">
        <v>80</v>
      </c>
      <c r="BK275" s="184">
        <f>ROUND(I275*H275,2)</f>
        <v>0</v>
      </c>
      <c r="BL275" s="16" t="s">
        <v>146</v>
      </c>
      <c r="BM275" s="16" t="s">
        <v>421</v>
      </c>
    </row>
    <row r="276" spans="2:47" s="1" customFormat="1" ht="19.5">
      <c r="B276" s="33"/>
      <c r="C276" s="34"/>
      <c r="D276" s="185" t="s">
        <v>148</v>
      </c>
      <c r="E276" s="34"/>
      <c r="F276" s="186" t="s">
        <v>422</v>
      </c>
      <c r="G276" s="34"/>
      <c r="H276" s="34"/>
      <c r="I276" s="102"/>
      <c r="J276" s="34"/>
      <c r="K276" s="34"/>
      <c r="L276" s="37"/>
      <c r="M276" s="187"/>
      <c r="N276" s="59"/>
      <c r="O276" s="59"/>
      <c r="P276" s="59"/>
      <c r="Q276" s="59"/>
      <c r="R276" s="59"/>
      <c r="S276" s="59"/>
      <c r="T276" s="60"/>
      <c r="AT276" s="16" t="s">
        <v>148</v>
      </c>
      <c r="AU276" s="16" t="s">
        <v>82</v>
      </c>
    </row>
    <row r="277" spans="2:47" s="1" customFormat="1" ht="29.25">
      <c r="B277" s="33"/>
      <c r="C277" s="34"/>
      <c r="D277" s="185" t="s">
        <v>149</v>
      </c>
      <c r="E277" s="34"/>
      <c r="F277" s="188" t="s">
        <v>423</v>
      </c>
      <c r="G277" s="34"/>
      <c r="H277" s="34"/>
      <c r="I277" s="102"/>
      <c r="J277" s="34"/>
      <c r="K277" s="34"/>
      <c r="L277" s="37"/>
      <c r="M277" s="187"/>
      <c r="N277" s="59"/>
      <c r="O277" s="59"/>
      <c r="P277" s="59"/>
      <c r="Q277" s="59"/>
      <c r="R277" s="59"/>
      <c r="S277" s="59"/>
      <c r="T277" s="60"/>
      <c r="AT277" s="16" t="s">
        <v>149</v>
      </c>
      <c r="AU277" s="16" t="s">
        <v>82</v>
      </c>
    </row>
    <row r="278" spans="2:51" s="11" customFormat="1" ht="11.25">
      <c r="B278" s="189"/>
      <c r="C278" s="190"/>
      <c r="D278" s="185" t="s">
        <v>151</v>
      </c>
      <c r="E278" s="191" t="s">
        <v>19</v>
      </c>
      <c r="F278" s="192" t="s">
        <v>411</v>
      </c>
      <c r="G278" s="190"/>
      <c r="H278" s="193">
        <v>8.2</v>
      </c>
      <c r="I278" s="194"/>
      <c r="J278" s="190"/>
      <c r="K278" s="190"/>
      <c r="L278" s="195"/>
      <c r="M278" s="196"/>
      <c r="N278" s="197"/>
      <c r="O278" s="197"/>
      <c r="P278" s="197"/>
      <c r="Q278" s="197"/>
      <c r="R278" s="197"/>
      <c r="S278" s="197"/>
      <c r="T278" s="198"/>
      <c r="AT278" s="199" t="s">
        <v>151</v>
      </c>
      <c r="AU278" s="199" t="s">
        <v>82</v>
      </c>
      <c r="AV278" s="11" t="s">
        <v>82</v>
      </c>
      <c r="AW278" s="11" t="s">
        <v>33</v>
      </c>
      <c r="AX278" s="11" t="s">
        <v>80</v>
      </c>
      <c r="AY278" s="199" t="s">
        <v>139</v>
      </c>
    </row>
    <row r="279" spans="2:65" s="1" customFormat="1" ht="20.45" customHeight="1">
      <c r="B279" s="33"/>
      <c r="C279" s="173" t="s">
        <v>424</v>
      </c>
      <c r="D279" s="173" t="s">
        <v>141</v>
      </c>
      <c r="E279" s="174" t="s">
        <v>425</v>
      </c>
      <c r="F279" s="175" t="s">
        <v>426</v>
      </c>
      <c r="G279" s="176" t="s">
        <v>144</v>
      </c>
      <c r="H279" s="177">
        <v>2.25</v>
      </c>
      <c r="I279" s="178"/>
      <c r="J279" s="179">
        <f>ROUND(I279*H279,2)</f>
        <v>0</v>
      </c>
      <c r="K279" s="175" t="s">
        <v>145</v>
      </c>
      <c r="L279" s="37"/>
      <c r="M279" s="180" t="s">
        <v>19</v>
      </c>
      <c r="N279" s="181" t="s">
        <v>43</v>
      </c>
      <c r="O279" s="59"/>
      <c r="P279" s="182">
        <f>O279*H279</f>
        <v>0</v>
      </c>
      <c r="Q279" s="182">
        <v>1E-05</v>
      </c>
      <c r="R279" s="182">
        <f>Q279*H279</f>
        <v>2.25E-05</v>
      </c>
      <c r="S279" s="182">
        <v>0</v>
      </c>
      <c r="T279" s="183">
        <f>S279*H279</f>
        <v>0</v>
      </c>
      <c r="AR279" s="16" t="s">
        <v>146</v>
      </c>
      <c r="AT279" s="16" t="s">
        <v>141</v>
      </c>
      <c r="AU279" s="16" t="s">
        <v>82</v>
      </c>
      <c r="AY279" s="16" t="s">
        <v>139</v>
      </c>
      <c r="BE279" s="184">
        <f>IF(N279="základní",J279,0)</f>
        <v>0</v>
      </c>
      <c r="BF279" s="184">
        <f>IF(N279="snížená",J279,0)</f>
        <v>0</v>
      </c>
      <c r="BG279" s="184">
        <f>IF(N279="zákl. přenesená",J279,0)</f>
        <v>0</v>
      </c>
      <c r="BH279" s="184">
        <f>IF(N279="sníž. přenesená",J279,0)</f>
        <v>0</v>
      </c>
      <c r="BI279" s="184">
        <f>IF(N279="nulová",J279,0)</f>
        <v>0</v>
      </c>
      <c r="BJ279" s="16" t="s">
        <v>80</v>
      </c>
      <c r="BK279" s="184">
        <f>ROUND(I279*H279,2)</f>
        <v>0</v>
      </c>
      <c r="BL279" s="16" t="s">
        <v>146</v>
      </c>
      <c r="BM279" s="16" t="s">
        <v>427</v>
      </c>
    </row>
    <row r="280" spans="2:47" s="1" customFormat="1" ht="19.5">
      <c r="B280" s="33"/>
      <c r="C280" s="34"/>
      <c r="D280" s="185" t="s">
        <v>148</v>
      </c>
      <c r="E280" s="34"/>
      <c r="F280" s="186" t="s">
        <v>428</v>
      </c>
      <c r="G280" s="34"/>
      <c r="H280" s="34"/>
      <c r="I280" s="102"/>
      <c r="J280" s="34"/>
      <c r="K280" s="34"/>
      <c r="L280" s="37"/>
      <c r="M280" s="187"/>
      <c r="N280" s="59"/>
      <c r="O280" s="59"/>
      <c r="P280" s="59"/>
      <c r="Q280" s="59"/>
      <c r="R280" s="59"/>
      <c r="S280" s="59"/>
      <c r="T280" s="60"/>
      <c r="AT280" s="16" t="s">
        <v>148</v>
      </c>
      <c r="AU280" s="16" t="s">
        <v>82</v>
      </c>
    </row>
    <row r="281" spans="2:47" s="1" customFormat="1" ht="29.25">
      <c r="B281" s="33"/>
      <c r="C281" s="34"/>
      <c r="D281" s="185" t="s">
        <v>149</v>
      </c>
      <c r="E281" s="34"/>
      <c r="F281" s="188" t="s">
        <v>423</v>
      </c>
      <c r="G281" s="34"/>
      <c r="H281" s="34"/>
      <c r="I281" s="102"/>
      <c r="J281" s="34"/>
      <c r="K281" s="34"/>
      <c r="L281" s="37"/>
      <c r="M281" s="187"/>
      <c r="N281" s="59"/>
      <c r="O281" s="59"/>
      <c r="P281" s="59"/>
      <c r="Q281" s="59"/>
      <c r="R281" s="59"/>
      <c r="S281" s="59"/>
      <c r="T281" s="60"/>
      <c r="AT281" s="16" t="s">
        <v>149</v>
      </c>
      <c r="AU281" s="16" t="s">
        <v>82</v>
      </c>
    </row>
    <row r="282" spans="2:51" s="11" customFormat="1" ht="11.25">
      <c r="B282" s="189"/>
      <c r="C282" s="190"/>
      <c r="D282" s="185" t="s">
        <v>151</v>
      </c>
      <c r="E282" s="191" t="s">
        <v>19</v>
      </c>
      <c r="F282" s="192" t="s">
        <v>429</v>
      </c>
      <c r="G282" s="190"/>
      <c r="H282" s="193">
        <v>2.25</v>
      </c>
      <c r="I282" s="194"/>
      <c r="J282" s="190"/>
      <c r="K282" s="190"/>
      <c r="L282" s="195"/>
      <c r="M282" s="196"/>
      <c r="N282" s="197"/>
      <c r="O282" s="197"/>
      <c r="P282" s="197"/>
      <c r="Q282" s="197"/>
      <c r="R282" s="197"/>
      <c r="S282" s="197"/>
      <c r="T282" s="198"/>
      <c r="AT282" s="199" t="s">
        <v>151</v>
      </c>
      <c r="AU282" s="199" t="s">
        <v>82</v>
      </c>
      <c r="AV282" s="11" t="s">
        <v>82</v>
      </c>
      <c r="AW282" s="11" t="s">
        <v>33</v>
      </c>
      <c r="AX282" s="11" t="s">
        <v>80</v>
      </c>
      <c r="AY282" s="199" t="s">
        <v>139</v>
      </c>
    </row>
    <row r="283" spans="2:65" s="1" customFormat="1" ht="20.45" customHeight="1">
      <c r="B283" s="33"/>
      <c r="C283" s="173" t="s">
        <v>430</v>
      </c>
      <c r="D283" s="173" t="s">
        <v>141</v>
      </c>
      <c r="E283" s="174" t="s">
        <v>431</v>
      </c>
      <c r="F283" s="175" t="s">
        <v>432</v>
      </c>
      <c r="G283" s="176" t="s">
        <v>179</v>
      </c>
      <c r="H283" s="177">
        <v>7.5</v>
      </c>
      <c r="I283" s="178"/>
      <c r="J283" s="179">
        <f>ROUND(I283*H283,2)</f>
        <v>0</v>
      </c>
      <c r="K283" s="175" t="s">
        <v>145</v>
      </c>
      <c r="L283" s="37"/>
      <c r="M283" s="180" t="s">
        <v>19</v>
      </c>
      <c r="N283" s="181" t="s">
        <v>43</v>
      </c>
      <c r="O283" s="59"/>
      <c r="P283" s="182">
        <f>O283*H283</f>
        <v>0</v>
      </c>
      <c r="Q283" s="182">
        <v>0.1554</v>
      </c>
      <c r="R283" s="182">
        <f>Q283*H283</f>
        <v>1.1655</v>
      </c>
      <c r="S283" s="182">
        <v>0</v>
      </c>
      <c r="T283" s="183">
        <f>S283*H283</f>
        <v>0</v>
      </c>
      <c r="AR283" s="16" t="s">
        <v>146</v>
      </c>
      <c r="AT283" s="16" t="s">
        <v>141</v>
      </c>
      <c r="AU283" s="16" t="s">
        <v>82</v>
      </c>
      <c r="AY283" s="16" t="s">
        <v>139</v>
      </c>
      <c r="BE283" s="184">
        <f>IF(N283="základní",J283,0)</f>
        <v>0</v>
      </c>
      <c r="BF283" s="184">
        <f>IF(N283="snížená",J283,0)</f>
        <v>0</v>
      </c>
      <c r="BG283" s="184">
        <f>IF(N283="zákl. přenesená",J283,0)</f>
        <v>0</v>
      </c>
      <c r="BH283" s="184">
        <f>IF(N283="sníž. přenesená",J283,0)</f>
        <v>0</v>
      </c>
      <c r="BI283" s="184">
        <f>IF(N283="nulová",J283,0)</f>
        <v>0</v>
      </c>
      <c r="BJ283" s="16" t="s">
        <v>80</v>
      </c>
      <c r="BK283" s="184">
        <f>ROUND(I283*H283,2)</f>
        <v>0</v>
      </c>
      <c r="BL283" s="16" t="s">
        <v>146</v>
      </c>
      <c r="BM283" s="16" t="s">
        <v>433</v>
      </c>
    </row>
    <row r="284" spans="2:47" s="1" customFormat="1" ht="19.5">
      <c r="B284" s="33"/>
      <c r="C284" s="34"/>
      <c r="D284" s="185" t="s">
        <v>148</v>
      </c>
      <c r="E284" s="34"/>
      <c r="F284" s="186" t="s">
        <v>432</v>
      </c>
      <c r="G284" s="34"/>
      <c r="H284" s="34"/>
      <c r="I284" s="102"/>
      <c r="J284" s="34"/>
      <c r="K284" s="34"/>
      <c r="L284" s="37"/>
      <c r="M284" s="187"/>
      <c r="N284" s="59"/>
      <c r="O284" s="59"/>
      <c r="P284" s="59"/>
      <c r="Q284" s="59"/>
      <c r="R284" s="59"/>
      <c r="S284" s="59"/>
      <c r="T284" s="60"/>
      <c r="AT284" s="16" t="s">
        <v>148</v>
      </c>
      <c r="AU284" s="16" t="s">
        <v>82</v>
      </c>
    </row>
    <row r="285" spans="2:47" s="1" customFormat="1" ht="58.5">
      <c r="B285" s="33"/>
      <c r="C285" s="34"/>
      <c r="D285" s="185" t="s">
        <v>149</v>
      </c>
      <c r="E285" s="34"/>
      <c r="F285" s="188" t="s">
        <v>434</v>
      </c>
      <c r="G285" s="34"/>
      <c r="H285" s="34"/>
      <c r="I285" s="102"/>
      <c r="J285" s="34"/>
      <c r="K285" s="34"/>
      <c r="L285" s="37"/>
      <c r="M285" s="187"/>
      <c r="N285" s="59"/>
      <c r="O285" s="59"/>
      <c r="P285" s="59"/>
      <c r="Q285" s="59"/>
      <c r="R285" s="59"/>
      <c r="S285" s="59"/>
      <c r="T285" s="60"/>
      <c r="AT285" s="16" t="s">
        <v>149</v>
      </c>
      <c r="AU285" s="16" t="s">
        <v>82</v>
      </c>
    </row>
    <row r="286" spans="2:65" s="1" customFormat="1" ht="20.45" customHeight="1">
      <c r="B286" s="33"/>
      <c r="C286" s="222" t="s">
        <v>435</v>
      </c>
      <c r="D286" s="222" t="s">
        <v>259</v>
      </c>
      <c r="E286" s="223" t="s">
        <v>436</v>
      </c>
      <c r="F286" s="224" t="s">
        <v>437</v>
      </c>
      <c r="G286" s="225" t="s">
        <v>179</v>
      </c>
      <c r="H286" s="226">
        <v>7.5</v>
      </c>
      <c r="I286" s="227"/>
      <c r="J286" s="228">
        <f>ROUND(I286*H286,2)</f>
        <v>0</v>
      </c>
      <c r="K286" s="224" t="s">
        <v>145</v>
      </c>
      <c r="L286" s="229"/>
      <c r="M286" s="230" t="s">
        <v>19</v>
      </c>
      <c r="N286" s="231" t="s">
        <v>43</v>
      </c>
      <c r="O286" s="59"/>
      <c r="P286" s="182">
        <f>O286*H286</f>
        <v>0</v>
      </c>
      <c r="Q286" s="182">
        <v>0.085</v>
      </c>
      <c r="R286" s="182">
        <f>Q286*H286</f>
        <v>0.6375000000000001</v>
      </c>
      <c r="S286" s="182">
        <v>0</v>
      </c>
      <c r="T286" s="183">
        <f>S286*H286</f>
        <v>0</v>
      </c>
      <c r="AR286" s="16" t="s">
        <v>183</v>
      </c>
      <c r="AT286" s="16" t="s">
        <v>259</v>
      </c>
      <c r="AU286" s="16" t="s">
        <v>82</v>
      </c>
      <c r="AY286" s="16" t="s">
        <v>139</v>
      </c>
      <c r="BE286" s="184">
        <f>IF(N286="základní",J286,0)</f>
        <v>0</v>
      </c>
      <c r="BF286" s="184">
        <f>IF(N286="snížená",J286,0)</f>
        <v>0</v>
      </c>
      <c r="BG286" s="184">
        <f>IF(N286="zákl. přenesená",J286,0)</f>
        <v>0</v>
      </c>
      <c r="BH286" s="184">
        <f>IF(N286="sníž. přenesená",J286,0)</f>
        <v>0</v>
      </c>
      <c r="BI286" s="184">
        <f>IF(N286="nulová",J286,0)</f>
        <v>0</v>
      </c>
      <c r="BJ286" s="16" t="s">
        <v>80</v>
      </c>
      <c r="BK286" s="184">
        <f>ROUND(I286*H286,2)</f>
        <v>0</v>
      </c>
      <c r="BL286" s="16" t="s">
        <v>146</v>
      </c>
      <c r="BM286" s="16" t="s">
        <v>438</v>
      </c>
    </row>
    <row r="287" spans="2:47" s="1" customFormat="1" ht="11.25">
      <c r="B287" s="33"/>
      <c r="C287" s="34"/>
      <c r="D287" s="185" t="s">
        <v>148</v>
      </c>
      <c r="E287" s="34"/>
      <c r="F287" s="186" t="s">
        <v>437</v>
      </c>
      <c r="G287" s="34"/>
      <c r="H287" s="34"/>
      <c r="I287" s="102"/>
      <c r="J287" s="34"/>
      <c r="K287" s="34"/>
      <c r="L287" s="37"/>
      <c r="M287" s="187"/>
      <c r="N287" s="59"/>
      <c r="O287" s="59"/>
      <c r="P287" s="59"/>
      <c r="Q287" s="59"/>
      <c r="R287" s="59"/>
      <c r="S287" s="59"/>
      <c r="T287" s="60"/>
      <c r="AT287" s="16" t="s">
        <v>148</v>
      </c>
      <c r="AU287" s="16" t="s">
        <v>82</v>
      </c>
    </row>
    <row r="288" spans="2:65" s="1" customFormat="1" ht="20.45" customHeight="1">
      <c r="B288" s="33"/>
      <c r="C288" s="173" t="s">
        <v>439</v>
      </c>
      <c r="D288" s="173" t="s">
        <v>141</v>
      </c>
      <c r="E288" s="174" t="s">
        <v>440</v>
      </c>
      <c r="F288" s="175" t="s">
        <v>441</v>
      </c>
      <c r="G288" s="176" t="s">
        <v>179</v>
      </c>
      <c r="H288" s="177">
        <v>144.2</v>
      </c>
      <c r="I288" s="178"/>
      <c r="J288" s="179">
        <f>ROUND(I288*H288,2)</f>
        <v>0</v>
      </c>
      <c r="K288" s="175" t="s">
        <v>145</v>
      </c>
      <c r="L288" s="37"/>
      <c r="M288" s="180" t="s">
        <v>19</v>
      </c>
      <c r="N288" s="181" t="s">
        <v>43</v>
      </c>
      <c r="O288" s="59"/>
      <c r="P288" s="182">
        <f>O288*H288</f>
        <v>0</v>
      </c>
      <c r="Q288" s="182">
        <v>0.10095</v>
      </c>
      <c r="R288" s="182">
        <f>Q288*H288</f>
        <v>14.556989999999999</v>
      </c>
      <c r="S288" s="182">
        <v>0</v>
      </c>
      <c r="T288" s="183">
        <f>S288*H288</f>
        <v>0</v>
      </c>
      <c r="AR288" s="16" t="s">
        <v>146</v>
      </c>
      <c r="AT288" s="16" t="s">
        <v>141</v>
      </c>
      <c r="AU288" s="16" t="s">
        <v>82</v>
      </c>
      <c r="AY288" s="16" t="s">
        <v>139</v>
      </c>
      <c r="BE288" s="184">
        <f>IF(N288="základní",J288,0)</f>
        <v>0</v>
      </c>
      <c r="BF288" s="184">
        <f>IF(N288="snížená",J288,0)</f>
        <v>0</v>
      </c>
      <c r="BG288" s="184">
        <f>IF(N288="zákl. přenesená",J288,0)</f>
        <v>0</v>
      </c>
      <c r="BH288" s="184">
        <f>IF(N288="sníž. přenesená",J288,0)</f>
        <v>0</v>
      </c>
      <c r="BI288" s="184">
        <f>IF(N288="nulová",J288,0)</f>
        <v>0</v>
      </c>
      <c r="BJ288" s="16" t="s">
        <v>80</v>
      </c>
      <c r="BK288" s="184">
        <f>ROUND(I288*H288,2)</f>
        <v>0</v>
      </c>
      <c r="BL288" s="16" t="s">
        <v>146</v>
      </c>
      <c r="BM288" s="16" t="s">
        <v>442</v>
      </c>
    </row>
    <row r="289" spans="2:47" s="1" customFormat="1" ht="19.5">
      <c r="B289" s="33"/>
      <c r="C289" s="34"/>
      <c r="D289" s="185" t="s">
        <v>148</v>
      </c>
      <c r="E289" s="34"/>
      <c r="F289" s="186" t="s">
        <v>441</v>
      </c>
      <c r="G289" s="34"/>
      <c r="H289" s="34"/>
      <c r="I289" s="102"/>
      <c r="J289" s="34"/>
      <c r="K289" s="34"/>
      <c r="L289" s="37"/>
      <c r="M289" s="187"/>
      <c r="N289" s="59"/>
      <c r="O289" s="59"/>
      <c r="P289" s="59"/>
      <c r="Q289" s="59"/>
      <c r="R289" s="59"/>
      <c r="S289" s="59"/>
      <c r="T289" s="60"/>
      <c r="AT289" s="16" t="s">
        <v>148</v>
      </c>
      <c r="AU289" s="16" t="s">
        <v>82</v>
      </c>
    </row>
    <row r="290" spans="2:47" s="1" customFormat="1" ht="39">
      <c r="B290" s="33"/>
      <c r="C290" s="34"/>
      <c r="D290" s="185" t="s">
        <v>149</v>
      </c>
      <c r="E290" s="34"/>
      <c r="F290" s="188" t="s">
        <v>443</v>
      </c>
      <c r="G290" s="34"/>
      <c r="H290" s="34"/>
      <c r="I290" s="102"/>
      <c r="J290" s="34"/>
      <c r="K290" s="34"/>
      <c r="L290" s="37"/>
      <c r="M290" s="187"/>
      <c r="N290" s="59"/>
      <c r="O290" s="59"/>
      <c r="P290" s="59"/>
      <c r="Q290" s="59"/>
      <c r="R290" s="59"/>
      <c r="S290" s="59"/>
      <c r="T290" s="60"/>
      <c r="AT290" s="16" t="s">
        <v>149</v>
      </c>
      <c r="AU290" s="16" t="s">
        <v>82</v>
      </c>
    </row>
    <row r="291" spans="2:51" s="11" customFormat="1" ht="11.25">
      <c r="B291" s="189"/>
      <c r="C291" s="190"/>
      <c r="D291" s="185" t="s">
        <v>151</v>
      </c>
      <c r="E291" s="191" t="s">
        <v>19</v>
      </c>
      <c r="F291" s="192" t="s">
        <v>444</v>
      </c>
      <c r="G291" s="190"/>
      <c r="H291" s="193">
        <v>144.2</v>
      </c>
      <c r="I291" s="194"/>
      <c r="J291" s="190"/>
      <c r="K291" s="190"/>
      <c r="L291" s="195"/>
      <c r="M291" s="196"/>
      <c r="N291" s="197"/>
      <c r="O291" s="197"/>
      <c r="P291" s="197"/>
      <c r="Q291" s="197"/>
      <c r="R291" s="197"/>
      <c r="S291" s="197"/>
      <c r="T291" s="198"/>
      <c r="AT291" s="199" t="s">
        <v>151</v>
      </c>
      <c r="AU291" s="199" t="s">
        <v>82</v>
      </c>
      <c r="AV291" s="11" t="s">
        <v>82</v>
      </c>
      <c r="AW291" s="11" t="s">
        <v>33</v>
      </c>
      <c r="AX291" s="11" t="s">
        <v>80</v>
      </c>
      <c r="AY291" s="199" t="s">
        <v>139</v>
      </c>
    </row>
    <row r="292" spans="2:65" s="1" customFormat="1" ht="20.45" customHeight="1">
      <c r="B292" s="33"/>
      <c r="C292" s="222" t="s">
        <v>445</v>
      </c>
      <c r="D292" s="222" t="s">
        <v>259</v>
      </c>
      <c r="E292" s="223" t="s">
        <v>446</v>
      </c>
      <c r="F292" s="224" t="s">
        <v>447</v>
      </c>
      <c r="G292" s="225" t="s">
        <v>179</v>
      </c>
      <c r="H292" s="226">
        <v>144.2</v>
      </c>
      <c r="I292" s="227"/>
      <c r="J292" s="228">
        <f>ROUND(I292*H292,2)</f>
        <v>0</v>
      </c>
      <c r="K292" s="224" t="s">
        <v>145</v>
      </c>
      <c r="L292" s="229"/>
      <c r="M292" s="230" t="s">
        <v>19</v>
      </c>
      <c r="N292" s="231" t="s">
        <v>43</v>
      </c>
      <c r="O292" s="59"/>
      <c r="P292" s="182">
        <f>O292*H292</f>
        <v>0</v>
      </c>
      <c r="Q292" s="182">
        <v>0.028</v>
      </c>
      <c r="R292" s="182">
        <f>Q292*H292</f>
        <v>4.037599999999999</v>
      </c>
      <c r="S292" s="182">
        <v>0</v>
      </c>
      <c r="T292" s="183">
        <f>S292*H292</f>
        <v>0</v>
      </c>
      <c r="AR292" s="16" t="s">
        <v>183</v>
      </c>
      <c r="AT292" s="16" t="s">
        <v>259</v>
      </c>
      <c r="AU292" s="16" t="s">
        <v>82</v>
      </c>
      <c r="AY292" s="16" t="s">
        <v>139</v>
      </c>
      <c r="BE292" s="184">
        <f>IF(N292="základní",J292,0)</f>
        <v>0</v>
      </c>
      <c r="BF292" s="184">
        <f>IF(N292="snížená",J292,0)</f>
        <v>0</v>
      </c>
      <c r="BG292" s="184">
        <f>IF(N292="zákl. přenesená",J292,0)</f>
        <v>0</v>
      </c>
      <c r="BH292" s="184">
        <f>IF(N292="sníž. přenesená",J292,0)</f>
        <v>0</v>
      </c>
      <c r="BI292" s="184">
        <f>IF(N292="nulová",J292,0)</f>
        <v>0</v>
      </c>
      <c r="BJ292" s="16" t="s">
        <v>80</v>
      </c>
      <c r="BK292" s="184">
        <f>ROUND(I292*H292,2)</f>
        <v>0</v>
      </c>
      <c r="BL292" s="16" t="s">
        <v>146</v>
      </c>
      <c r="BM292" s="16" t="s">
        <v>448</v>
      </c>
    </row>
    <row r="293" spans="2:47" s="1" customFormat="1" ht="11.25">
      <c r="B293" s="33"/>
      <c r="C293" s="34"/>
      <c r="D293" s="185" t="s">
        <v>148</v>
      </c>
      <c r="E293" s="34"/>
      <c r="F293" s="186" t="s">
        <v>447</v>
      </c>
      <c r="G293" s="34"/>
      <c r="H293" s="34"/>
      <c r="I293" s="102"/>
      <c r="J293" s="34"/>
      <c r="K293" s="34"/>
      <c r="L293" s="37"/>
      <c r="M293" s="187"/>
      <c r="N293" s="59"/>
      <c r="O293" s="59"/>
      <c r="P293" s="59"/>
      <c r="Q293" s="59"/>
      <c r="R293" s="59"/>
      <c r="S293" s="59"/>
      <c r="T293" s="60"/>
      <c r="AT293" s="16" t="s">
        <v>148</v>
      </c>
      <c r="AU293" s="16" t="s">
        <v>82</v>
      </c>
    </row>
    <row r="294" spans="2:65" s="1" customFormat="1" ht="20.45" customHeight="1">
      <c r="B294" s="33"/>
      <c r="C294" s="173" t="s">
        <v>449</v>
      </c>
      <c r="D294" s="173" t="s">
        <v>141</v>
      </c>
      <c r="E294" s="174" t="s">
        <v>450</v>
      </c>
      <c r="F294" s="175" t="s">
        <v>451</v>
      </c>
      <c r="G294" s="176" t="s">
        <v>179</v>
      </c>
      <c r="H294" s="177">
        <v>8</v>
      </c>
      <c r="I294" s="178"/>
      <c r="J294" s="179">
        <f>ROUND(I294*H294,2)</f>
        <v>0</v>
      </c>
      <c r="K294" s="175" t="s">
        <v>145</v>
      </c>
      <c r="L294" s="37"/>
      <c r="M294" s="180" t="s">
        <v>19</v>
      </c>
      <c r="N294" s="181" t="s">
        <v>43</v>
      </c>
      <c r="O294" s="59"/>
      <c r="P294" s="182">
        <f>O294*H294</f>
        <v>0</v>
      </c>
      <c r="Q294" s="182">
        <v>0</v>
      </c>
      <c r="R294" s="182">
        <f>Q294*H294</f>
        <v>0</v>
      </c>
      <c r="S294" s="182">
        <v>0</v>
      </c>
      <c r="T294" s="183">
        <f>S294*H294</f>
        <v>0</v>
      </c>
      <c r="AR294" s="16" t="s">
        <v>146</v>
      </c>
      <c r="AT294" s="16" t="s">
        <v>141</v>
      </c>
      <c r="AU294" s="16" t="s">
        <v>82</v>
      </c>
      <c r="AY294" s="16" t="s">
        <v>139</v>
      </c>
      <c r="BE294" s="184">
        <f>IF(N294="základní",J294,0)</f>
        <v>0</v>
      </c>
      <c r="BF294" s="184">
        <f>IF(N294="snížená",J294,0)</f>
        <v>0</v>
      </c>
      <c r="BG294" s="184">
        <f>IF(N294="zákl. přenesená",J294,0)</f>
        <v>0</v>
      </c>
      <c r="BH294" s="184">
        <f>IF(N294="sníž. přenesená",J294,0)</f>
        <v>0</v>
      </c>
      <c r="BI294" s="184">
        <f>IF(N294="nulová",J294,0)</f>
        <v>0</v>
      </c>
      <c r="BJ294" s="16" t="s">
        <v>80</v>
      </c>
      <c r="BK294" s="184">
        <f>ROUND(I294*H294,2)</f>
        <v>0</v>
      </c>
      <c r="BL294" s="16" t="s">
        <v>146</v>
      </c>
      <c r="BM294" s="16" t="s">
        <v>452</v>
      </c>
    </row>
    <row r="295" spans="2:47" s="1" customFormat="1" ht="11.25">
      <c r="B295" s="33"/>
      <c r="C295" s="34"/>
      <c r="D295" s="185" t="s">
        <v>148</v>
      </c>
      <c r="E295" s="34"/>
      <c r="F295" s="186" t="s">
        <v>453</v>
      </c>
      <c r="G295" s="34"/>
      <c r="H295" s="34"/>
      <c r="I295" s="102"/>
      <c r="J295" s="34"/>
      <c r="K295" s="34"/>
      <c r="L295" s="37"/>
      <c r="M295" s="187"/>
      <c r="N295" s="59"/>
      <c r="O295" s="59"/>
      <c r="P295" s="59"/>
      <c r="Q295" s="59"/>
      <c r="R295" s="59"/>
      <c r="S295" s="59"/>
      <c r="T295" s="60"/>
      <c r="AT295" s="16" t="s">
        <v>148</v>
      </c>
      <c r="AU295" s="16" t="s">
        <v>82</v>
      </c>
    </row>
    <row r="296" spans="2:47" s="1" customFormat="1" ht="19.5">
      <c r="B296" s="33"/>
      <c r="C296" s="34"/>
      <c r="D296" s="185" t="s">
        <v>149</v>
      </c>
      <c r="E296" s="34"/>
      <c r="F296" s="188" t="s">
        <v>454</v>
      </c>
      <c r="G296" s="34"/>
      <c r="H296" s="34"/>
      <c r="I296" s="102"/>
      <c r="J296" s="34"/>
      <c r="K296" s="34"/>
      <c r="L296" s="37"/>
      <c r="M296" s="187"/>
      <c r="N296" s="59"/>
      <c r="O296" s="59"/>
      <c r="P296" s="59"/>
      <c r="Q296" s="59"/>
      <c r="R296" s="59"/>
      <c r="S296" s="59"/>
      <c r="T296" s="60"/>
      <c r="AT296" s="16" t="s">
        <v>149</v>
      </c>
      <c r="AU296" s="16" t="s">
        <v>82</v>
      </c>
    </row>
    <row r="297" spans="2:51" s="11" customFormat="1" ht="11.25">
      <c r="B297" s="189"/>
      <c r="C297" s="190"/>
      <c r="D297" s="185" t="s">
        <v>151</v>
      </c>
      <c r="E297" s="191" t="s">
        <v>19</v>
      </c>
      <c r="F297" s="192" t="s">
        <v>455</v>
      </c>
      <c r="G297" s="190"/>
      <c r="H297" s="193">
        <v>8</v>
      </c>
      <c r="I297" s="194"/>
      <c r="J297" s="190"/>
      <c r="K297" s="190"/>
      <c r="L297" s="195"/>
      <c r="M297" s="196"/>
      <c r="N297" s="197"/>
      <c r="O297" s="197"/>
      <c r="P297" s="197"/>
      <c r="Q297" s="197"/>
      <c r="R297" s="197"/>
      <c r="S297" s="197"/>
      <c r="T297" s="198"/>
      <c r="AT297" s="199" t="s">
        <v>151</v>
      </c>
      <c r="AU297" s="199" t="s">
        <v>82</v>
      </c>
      <c r="AV297" s="11" t="s">
        <v>82</v>
      </c>
      <c r="AW297" s="11" t="s">
        <v>33</v>
      </c>
      <c r="AX297" s="11" t="s">
        <v>80</v>
      </c>
      <c r="AY297" s="199" t="s">
        <v>139</v>
      </c>
    </row>
    <row r="298" spans="2:65" s="1" customFormat="1" ht="20.45" customHeight="1">
      <c r="B298" s="33"/>
      <c r="C298" s="173" t="s">
        <v>456</v>
      </c>
      <c r="D298" s="173" t="s">
        <v>141</v>
      </c>
      <c r="E298" s="174" t="s">
        <v>457</v>
      </c>
      <c r="F298" s="175" t="s">
        <v>458</v>
      </c>
      <c r="G298" s="176" t="s">
        <v>179</v>
      </c>
      <c r="H298" s="177">
        <v>5.5</v>
      </c>
      <c r="I298" s="178"/>
      <c r="J298" s="179">
        <f>ROUND(I298*H298,2)</f>
        <v>0</v>
      </c>
      <c r="K298" s="175" t="s">
        <v>145</v>
      </c>
      <c r="L298" s="37"/>
      <c r="M298" s="180" t="s">
        <v>19</v>
      </c>
      <c r="N298" s="181" t="s">
        <v>43</v>
      </c>
      <c r="O298" s="59"/>
      <c r="P298" s="182">
        <f>O298*H298</f>
        <v>0</v>
      </c>
      <c r="Q298" s="182">
        <v>3E-05</v>
      </c>
      <c r="R298" s="182">
        <f>Q298*H298</f>
        <v>0.000165</v>
      </c>
      <c r="S298" s="182">
        <v>0</v>
      </c>
      <c r="T298" s="183">
        <f>S298*H298</f>
        <v>0</v>
      </c>
      <c r="AR298" s="16" t="s">
        <v>146</v>
      </c>
      <c r="AT298" s="16" t="s">
        <v>141</v>
      </c>
      <c r="AU298" s="16" t="s">
        <v>82</v>
      </c>
      <c r="AY298" s="16" t="s">
        <v>139</v>
      </c>
      <c r="BE298" s="184">
        <f>IF(N298="základní",J298,0)</f>
        <v>0</v>
      </c>
      <c r="BF298" s="184">
        <f>IF(N298="snížená",J298,0)</f>
        <v>0</v>
      </c>
      <c r="BG298" s="184">
        <f>IF(N298="zákl. přenesená",J298,0)</f>
        <v>0</v>
      </c>
      <c r="BH298" s="184">
        <f>IF(N298="sníž. přenesená",J298,0)</f>
        <v>0</v>
      </c>
      <c r="BI298" s="184">
        <f>IF(N298="nulová",J298,0)</f>
        <v>0</v>
      </c>
      <c r="BJ298" s="16" t="s">
        <v>80</v>
      </c>
      <c r="BK298" s="184">
        <f>ROUND(I298*H298,2)</f>
        <v>0</v>
      </c>
      <c r="BL298" s="16" t="s">
        <v>146</v>
      </c>
      <c r="BM298" s="16" t="s">
        <v>459</v>
      </c>
    </row>
    <row r="299" spans="2:47" s="1" customFormat="1" ht="11.25">
      <c r="B299" s="33"/>
      <c r="C299" s="34"/>
      <c r="D299" s="185" t="s">
        <v>148</v>
      </c>
      <c r="E299" s="34"/>
      <c r="F299" s="186" t="s">
        <v>460</v>
      </c>
      <c r="G299" s="34"/>
      <c r="H299" s="34"/>
      <c r="I299" s="102"/>
      <c r="J299" s="34"/>
      <c r="K299" s="34"/>
      <c r="L299" s="37"/>
      <c r="M299" s="187"/>
      <c r="N299" s="59"/>
      <c r="O299" s="59"/>
      <c r="P299" s="59"/>
      <c r="Q299" s="59"/>
      <c r="R299" s="59"/>
      <c r="S299" s="59"/>
      <c r="T299" s="60"/>
      <c r="AT299" s="16" t="s">
        <v>148</v>
      </c>
      <c r="AU299" s="16" t="s">
        <v>82</v>
      </c>
    </row>
    <row r="300" spans="2:47" s="1" customFormat="1" ht="19.5">
      <c r="B300" s="33"/>
      <c r="C300" s="34"/>
      <c r="D300" s="185" t="s">
        <v>149</v>
      </c>
      <c r="E300" s="34"/>
      <c r="F300" s="188" t="s">
        <v>454</v>
      </c>
      <c r="G300" s="34"/>
      <c r="H300" s="34"/>
      <c r="I300" s="102"/>
      <c r="J300" s="34"/>
      <c r="K300" s="34"/>
      <c r="L300" s="37"/>
      <c r="M300" s="187"/>
      <c r="N300" s="59"/>
      <c r="O300" s="59"/>
      <c r="P300" s="59"/>
      <c r="Q300" s="59"/>
      <c r="R300" s="59"/>
      <c r="S300" s="59"/>
      <c r="T300" s="60"/>
      <c r="AT300" s="16" t="s">
        <v>149</v>
      </c>
      <c r="AU300" s="16" t="s">
        <v>82</v>
      </c>
    </row>
    <row r="301" spans="2:51" s="11" customFormat="1" ht="11.25">
      <c r="B301" s="189"/>
      <c r="C301" s="190"/>
      <c r="D301" s="185" t="s">
        <v>151</v>
      </c>
      <c r="E301" s="191" t="s">
        <v>19</v>
      </c>
      <c r="F301" s="192" t="s">
        <v>461</v>
      </c>
      <c r="G301" s="190"/>
      <c r="H301" s="193">
        <v>5.5</v>
      </c>
      <c r="I301" s="194"/>
      <c r="J301" s="190"/>
      <c r="K301" s="190"/>
      <c r="L301" s="195"/>
      <c r="M301" s="196"/>
      <c r="N301" s="197"/>
      <c r="O301" s="197"/>
      <c r="P301" s="197"/>
      <c r="Q301" s="197"/>
      <c r="R301" s="197"/>
      <c r="S301" s="197"/>
      <c r="T301" s="198"/>
      <c r="AT301" s="199" t="s">
        <v>151</v>
      </c>
      <c r="AU301" s="199" t="s">
        <v>82</v>
      </c>
      <c r="AV301" s="11" t="s">
        <v>82</v>
      </c>
      <c r="AW301" s="11" t="s">
        <v>33</v>
      </c>
      <c r="AX301" s="11" t="s">
        <v>80</v>
      </c>
      <c r="AY301" s="199" t="s">
        <v>139</v>
      </c>
    </row>
    <row r="302" spans="2:65" s="1" customFormat="1" ht="30.6" customHeight="1">
      <c r="B302" s="33"/>
      <c r="C302" s="173" t="s">
        <v>462</v>
      </c>
      <c r="D302" s="173" t="s">
        <v>141</v>
      </c>
      <c r="E302" s="174" t="s">
        <v>463</v>
      </c>
      <c r="F302" s="175" t="s">
        <v>464</v>
      </c>
      <c r="G302" s="176" t="s">
        <v>144</v>
      </c>
      <c r="H302" s="177">
        <v>35</v>
      </c>
      <c r="I302" s="178"/>
      <c r="J302" s="179">
        <f>ROUND(I302*H302,2)</f>
        <v>0</v>
      </c>
      <c r="K302" s="175" t="s">
        <v>145</v>
      </c>
      <c r="L302" s="37"/>
      <c r="M302" s="180" t="s">
        <v>19</v>
      </c>
      <c r="N302" s="181" t="s">
        <v>43</v>
      </c>
      <c r="O302" s="59"/>
      <c r="P302" s="182">
        <f>O302*H302</f>
        <v>0</v>
      </c>
      <c r="Q302" s="182">
        <v>0</v>
      </c>
      <c r="R302" s="182">
        <f>Q302*H302</f>
        <v>0</v>
      </c>
      <c r="S302" s="182">
        <v>0.02</v>
      </c>
      <c r="T302" s="183">
        <f>S302*H302</f>
        <v>0.7000000000000001</v>
      </c>
      <c r="AR302" s="16" t="s">
        <v>146</v>
      </c>
      <c r="AT302" s="16" t="s">
        <v>141</v>
      </c>
      <c r="AU302" s="16" t="s">
        <v>82</v>
      </c>
      <c r="AY302" s="16" t="s">
        <v>139</v>
      </c>
      <c r="BE302" s="184">
        <f>IF(N302="základní",J302,0)</f>
        <v>0</v>
      </c>
      <c r="BF302" s="184">
        <f>IF(N302="snížená",J302,0)</f>
        <v>0</v>
      </c>
      <c r="BG302" s="184">
        <f>IF(N302="zákl. přenesená",J302,0)</f>
        <v>0</v>
      </c>
      <c r="BH302" s="184">
        <f>IF(N302="sníž. přenesená",J302,0)</f>
        <v>0</v>
      </c>
      <c r="BI302" s="184">
        <f>IF(N302="nulová",J302,0)</f>
        <v>0</v>
      </c>
      <c r="BJ302" s="16" t="s">
        <v>80</v>
      </c>
      <c r="BK302" s="184">
        <f>ROUND(I302*H302,2)</f>
        <v>0</v>
      </c>
      <c r="BL302" s="16" t="s">
        <v>146</v>
      </c>
      <c r="BM302" s="16" t="s">
        <v>465</v>
      </c>
    </row>
    <row r="303" spans="2:47" s="1" customFormat="1" ht="19.5">
      <c r="B303" s="33"/>
      <c r="C303" s="34"/>
      <c r="D303" s="185" t="s">
        <v>148</v>
      </c>
      <c r="E303" s="34"/>
      <c r="F303" s="186" t="s">
        <v>464</v>
      </c>
      <c r="G303" s="34"/>
      <c r="H303" s="34"/>
      <c r="I303" s="102"/>
      <c r="J303" s="34"/>
      <c r="K303" s="34"/>
      <c r="L303" s="37"/>
      <c r="M303" s="187"/>
      <c r="N303" s="59"/>
      <c r="O303" s="59"/>
      <c r="P303" s="59"/>
      <c r="Q303" s="59"/>
      <c r="R303" s="59"/>
      <c r="S303" s="59"/>
      <c r="T303" s="60"/>
      <c r="AT303" s="16" t="s">
        <v>148</v>
      </c>
      <c r="AU303" s="16" t="s">
        <v>82</v>
      </c>
    </row>
    <row r="304" spans="2:47" s="1" customFormat="1" ht="48.75">
      <c r="B304" s="33"/>
      <c r="C304" s="34"/>
      <c r="D304" s="185" t="s">
        <v>149</v>
      </c>
      <c r="E304" s="34"/>
      <c r="F304" s="188" t="s">
        <v>466</v>
      </c>
      <c r="G304" s="34"/>
      <c r="H304" s="34"/>
      <c r="I304" s="102"/>
      <c r="J304" s="34"/>
      <c r="K304" s="34"/>
      <c r="L304" s="37"/>
      <c r="M304" s="187"/>
      <c r="N304" s="59"/>
      <c r="O304" s="59"/>
      <c r="P304" s="59"/>
      <c r="Q304" s="59"/>
      <c r="R304" s="59"/>
      <c r="S304" s="59"/>
      <c r="T304" s="60"/>
      <c r="AT304" s="16" t="s">
        <v>149</v>
      </c>
      <c r="AU304" s="16" t="s">
        <v>82</v>
      </c>
    </row>
    <row r="305" spans="2:51" s="11" customFormat="1" ht="11.25">
      <c r="B305" s="189"/>
      <c r="C305" s="190"/>
      <c r="D305" s="185" t="s">
        <v>151</v>
      </c>
      <c r="E305" s="191" t="s">
        <v>19</v>
      </c>
      <c r="F305" s="192" t="s">
        <v>467</v>
      </c>
      <c r="G305" s="190"/>
      <c r="H305" s="193">
        <v>35</v>
      </c>
      <c r="I305" s="194"/>
      <c r="J305" s="190"/>
      <c r="K305" s="190"/>
      <c r="L305" s="195"/>
      <c r="M305" s="196"/>
      <c r="N305" s="197"/>
      <c r="O305" s="197"/>
      <c r="P305" s="197"/>
      <c r="Q305" s="197"/>
      <c r="R305" s="197"/>
      <c r="S305" s="197"/>
      <c r="T305" s="198"/>
      <c r="AT305" s="199" t="s">
        <v>151</v>
      </c>
      <c r="AU305" s="199" t="s">
        <v>82</v>
      </c>
      <c r="AV305" s="11" t="s">
        <v>82</v>
      </c>
      <c r="AW305" s="11" t="s">
        <v>33</v>
      </c>
      <c r="AX305" s="11" t="s">
        <v>80</v>
      </c>
      <c r="AY305" s="199" t="s">
        <v>139</v>
      </c>
    </row>
    <row r="306" spans="2:65" s="1" customFormat="1" ht="20.45" customHeight="1">
      <c r="B306" s="33"/>
      <c r="C306" s="173" t="s">
        <v>468</v>
      </c>
      <c r="D306" s="173" t="s">
        <v>141</v>
      </c>
      <c r="E306" s="174" t="s">
        <v>469</v>
      </c>
      <c r="F306" s="175" t="s">
        <v>470</v>
      </c>
      <c r="G306" s="176" t="s">
        <v>192</v>
      </c>
      <c r="H306" s="177">
        <v>8.8</v>
      </c>
      <c r="I306" s="178"/>
      <c r="J306" s="179">
        <f>ROUND(I306*H306,2)</f>
        <v>0</v>
      </c>
      <c r="K306" s="175" t="s">
        <v>145</v>
      </c>
      <c r="L306" s="37"/>
      <c r="M306" s="180" t="s">
        <v>19</v>
      </c>
      <c r="N306" s="181" t="s">
        <v>43</v>
      </c>
      <c r="O306" s="59"/>
      <c r="P306" s="182">
        <f>O306*H306</f>
        <v>0</v>
      </c>
      <c r="Q306" s="182">
        <v>0</v>
      </c>
      <c r="R306" s="182">
        <f>Q306*H306</f>
        <v>0</v>
      </c>
      <c r="S306" s="182">
        <v>2</v>
      </c>
      <c r="T306" s="183">
        <f>S306*H306</f>
        <v>17.6</v>
      </c>
      <c r="AR306" s="16" t="s">
        <v>146</v>
      </c>
      <c r="AT306" s="16" t="s">
        <v>141</v>
      </c>
      <c r="AU306" s="16" t="s">
        <v>82</v>
      </c>
      <c r="AY306" s="16" t="s">
        <v>139</v>
      </c>
      <c r="BE306" s="184">
        <f>IF(N306="základní",J306,0)</f>
        <v>0</v>
      </c>
      <c r="BF306" s="184">
        <f>IF(N306="snížená",J306,0)</f>
        <v>0</v>
      </c>
      <c r="BG306" s="184">
        <f>IF(N306="zákl. přenesená",J306,0)</f>
        <v>0</v>
      </c>
      <c r="BH306" s="184">
        <f>IF(N306="sníž. přenesená",J306,0)</f>
        <v>0</v>
      </c>
      <c r="BI306" s="184">
        <f>IF(N306="nulová",J306,0)</f>
        <v>0</v>
      </c>
      <c r="BJ306" s="16" t="s">
        <v>80</v>
      </c>
      <c r="BK306" s="184">
        <f>ROUND(I306*H306,2)</f>
        <v>0</v>
      </c>
      <c r="BL306" s="16" t="s">
        <v>146</v>
      </c>
      <c r="BM306" s="16" t="s">
        <v>471</v>
      </c>
    </row>
    <row r="307" spans="2:47" s="1" customFormat="1" ht="11.25">
      <c r="B307" s="33"/>
      <c r="C307" s="34"/>
      <c r="D307" s="185" t="s">
        <v>148</v>
      </c>
      <c r="E307" s="34"/>
      <c r="F307" s="186" t="s">
        <v>472</v>
      </c>
      <c r="G307" s="34"/>
      <c r="H307" s="34"/>
      <c r="I307" s="102"/>
      <c r="J307" s="34"/>
      <c r="K307" s="34"/>
      <c r="L307" s="37"/>
      <c r="M307" s="187"/>
      <c r="N307" s="59"/>
      <c r="O307" s="59"/>
      <c r="P307" s="59"/>
      <c r="Q307" s="59"/>
      <c r="R307" s="59"/>
      <c r="S307" s="59"/>
      <c r="T307" s="60"/>
      <c r="AT307" s="16" t="s">
        <v>148</v>
      </c>
      <c r="AU307" s="16" t="s">
        <v>82</v>
      </c>
    </row>
    <row r="308" spans="2:51" s="11" customFormat="1" ht="11.25">
      <c r="B308" s="189"/>
      <c r="C308" s="190"/>
      <c r="D308" s="185" t="s">
        <v>151</v>
      </c>
      <c r="E308" s="191" t="s">
        <v>19</v>
      </c>
      <c r="F308" s="192" t="s">
        <v>473</v>
      </c>
      <c r="G308" s="190"/>
      <c r="H308" s="193">
        <v>2.08</v>
      </c>
      <c r="I308" s="194"/>
      <c r="J308" s="190"/>
      <c r="K308" s="190"/>
      <c r="L308" s="195"/>
      <c r="M308" s="196"/>
      <c r="N308" s="197"/>
      <c r="O308" s="197"/>
      <c r="P308" s="197"/>
      <c r="Q308" s="197"/>
      <c r="R308" s="197"/>
      <c r="S308" s="197"/>
      <c r="T308" s="198"/>
      <c r="AT308" s="199" t="s">
        <v>151</v>
      </c>
      <c r="AU308" s="199" t="s">
        <v>82</v>
      </c>
      <c r="AV308" s="11" t="s">
        <v>82</v>
      </c>
      <c r="AW308" s="11" t="s">
        <v>33</v>
      </c>
      <c r="AX308" s="11" t="s">
        <v>72</v>
      </c>
      <c r="AY308" s="199" t="s">
        <v>139</v>
      </c>
    </row>
    <row r="309" spans="2:51" s="11" customFormat="1" ht="11.25">
      <c r="B309" s="189"/>
      <c r="C309" s="190"/>
      <c r="D309" s="185" t="s">
        <v>151</v>
      </c>
      <c r="E309" s="191" t="s">
        <v>19</v>
      </c>
      <c r="F309" s="192" t="s">
        <v>474</v>
      </c>
      <c r="G309" s="190"/>
      <c r="H309" s="193">
        <v>4.8</v>
      </c>
      <c r="I309" s="194"/>
      <c r="J309" s="190"/>
      <c r="K309" s="190"/>
      <c r="L309" s="195"/>
      <c r="M309" s="196"/>
      <c r="N309" s="197"/>
      <c r="O309" s="197"/>
      <c r="P309" s="197"/>
      <c r="Q309" s="197"/>
      <c r="R309" s="197"/>
      <c r="S309" s="197"/>
      <c r="T309" s="198"/>
      <c r="AT309" s="199" t="s">
        <v>151</v>
      </c>
      <c r="AU309" s="199" t="s">
        <v>82</v>
      </c>
      <c r="AV309" s="11" t="s">
        <v>82</v>
      </c>
      <c r="AW309" s="11" t="s">
        <v>33</v>
      </c>
      <c r="AX309" s="11" t="s">
        <v>72</v>
      </c>
      <c r="AY309" s="199" t="s">
        <v>139</v>
      </c>
    </row>
    <row r="310" spans="2:51" s="11" customFormat="1" ht="11.25">
      <c r="B310" s="189"/>
      <c r="C310" s="190"/>
      <c r="D310" s="185" t="s">
        <v>151</v>
      </c>
      <c r="E310" s="191" t="s">
        <v>19</v>
      </c>
      <c r="F310" s="192" t="s">
        <v>475</v>
      </c>
      <c r="G310" s="190"/>
      <c r="H310" s="193">
        <v>1.92</v>
      </c>
      <c r="I310" s="194"/>
      <c r="J310" s="190"/>
      <c r="K310" s="190"/>
      <c r="L310" s="195"/>
      <c r="M310" s="196"/>
      <c r="N310" s="197"/>
      <c r="O310" s="197"/>
      <c r="P310" s="197"/>
      <c r="Q310" s="197"/>
      <c r="R310" s="197"/>
      <c r="S310" s="197"/>
      <c r="T310" s="198"/>
      <c r="AT310" s="199" t="s">
        <v>151</v>
      </c>
      <c r="AU310" s="199" t="s">
        <v>82</v>
      </c>
      <c r="AV310" s="11" t="s">
        <v>82</v>
      </c>
      <c r="AW310" s="11" t="s">
        <v>33</v>
      </c>
      <c r="AX310" s="11" t="s">
        <v>72</v>
      </c>
      <c r="AY310" s="199" t="s">
        <v>139</v>
      </c>
    </row>
    <row r="311" spans="2:51" s="12" customFormat="1" ht="11.25">
      <c r="B311" s="200"/>
      <c r="C311" s="201"/>
      <c r="D311" s="185" t="s">
        <v>151</v>
      </c>
      <c r="E311" s="202" t="s">
        <v>19</v>
      </c>
      <c r="F311" s="203" t="s">
        <v>166</v>
      </c>
      <c r="G311" s="201"/>
      <c r="H311" s="204">
        <v>8.8</v>
      </c>
      <c r="I311" s="205"/>
      <c r="J311" s="201"/>
      <c r="K311" s="201"/>
      <c r="L311" s="206"/>
      <c r="M311" s="207"/>
      <c r="N311" s="208"/>
      <c r="O311" s="208"/>
      <c r="P311" s="208"/>
      <c r="Q311" s="208"/>
      <c r="R311" s="208"/>
      <c r="S311" s="208"/>
      <c r="T311" s="209"/>
      <c r="AT311" s="210" t="s">
        <v>151</v>
      </c>
      <c r="AU311" s="210" t="s">
        <v>82</v>
      </c>
      <c r="AV311" s="12" t="s">
        <v>146</v>
      </c>
      <c r="AW311" s="12" t="s">
        <v>33</v>
      </c>
      <c r="AX311" s="12" t="s">
        <v>80</v>
      </c>
      <c r="AY311" s="210" t="s">
        <v>139</v>
      </c>
    </row>
    <row r="312" spans="2:65" s="1" customFormat="1" ht="20.45" customHeight="1">
      <c r="B312" s="33"/>
      <c r="C312" s="173" t="s">
        <v>476</v>
      </c>
      <c r="D312" s="173" t="s">
        <v>141</v>
      </c>
      <c r="E312" s="174" t="s">
        <v>477</v>
      </c>
      <c r="F312" s="175" t="s">
        <v>478</v>
      </c>
      <c r="G312" s="176" t="s">
        <v>192</v>
      </c>
      <c r="H312" s="177">
        <v>1.92</v>
      </c>
      <c r="I312" s="178"/>
      <c r="J312" s="179">
        <f>ROUND(I312*H312,2)</f>
        <v>0</v>
      </c>
      <c r="K312" s="175" t="s">
        <v>145</v>
      </c>
      <c r="L312" s="37"/>
      <c r="M312" s="180" t="s">
        <v>19</v>
      </c>
      <c r="N312" s="181" t="s">
        <v>43</v>
      </c>
      <c r="O312" s="59"/>
      <c r="P312" s="182">
        <f>O312*H312</f>
        <v>0</v>
      </c>
      <c r="Q312" s="182">
        <v>0</v>
      </c>
      <c r="R312" s="182">
        <f>Q312*H312</f>
        <v>0</v>
      </c>
      <c r="S312" s="182">
        <v>2.4</v>
      </c>
      <c r="T312" s="183">
        <f>S312*H312</f>
        <v>4.608</v>
      </c>
      <c r="AR312" s="16" t="s">
        <v>146</v>
      </c>
      <c r="AT312" s="16" t="s">
        <v>141</v>
      </c>
      <c r="AU312" s="16" t="s">
        <v>82</v>
      </c>
      <c r="AY312" s="16" t="s">
        <v>139</v>
      </c>
      <c r="BE312" s="184">
        <f>IF(N312="základní",J312,0)</f>
        <v>0</v>
      </c>
      <c r="BF312" s="184">
        <f>IF(N312="snížená",J312,0)</f>
        <v>0</v>
      </c>
      <c r="BG312" s="184">
        <f>IF(N312="zákl. přenesená",J312,0)</f>
        <v>0</v>
      </c>
      <c r="BH312" s="184">
        <f>IF(N312="sníž. přenesená",J312,0)</f>
        <v>0</v>
      </c>
      <c r="BI312" s="184">
        <f>IF(N312="nulová",J312,0)</f>
        <v>0</v>
      </c>
      <c r="BJ312" s="16" t="s">
        <v>80</v>
      </c>
      <c r="BK312" s="184">
        <f>ROUND(I312*H312,2)</f>
        <v>0</v>
      </c>
      <c r="BL312" s="16" t="s">
        <v>146</v>
      </c>
      <c r="BM312" s="16" t="s">
        <v>479</v>
      </c>
    </row>
    <row r="313" spans="2:47" s="1" customFormat="1" ht="11.25">
      <c r="B313" s="33"/>
      <c r="C313" s="34"/>
      <c r="D313" s="185" t="s">
        <v>148</v>
      </c>
      <c r="E313" s="34"/>
      <c r="F313" s="186" t="s">
        <v>480</v>
      </c>
      <c r="G313" s="34"/>
      <c r="H313" s="34"/>
      <c r="I313" s="102"/>
      <c r="J313" s="34"/>
      <c r="K313" s="34"/>
      <c r="L313" s="37"/>
      <c r="M313" s="187"/>
      <c r="N313" s="59"/>
      <c r="O313" s="59"/>
      <c r="P313" s="59"/>
      <c r="Q313" s="59"/>
      <c r="R313" s="59"/>
      <c r="S313" s="59"/>
      <c r="T313" s="60"/>
      <c r="AT313" s="16" t="s">
        <v>148</v>
      </c>
      <c r="AU313" s="16" t="s">
        <v>82</v>
      </c>
    </row>
    <row r="314" spans="2:51" s="11" customFormat="1" ht="11.25">
      <c r="B314" s="189"/>
      <c r="C314" s="190"/>
      <c r="D314" s="185" t="s">
        <v>151</v>
      </c>
      <c r="E314" s="191" t="s">
        <v>19</v>
      </c>
      <c r="F314" s="192" t="s">
        <v>481</v>
      </c>
      <c r="G314" s="190"/>
      <c r="H314" s="193">
        <v>1.92</v>
      </c>
      <c r="I314" s="194"/>
      <c r="J314" s="190"/>
      <c r="K314" s="190"/>
      <c r="L314" s="195"/>
      <c r="M314" s="196"/>
      <c r="N314" s="197"/>
      <c r="O314" s="197"/>
      <c r="P314" s="197"/>
      <c r="Q314" s="197"/>
      <c r="R314" s="197"/>
      <c r="S314" s="197"/>
      <c r="T314" s="198"/>
      <c r="AT314" s="199" t="s">
        <v>151</v>
      </c>
      <c r="AU314" s="199" t="s">
        <v>82</v>
      </c>
      <c r="AV314" s="11" t="s">
        <v>82</v>
      </c>
      <c r="AW314" s="11" t="s">
        <v>33</v>
      </c>
      <c r="AX314" s="11" t="s">
        <v>80</v>
      </c>
      <c r="AY314" s="199" t="s">
        <v>139</v>
      </c>
    </row>
    <row r="315" spans="2:65" s="1" customFormat="1" ht="20.45" customHeight="1">
      <c r="B315" s="33"/>
      <c r="C315" s="173" t="s">
        <v>482</v>
      </c>
      <c r="D315" s="173" t="s">
        <v>141</v>
      </c>
      <c r="E315" s="174" t="s">
        <v>483</v>
      </c>
      <c r="F315" s="175" t="s">
        <v>484</v>
      </c>
      <c r="G315" s="176" t="s">
        <v>179</v>
      </c>
      <c r="H315" s="177">
        <v>19.5</v>
      </c>
      <c r="I315" s="178"/>
      <c r="J315" s="179">
        <f>ROUND(I315*H315,2)</f>
        <v>0</v>
      </c>
      <c r="K315" s="175" t="s">
        <v>145</v>
      </c>
      <c r="L315" s="37"/>
      <c r="M315" s="180" t="s">
        <v>19</v>
      </c>
      <c r="N315" s="181" t="s">
        <v>43</v>
      </c>
      <c r="O315" s="59"/>
      <c r="P315" s="182">
        <f>O315*H315</f>
        <v>0</v>
      </c>
      <c r="Q315" s="182">
        <v>0</v>
      </c>
      <c r="R315" s="182">
        <f>Q315*H315</f>
        <v>0</v>
      </c>
      <c r="S315" s="182">
        <v>0.07</v>
      </c>
      <c r="T315" s="183">
        <f>S315*H315</f>
        <v>1.3650000000000002</v>
      </c>
      <c r="AR315" s="16" t="s">
        <v>146</v>
      </c>
      <c r="AT315" s="16" t="s">
        <v>141</v>
      </c>
      <c r="AU315" s="16" t="s">
        <v>82</v>
      </c>
      <c r="AY315" s="16" t="s">
        <v>139</v>
      </c>
      <c r="BE315" s="184">
        <f>IF(N315="základní",J315,0)</f>
        <v>0</v>
      </c>
      <c r="BF315" s="184">
        <f>IF(N315="snížená",J315,0)</f>
        <v>0</v>
      </c>
      <c r="BG315" s="184">
        <f>IF(N315="zákl. přenesená",J315,0)</f>
        <v>0</v>
      </c>
      <c r="BH315" s="184">
        <f>IF(N315="sníž. přenesená",J315,0)</f>
        <v>0</v>
      </c>
      <c r="BI315" s="184">
        <f>IF(N315="nulová",J315,0)</f>
        <v>0</v>
      </c>
      <c r="BJ315" s="16" t="s">
        <v>80</v>
      </c>
      <c r="BK315" s="184">
        <f>ROUND(I315*H315,2)</f>
        <v>0</v>
      </c>
      <c r="BL315" s="16" t="s">
        <v>146</v>
      </c>
      <c r="BM315" s="16" t="s">
        <v>485</v>
      </c>
    </row>
    <row r="316" spans="2:47" s="1" customFormat="1" ht="11.25">
      <c r="B316" s="33"/>
      <c r="C316" s="34"/>
      <c r="D316" s="185" t="s">
        <v>148</v>
      </c>
      <c r="E316" s="34"/>
      <c r="F316" s="186" t="s">
        <v>486</v>
      </c>
      <c r="G316" s="34"/>
      <c r="H316" s="34"/>
      <c r="I316" s="102"/>
      <c r="J316" s="34"/>
      <c r="K316" s="34"/>
      <c r="L316" s="37"/>
      <c r="M316" s="187"/>
      <c r="N316" s="59"/>
      <c r="O316" s="59"/>
      <c r="P316" s="59"/>
      <c r="Q316" s="59"/>
      <c r="R316" s="59"/>
      <c r="S316" s="59"/>
      <c r="T316" s="60"/>
      <c r="AT316" s="16" t="s">
        <v>148</v>
      </c>
      <c r="AU316" s="16" t="s">
        <v>82</v>
      </c>
    </row>
    <row r="317" spans="2:51" s="11" customFormat="1" ht="11.25">
      <c r="B317" s="189"/>
      <c r="C317" s="190"/>
      <c r="D317" s="185" t="s">
        <v>151</v>
      </c>
      <c r="E317" s="191" t="s">
        <v>19</v>
      </c>
      <c r="F317" s="192" t="s">
        <v>487</v>
      </c>
      <c r="G317" s="190"/>
      <c r="H317" s="193">
        <v>19.5</v>
      </c>
      <c r="I317" s="194"/>
      <c r="J317" s="190"/>
      <c r="K317" s="190"/>
      <c r="L317" s="195"/>
      <c r="M317" s="196"/>
      <c r="N317" s="197"/>
      <c r="O317" s="197"/>
      <c r="P317" s="197"/>
      <c r="Q317" s="197"/>
      <c r="R317" s="197"/>
      <c r="S317" s="197"/>
      <c r="T317" s="198"/>
      <c r="AT317" s="199" t="s">
        <v>151</v>
      </c>
      <c r="AU317" s="199" t="s">
        <v>82</v>
      </c>
      <c r="AV317" s="11" t="s">
        <v>82</v>
      </c>
      <c r="AW317" s="11" t="s">
        <v>33</v>
      </c>
      <c r="AX317" s="11" t="s">
        <v>80</v>
      </c>
      <c r="AY317" s="199" t="s">
        <v>139</v>
      </c>
    </row>
    <row r="318" spans="2:65" s="1" customFormat="1" ht="20.45" customHeight="1">
      <c r="B318" s="33"/>
      <c r="C318" s="173" t="s">
        <v>488</v>
      </c>
      <c r="D318" s="173" t="s">
        <v>141</v>
      </c>
      <c r="E318" s="174" t="s">
        <v>489</v>
      </c>
      <c r="F318" s="175" t="s">
        <v>490</v>
      </c>
      <c r="G318" s="176" t="s">
        <v>347</v>
      </c>
      <c r="H318" s="177">
        <v>1</v>
      </c>
      <c r="I318" s="178"/>
      <c r="J318" s="179">
        <f>ROUND(I318*H318,2)</f>
        <v>0</v>
      </c>
      <c r="K318" s="175" t="s">
        <v>145</v>
      </c>
      <c r="L318" s="37"/>
      <c r="M318" s="180" t="s">
        <v>19</v>
      </c>
      <c r="N318" s="181" t="s">
        <v>43</v>
      </c>
      <c r="O318" s="59"/>
      <c r="P318" s="182">
        <f>O318*H318</f>
        <v>0</v>
      </c>
      <c r="Q318" s="182">
        <v>0</v>
      </c>
      <c r="R318" s="182">
        <f>Q318*H318</f>
        <v>0</v>
      </c>
      <c r="S318" s="182">
        <v>0.087</v>
      </c>
      <c r="T318" s="183">
        <f>S318*H318</f>
        <v>0.087</v>
      </c>
      <c r="AR318" s="16" t="s">
        <v>146</v>
      </c>
      <c r="AT318" s="16" t="s">
        <v>141</v>
      </c>
      <c r="AU318" s="16" t="s">
        <v>82</v>
      </c>
      <c r="AY318" s="16" t="s">
        <v>139</v>
      </c>
      <c r="BE318" s="184">
        <f>IF(N318="základní",J318,0)</f>
        <v>0</v>
      </c>
      <c r="BF318" s="184">
        <f>IF(N318="snížená",J318,0)</f>
        <v>0</v>
      </c>
      <c r="BG318" s="184">
        <f>IF(N318="zákl. přenesená",J318,0)</f>
        <v>0</v>
      </c>
      <c r="BH318" s="184">
        <f>IF(N318="sníž. přenesená",J318,0)</f>
        <v>0</v>
      </c>
      <c r="BI318" s="184">
        <f>IF(N318="nulová",J318,0)</f>
        <v>0</v>
      </c>
      <c r="BJ318" s="16" t="s">
        <v>80</v>
      </c>
      <c r="BK318" s="184">
        <f>ROUND(I318*H318,2)</f>
        <v>0</v>
      </c>
      <c r="BL318" s="16" t="s">
        <v>146</v>
      </c>
      <c r="BM318" s="16" t="s">
        <v>491</v>
      </c>
    </row>
    <row r="319" spans="2:47" s="1" customFormat="1" ht="11.25">
      <c r="B319" s="33"/>
      <c r="C319" s="34"/>
      <c r="D319" s="185" t="s">
        <v>148</v>
      </c>
      <c r="E319" s="34"/>
      <c r="F319" s="186" t="s">
        <v>492</v>
      </c>
      <c r="G319" s="34"/>
      <c r="H319" s="34"/>
      <c r="I319" s="102"/>
      <c r="J319" s="34"/>
      <c r="K319" s="34"/>
      <c r="L319" s="37"/>
      <c r="M319" s="187"/>
      <c r="N319" s="59"/>
      <c r="O319" s="59"/>
      <c r="P319" s="59"/>
      <c r="Q319" s="59"/>
      <c r="R319" s="59"/>
      <c r="S319" s="59"/>
      <c r="T319" s="60"/>
      <c r="AT319" s="16" t="s">
        <v>148</v>
      </c>
      <c r="AU319" s="16" t="s">
        <v>82</v>
      </c>
    </row>
    <row r="320" spans="2:47" s="1" customFormat="1" ht="39">
      <c r="B320" s="33"/>
      <c r="C320" s="34"/>
      <c r="D320" s="185" t="s">
        <v>149</v>
      </c>
      <c r="E320" s="34"/>
      <c r="F320" s="188" t="s">
        <v>493</v>
      </c>
      <c r="G320" s="34"/>
      <c r="H320" s="34"/>
      <c r="I320" s="102"/>
      <c r="J320" s="34"/>
      <c r="K320" s="34"/>
      <c r="L320" s="37"/>
      <c r="M320" s="187"/>
      <c r="N320" s="59"/>
      <c r="O320" s="59"/>
      <c r="P320" s="59"/>
      <c r="Q320" s="59"/>
      <c r="R320" s="59"/>
      <c r="S320" s="59"/>
      <c r="T320" s="60"/>
      <c r="AT320" s="16" t="s">
        <v>149</v>
      </c>
      <c r="AU320" s="16" t="s">
        <v>82</v>
      </c>
    </row>
    <row r="321" spans="2:65" s="1" customFormat="1" ht="20.45" customHeight="1">
      <c r="B321" s="33"/>
      <c r="C321" s="173" t="s">
        <v>494</v>
      </c>
      <c r="D321" s="173" t="s">
        <v>141</v>
      </c>
      <c r="E321" s="174" t="s">
        <v>495</v>
      </c>
      <c r="F321" s="175" t="s">
        <v>496</v>
      </c>
      <c r="G321" s="176" t="s">
        <v>347</v>
      </c>
      <c r="H321" s="177">
        <v>1</v>
      </c>
      <c r="I321" s="178"/>
      <c r="J321" s="179">
        <f>ROUND(I321*H321,2)</f>
        <v>0</v>
      </c>
      <c r="K321" s="175" t="s">
        <v>145</v>
      </c>
      <c r="L321" s="37"/>
      <c r="M321" s="180" t="s">
        <v>19</v>
      </c>
      <c r="N321" s="181" t="s">
        <v>43</v>
      </c>
      <c r="O321" s="59"/>
      <c r="P321" s="182">
        <f>O321*H321</f>
        <v>0</v>
      </c>
      <c r="Q321" s="182">
        <v>0</v>
      </c>
      <c r="R321" s="182">
        <f>Q321*H321</f>
        <v>0</v>
      </c>
      <c r="S321" s="182">
        <v>0.082</v>
      </c>
      <c r="T321" s="183">
        <f>S321*H321</f>
        <v>0.082</v>
      </c>
      <c r="AR321" s="16" t="s">
        <v>146</v>
      </c>
      <c r="AT321" s="16" t="s">
        <v>141</v>
      </c>
      <c r="AU321" s="16" t="s">
        <v>82</v>
      </c>
      <c r="AY321" s="16" t="s">
        <v>139</v>
      </c>
      <c r="BE321" s="184">
        <f>IF(N321="základní",J321,0)</f>
        <v>0</v>
      </c>
      <c r="BF321" s="184">
        <f>IF(N321="snížená",J321,0)</f>
        <v>0</v>
      </c>
      <c r="BG321" s="184">
        <f>IF(N321="zákl. přenesená",J321,0)</f>
        <v>0</v>
      </c>
      <c r="BH321" s="184">
        <f>IF(N321="sníž. přenesená",J321,0)</f>
        <v>0</v>
      </c>
      <c r="BI321" s="184">
        <f>IF(N321="nulová",J321,0)</f>
        <v>0</v>
      </c>
      <c r="BJ321" s="16" t="s">
        <v>80</v>
      </c>
      <c r="BK321" s="184">
        <f>ROUND(I321*H321,2)</f>
        <v>0</v>
      </c>
      <c r="BL321" s="16" t="s">
        <v>146</v>
      </c>
      <c r="BM321" s="16" t="s">
        <v>497</v>
      </c>
    </row>
    <row r="322" spans="2:47" s="1" customFormat="1" ht="19.5">
      <c r="B322" s="33"/>
      <c r="C322" s="34"/>
      <c r="D322" s="185" t="s">
        <v>148</v>
      </c>
      <c r="E322" s="34"/>
      <c r="F322" s="186" t="s">
        <v>498</v>
      </c>
      <c r="G322" s="34"/>
      <c r="H322" s="34"/>
      <c r="I322" s="102"/>
      <c r="J322" s="34"/>
      <c r="K322" s="34"/>
      <c r="L322" s="37"/>
      <c r="M322" s="187"/>
      <c r="N322" s="59"/>
      <c r="O322" s="59"/>
      <c r="P322" s="59"/>
      <c r="Q322" s="59"/>
      <c r="R322" s="59"/>
      <c r="S322" s="59"/>
      <c r="T322" s="60"/>
      <c r="AT322" s="16" t="s">
        <v>148</v>
      </c>
      <c r="AU322" s="16" t="s">
        <v>82</v>
      </c>
    </row>
    <row r="323" spans="2:47" s="1" customFormat="1" ht="48.75">
      <c r="B323" s="33"/>
      <c r="C323" s="34"/>
      <c r="D323" s="185" t="s">
        <v>149</v>
      </c>
      <c r="E323" s="34"/>
      <c r="F323" s="188" t="s">
        <v>499</v>
      </c>
      <c r="G323" s="34"/>
      <c r="H323" s="34"/>
      <c r="I323" s="102"/>
      <c r="J323" s="34"/>
      <c r="K323" s="34"/>
      <c r="L323" s="37"/>
      <c r="M323" s="187"/>
      <c r="N323" s="59"/>
      <c r="O323" s="59"/>
      <c r="P323" s="59"/>
      <c r="Q323" s="59"/>
      <c r="R323" s="59"/>
      <c r="S323" s="59"/>
      <c r="T323" s="60"/>
      <c r="AT323" s="16" t="s">
        <v>149</v>
      </c>
      <c r="AU323" s="16" t="s">
        <v>82</v>
      </c>
    </row>
    <row r="324" spans="2:65" s="1" customFormat="1" ht="20.45" customHeight="1">
      <c r="B324" s="33"/>
      <c r="C324" s="173" t="s">
        <v>500</v>
      </c>
      <c r="D324" s="173" t="s">
        <v>141</v>
      </c>
      <c r="E324" s="174" t="s">
        <v>501</v>
      </c>
      <c r="F324" s="175" t="s">
        <v>502</v>
      </c>
      <c r="G324" s="176" t="s">
        <v>347</v>
      </c>
      <c r="H324" s="177">
        <v>11</v>
      </c>
      <c r="I324" s="178"/>
      <c r="J324" s="179">
        <f>ROUND(I324*H324,2)</f>
        <v>0</v>
      </c>
      <c r="K324" s="175" t="s">
        <v>145</v>
      </c>
      <c r="L324" s="37"/>
      <c r="M324" s="180" t="s">
        <v>19</v>
      </c>
      <c r="N324" s="181" t="s">
        <v>43</v>
      </c>
      <c r="O324" s="59"/>
      <c r="P324" s="182">
        <f>O324*H324</f>
        <v>0</v>
      </c>
      <c r="Q324" s="182">
        <v>0</v>
      </c>
      <c r="R324" s="182">
        <f>Q324*H324</f>
        <v>0</v>
      </c>
      <c r="S324" s="182">
        <v>0.006</v>
      </c>
      <c r="T324" s="183">
        <f>S324*H324</f>
        <v>0.066</v>
      </c>
      <c r="AR324" s="16" t="s">
        <v>146</v>
      </c>
      <c r="AT324" s="16" t="s">
        <v>141</v>
      </c>
      <c r="AU324" s="16" t="s">
        <v>82</v>
      </c>
      <c r="AY324" s="16" t="s">
        <v>139</v>
      </c>
      <c r="BE324" s="184">
        <f>IF(N324="základní",J324,0)</f>
        <v>0</v>
      </c>
      <c r="BF324" s="184">
        <f>IF(N324="snížená",J324,0)</f>
        <v>0</v>
      </c>
      <c r="BG324" s="184">
        <f>IF(N324="zákl. přenesená",J324,0)</f>
        <v>0</v>
      </c>
      <c r="BH324" s="184">
        <f>IF(N324="sníž. přenesená",J324,0)</f>
        <v>0</v>
      </c>
      <c r="BI324" s="184">
        <f>IF(N324="nulová",J324,0)</f>
        <v>0</v>
      </c>
      <c r="BJ324" s="16" t="s">
        <v>80</v>
      </c>
      <c r="BK324" s="184">
        <f>ROUND(I324*H324,2)</f>
        <v>0</v>
      </c>
      <c r="BL324" s="16" t="s">
        <v>146</v>
      </c>
      <c r="BM324" s="16" t="s">
        <v>503</v>
      </c>
    </row>
    <row r="325" spans="2:47" s="1" customFormat="1" ht="11.25">
      <c r="B325" s="33"/>
      <c r="C325" s="34"/>
      <c r="D325" s="185" t="s">
        <v>148</v>
      </c>
      <c r="E325" s="34"/>
      <c r="F325" s="186" t="s">
        <v>502</v>
      </c>
      <c r="G325" s="34"/>
      <c r="H325" s="34"/>
      <c r="I325" s="102"/>
      <c r="J325" s="34"/>
      <c r="K325" s="34"/>
      <c r="L325" s="37"/>
      <c r="M325" s="187"/>
      <c r="N325" s="59"/>
      <c r="O325" s="59"/>
      <c r="P325" s="59"/>
      <c r="Q325" s="59"/>
      <c r="R325" s="59"/>
      <c r="S325" s="59"/>
      <c r="T325" s="60"/>
      <c r="AT325" s="16" t="s">
        <v>148</v>
      </c>
      <c r="AU325" s="16" t="s">
        <v>82</v>
      </c>
    </row>
    <row r="326" spans="2:63" s="10" customFormat="1" ht="22.9" customHeight="1">
      <c r="B326" s="157"/>
      <c r="C326" s="158"/>
      <c r="D326" s="159" t="s">
        <v>71</v>
      </c>
      <c r="E326" s="171" t="s">
        <v>504</v>
      </c>
      <c r="F326" s="171" t="s">
        <v>505</v>
      </c>
      <c r="G326" s="158"/>
      <c r="H326" s="158"/>
      <c r="I326" s="161"/>
      <c r="J326" s="172">
        <f>BK326</f>
        <v>0</v>
      </c>
      <c r="K326" s="158"/>
      <c r="L326" s="163"/>
      <c r="M326" s="164"/>
      <c r="N326" s="165"/>
      <c r="O326" s="165"/>
      <c r="P326" s="166">
        <f>SUM(P327:P363)</f>
        <v>0</v>
      </c>
      <c r="Q326" s="165"/>
      <c r="R326" s="166">
        <f>SUM(R327:R363)</f>
        <v>0</v>
      </c>
      <c r="S326" s="165"/>
      <c r="T326" s="167">
        <f>SUM(T327:T363)</f>
        <v>0</v>
      </c>
      <c r="AR326" s="168" t="s">
        <v>80</v>
      </c>
      <c r="AT326" s="169" t="s">
        <v>71</v>
      </c>
      <c r="AU326" s="169" t="s">
        <v>80</v>
      </c>
      <c r="AY326" s="168" t="s">
        <v>139</v>
      </c>
      <c r="BK326" s="170">
        <f>SUM(BK327:BK363)</f>
        <v>0</v>
      </c>
    </row>
    <row r="327" spans="2:65" s="1" customFormat="1" ht="20.45" customHeight="1">
      <c r="B327" s="33"/>
      <c r="C327" s="173" t="s">
        <v>506</v>
      </c>
      <c r="D327" s="173" t="s">
        <v>141</v>
      </c>
      <c r="E327" s="174" t="s">
        <v>507</v>
      </c>
      <c r="F327" s="175" t="s">
        <v>508</v>
      </c>
      <c r="G327" s="176" t="s">
        <v>262</v>
      </c>
      <c r="H327" s="177">
        <v>16.399</v>
      </c>
      <c r="I327" s="178"/>
      <c r="J327" s="179">
        <f>ROUND(I327*H327,2)</f>
        <v>0</v>
      </c>
      <c r="K327" s="175" t="s">
        <v>145</v>
      </c>
      <c r="L327" s="37"/>
      <c r="M327" s="180" t="s">
        <v>19</v>
      </c>
      <c r="N327" s="181" t="s">
        <v>43</v>
      </c>
      <c r="O327" s="59"/>
      <c r="P327" s="182">
        <f>O327*H327</f>
        <v>0</v>
      </c>
      <c r="Q327" s="182">
        <v>0</v>
      </c>
      <c r="R327" s="182">
        <f>Q327*H327</f>
        <v>0</v>
      </c>
      <c r="S327" s="182">
        <v>0</v>
      </c>
      <c r="T327" s="183">
        <f>S327*H327</f>
        <v>0</v>
      </c>
      <c r="AR327" s="16" t="s">
        <v>146</v>
      </c>
      <c r="AT327" s="16" t="s">
        <v>141</v>
      </c>
      <c r="AU327" s="16" t="s">
        <v>82</v>
      </c>
      <c r="AY327" s="16" t="s">
        <v>139</v>
      </c>
      <c r="BE327" s="184">
        <f>IF(N327="základní",J327,0)</f>
        <v>0</v>
      </c>
      <c r="BF327" s="184">
        <f>IF(N327="snížená",J327,0)</f>
        <v>0</v>
      </c>
      <c r="BG327" s="184">
        <f>IF(N327="zákl. přenesená",J327,0)</f>
        <v>0</v>
      </c>
      <c r="BH327" s="184">
        <f>IF(N327="sníž. přenesená",J327,0)</f>
        <v>0</v>
      </c>
      <c r="BI327" s="184">
        <f>IF(N327="nulová",J327,0)</f>
        <v>0</v>
      </c>
      <c r="BJ327" s="16" t="s">
        <v>80</v>
      </c>
      <c r="BK327" s="184">
        <f>ROUND(I327*H327,2)</f>
        <v>0</v>
      </c>
      <c r="BL327" s="16" t="s">
        <v>146</v>
      </c>
      <c r="BM327" s="16" t="s">
        <v>509</v>
      </c>
    </row>
    <row r="328" spans="2:47" s="1" customFormat="1" ht="19.5">
      <c r="B328" s="33"/>
      <c r="C328" s="34"/>
      <c r="D328" s="185" t="s">
        <v>148</v>
      </c>
      <c r="E328" s="34"/>
      <c r="F328" s="186" t="s">
        <v>510</v>
      </c>
      <c r="G328" s="34"/>
      <c r="H328" s="34"/>
      <c r="I328" s="102"/>
      <c r="J328" s="34"/>
      <c r="K328" s="34"/>
      <c r="L328" s="37"/>
      <c r="M328" s="187"/>
      <c r="N328" s="59"/>
      <c r="O328" s="59"/>
      <c r="P328" s="59"/>
      <c r="Q328" s="59"/>
      <c r="R328" s="59"/>
      <c r="S328" s="59"/>
      <c r="T328" s="60"/>
      <c r="AT328" s="16" t="s">
        <v>148</v>
      </c>
      <c r="AU328" s="16" t="s">
        <v>82</v>
      </c>
    </row>
    <row r="329" spans="2:47" s="1" customFormat="1" ht="58.5">
      <c r="B329" s="33"/>
      <c r="C329" s="34"/>
      <c r="D329" s="185" t="s">
        <v>149</v>
      </c>
      <c r="E329" s="34"/>
      <c r="F329" s="188" t="s">
        <v>511</v>
      </c>
      <c r="G329" s="34"/>
      <c r="H329" s="34"/>
      <c r="I329" s="102"/>
      <c r="J329" s="34"/>
      <c r="K329" s="34"/>
      <c r="L329" s="37"/>
      <c r="M329" s="187"/>
      <c r="N329" s="59"/>
      <c r="O329" s="59"/>
      <c r="P329" s="59"/>
      <c r="Q329" s="59"/>
      <c r="R329" s="59"/>
      <c r="S329" s="59"/>
      <c r="T329" s="60"/>
      <c r="AT329" s="16" t="s">
        <v>149</v>
      </c>
      <c r="AU329" s="16" t="s">
        <v>82</v>
      </c>
    </row>
    <row r="330" spans="2:51" s="11" customFormat="1" ht="11.25">
      <c r="B330" s="189"/>
      <c r="C330" s="190"/>
      <c r="D330" s="185" t="s">
        <v>151</v>
      </c>
      <c r="E330" s="191" t="s">
        <v>19</v>
      </c>
      <c r="F330" s="192" t="s">
        <v>512</v>
      </c>
      <c r="G330" s="190"/>
      <c r="H330" s="193">
        <v>16.399</v>
      </c>
      <c r="I330" s="194"/>
      <c r="J330" s="190"/>
      <c r="K330" s="190"/>
      <c r="L330" s="195"/>
      <c r="M330" s="196"/>
      <c r="N330" s="197"/>
      <c r="O330" s="197"/>
      <c r="P330" s="197"/>
      <c r="Q330" s="197"/>
      <c r="R330" s="197"/>
      <c r="S330" s="197"/>
      <c r="T330" s="198"/>
      <c r="AT330" s="199" t="s">
        <v>151</v>
      </c>
      <c r="AU330" s="199" t="s">
        <v>82</v>
      </c>
      <c r="AV330" s="11" t="s">
        <v>82</v>
      </c>
      <c r="AW330" s="11" t="s">
        <v>33</v>
      </c>
      <c r="AX330" s="11" t="s">
        <v>80</v>
      </c>
      <c r="AY330" s="199" t="s">
        <v>139</v>
      </c>
    </row>
    <row r="331" spans="2:65" s="1" customFormat="1" ht="20.45" customHeight="1">
      <c r="B331" s="33"/>
      <c r="C331" s="173" t="s">
        <v>513</v>
      </c>
      <c r="D331" s="173" t="s">
        <v>141</v>
      </c>
      <c r="E331" s="174" t="s">
        <v>514</v>
      </c>
      <c r="F331" s="175" t="s">
        <v>515</v>
      </c>
      <c r="G331" s="176" t="s">
        <v>262</v>
      </c>
      <c r="H331" s="177">
        <v>803.551</v>
      </c>
      <c r="I331" s="178"/>
      <c r="J331" s="179">
        <f>ROUND(I331*H331,2)</f>
        <v>0</v>
      </c>
      <c r="K331" s="175" t="s">
        <v>145</v>
      </c>
      <c r="L331" s="37"/>
      <c r="M331" s="180" t="s">
        <v>19</v>
      </c>
      <c r="N331" s="181" t="s">
        <v>43</v>
      </c>
      <c r="O331" s="59"/>
      <c r="P331" s="182">
        <f>O331*H331</f>
        <v>0</v>
      </c>
      <c r="Q331" s="182">
        <v>0</v>
      </c>
      <c r="R331" s="182">
        <f>Q331*H331</f>
        <v>0</v>
      </c>
      <c r="S331" s="182">
        <v>0</v>
      </c>
      <c r="T331" s="183">
        <f>S331*H331</f>
        <v>0</v>
      </c>
      <c r="AR331" s="16" t="s">
        <v>146</v>
      </c>
      <c r="AT331" s="16" t="s">
        <v>141</v>
      </c>
      <c r="AU331" s="16" t="s">
        <v>82</v>
      </c>
      <c r="AY331" s="16" t="s">
        <v>139</v>
      </c>
      <c r="BE331" s="184">
        <f>IF(N331="základní",J331,0)</f>
        <v>0</v>
      </c>
      <c r="BF331" s="184">
        <f>IF(N331="snížená",J331,0)</f>
        <v>0</v>
      </c>
      <c r="BG331" s="184">
        <f>IF(N331="zákl. přenesená",J331,0)</f>
        <v>0</v>
      </c>
      <c r="BH331" s="184">
        <f>IF(N331="sníž. přenesená",J331,0)</f>
        <v>0</v>
      </c>
      <c r="BI331" s="184">
        <f>IF(N331="nulová",J331,0)</f>
        <v>0</v>
      </c>
      <c r="BJ331" s="16" t="s">
        <v>80</v>
      </c>
      <c r="BK331" s="184">
        <f>ROUND(I331*H331,2)</f>
        <v>0</v>
      </c>
      <c r="BL331" s="16" t="s">
        <v>146</v>
      </c>
      <c r="BM331" s="16" t="s">
        <v>516</v>
      </c>
    </row>
    <row r="332" spans="2:47" s="1" customFormat="1" ht="19.5">
      <c r="B332" s="33"/>
      <c r="C332" s="34"/>
      <c r="D332" s="185" t="s">
        <v>148</v>
      </c>
      <c r="E332" s="34"/>
      <c r="F332" s="186" t="s">
        <v>517</v>
      </c>
      <c r="G332" s="34"/>
      <c r="H332" s="34"/>
      <c r="I332" s="102"/>
      <c r="J332" s="34"/>
      <c r="K332" s="34"/>
      <c r="L332" s="37"/>
      <c r="M332" s="187"/>
      <c r="N332" s="59"/>
      <c r="O332" s="59"/>
      <c r="P332" s="59"/>
      <c r="Q332" s="59"/>
      <c r="R332" s="59"/>
      <c r="S332" s="59"/>
      <c r="T332" s="60"/>
      <c r="AT332" s="16" t="s">
        <v>148</v>
      </c>
      <c r="AU332" s="16" t="s">
        <v>82</v>
      </c>
    </row>
    <row r="333" spans="2:47" s="1" customFormat="1" ht="58.5">
      <c r="B333" s="33"/>
      <c r="C333" s="34"/>
      <c r="D333" s="185" t="s">
        <v>149</v>
      </c>
      <c r="E333" s="34"/>
      <c r="F333" s="188" t="s">
        <v>511</v>
      </c>
      <c r="G333" s="34"/>
      <c r="H333" s="34"/>
      <c r="I333" s="102"/>
      <c r="J333" s="34"/>
      <c r="K333" s="34"/>
      <c r="L333" s="37"/>
      <c r="M333" s="187"/>
      <c r="N333" s="59"/>
      <c r="O333" s="59"/>
      <c r="P333" s="59"/>
      <c r="Q333" s="59"/>
      <c r="R333" s="59"/>
      <c r="S333" s="59"/>
      <c r="T333" s="60"/>
      <c r="AT333" s="16" t="s">
        <v>149</v>
      </c>
      <c r="AU333" s="16" t="s">
        <v>82</v>
      </c>
    </row>
    <row r="334" spans="2:51" s="11" customFormat="1" ht="11.25">
      <c r="B334" s="189"/>
      <c r="C334" s="190"/>
      <c r="D334" s="185" t="s">
        <v>151</v>
      </c>
      <c r="E334" s="191" t="s">
        <v>19</v>
      </c>
      <c r="F334" s="192" t="s">
        <v>518</v>
      </c>
      <c r="G334" s="190"/>
      <c r="H334" s="193">
        <v>803.551</v>
      </c>
      <c r="I334" s="194"/>
      <c r="J334" s="190"/>
      <c r="K334" s="190"/>
      <c r="L334" s="195"/>
      <c r="M334" s="196"/>
      <c r="N334" s="197"/>
      <c r="O334" s="197"/>
      <c r="P334" s="197"/>
      <c r="Q334" s="197"/>
      <c r="R334" s="197"/>
      <c r="S334" s="197"/>
      <c r="T334" s="198"/>
      <c r="AT334" s="199" t="s">
        <v>151</v>
      </c>
      <c r="AU334" s="199" t="s">
        <v>82</v>
      </c>
      <c r="AV334" s="11" t="s">
        <v>82</v>
      </c>
      <c r="AW334" s="11" t="s">
        <v>33</v>
      </c>
      <c r="AX334" s="11" t="s">
        <v>80</v>
      </c>
      <c r="AY334" s="199" t="s">
        <v>139</v>
      </c>
    </row>
    <row r="335" spans="2:65" s="1" customFormat="1" ht="20.45" customHeight="1">
      <c r="B335" s="33"/>
      <c r="C335" s="173" t="s">
        <v>519</v>
      </c>
      <c r="D335" s="173" t="s">
        <v>141</v>
      </c>
      <c r="E335" s="174" t="s">
        <v>520</v>
      </c>
      <c r="F335" s="175" t="s">
        <v>521</v>
      </c>
      <c r="G335" s="176" t="s">
        <v>262</v>
      </c>
      <c r="H335" s="177">
        <v>45.718</v>
      </c>
      <c r="I335" s="178"/>
      <c r="J335" s="179">
        <f>ROUND(I335*H335,2)</f>
        <v>0</v>
      </c>
      <c r="K335" s="175" t="s">
        <v>145</v>
      </c>
      <c r="L335" s="37"/>
      <c r="M335" s="180" t="s">
        <v>19</v>
      </c>
      <c r="N335" s="181" t="s">
        <v>43</v>
      </c>
      <c r="O335" s="59"/>
      <c r="P335" s="182">
        <f>O335*H335</f>
        <v>0</v>
      </c>
      <c r="Q335" s="182">
        <v>0</v>
      </c>
      <c r="R335" s="182">
        <f>Q335*H335</f>
        <v>0</v>
      </c>
      <c r="S335" s="182">
        <v>0</v>
      </c>
      <c r="T335" s="183">
        <f>S335*H335</f>
        <v>0</v>
      </c>
      <c r="AR335" s="16" t="s">
        <v>146</v>
      </c>
      <c r="AT335" s="16" t="s">
        <v>141</v>
      </c>
      <c r="AU335" s="16" t="s">
        <v>82</v>
      </c>
      <c r="AY335" s="16" t="s">
        <v>139</v>
      </c>
      <c r="BE335" s="184">
        <f>IF(N335="základní",J335,0)</f>
        <v>0</v>
      </c>
      <c r="BF335" s="184">
        <f>IF(N335="snížená",J335,0)</f>
        <v>0</v>
      </c>
      <c r="BG335" s="184">
        <f>IF(N335="zákl. přenesená",J335,0)</f>
        <v>0</v>
      </c>
      <c r="BH335" s="184">
        <f>IF(N335="sníž. přenesená",J335,0)</f>
        <v>0</v>
      </c>
      <c r="BI335" s="184">
        <f>IF(N335="nulová",J335,0)</f>
        <v>0</v>
      </c>
      <c r="BJ335" s="16" t="s">
        <v>80</v>
      </c>
      <c r="BK335" s="184">
        <f>ROUND(I335*H335,2)</f>
        <v>0</v>
      </c>
      <c r="BL335" s="16" t="s">
        <v>146</v>
      </c>
      <c r="BM335" s="16" t="s">
        <v>522</v>
      </c>
    </row>
    <row r="336" spans="2:47" s="1" customFormat="1" ht="19.5">
      <c r="B336" s="33"/>
      <c r="C336" s="34"/>
      <c r="D336" s="185" t="s">
        <v>148</v>
      </c>
      <c r="E336" s="34"/>
      <c r="F336" s="186" t="s">
        <v>523</v>
      </c>
      <c r="G336" s="34"/>
      <c r="H336" s="34"/>
      <c r="I336" s="102"/>
      <c r="J336" s="34"/>
      <c r="K336" s="34"/>
      <c r="L336" s="37"/>
      <c r="M336" s="187"/>
      <c r="N336" s="59"/>
      <c r="O336" s="59"/>
      <c r="P336" s="59"/>
      <c r="Q336" s="59"/>
      <c r="R336" s="59"/>
      <c r="S336" s="59"/>
      <c r="T336" s="60"/>
      <c r="AT336" s="16" t="s">
        <v>148</v>
      </c>
      <c r="AU336" s="16" t="s">
        <v>82</v>
      </c>
    </row>
    <row r="337" spans="2:47" s="1" customFormat="1" ht="58.5">
      <c r="B337" s="33"/>
      <c r="C337" s="34"/>
      <c r="D337" s="185" t="s">
        <v>149</v>
      </c>
      <c r="E337" s="34"/>
      <c r="F337" s="188" t="s">
        <v>511</v>
      </c>
      <c r="G337" s="34"/>
      <c r="H337" s="34"/>
      <c r="I337" s="102"/>
      <c r="J337" s="34"/>
      <c r="K337" s="34"/>
      <c r="L337" s="37"/>
      <c r="M337" s="187"/>
      <c r="N337" s="59"/>
      <c r="O337" s="59"/>
      <c r="P337" s="59"/>
      <c r="Q337" s="59"/>
      <c r="R337" s="59"/>
      <c r="S337" s="59"/>
      <c r="T337" s="60"/>
      <c r="AT337" s="16" t="s">
        <v>149</v>
      </c>
      <c r="AU337" s="16" t="s">
        <v>82</v>
      </c>
    </row>
    <row r="338" spans="2:51" s="11" customFormat="1" ht="11.25">
      <c r="B338" s="189"/>
      <c r="C338" s="190"/>
      <c r="D338" s="185" t="s">
        <v>151</v>
      </c>
      <c r="E338" s="191" t="s">
        <v>19</v>
      </c>
      <c r="F338" s="192" t="s">
        <v>524</v>
      </c>
      <c r="G338" s="190"/>
      <c r="H338" s="193">
        <v>0.815</v>
      </c>
      <c r="I338" s="194"/>
      <c r="J338" s="190"/>
      <c r="K338" s="190"/>
      <c r="L338" s="195"/>
      <c r="M338" s="196"/>
      <c r="N338" s="197"/>
      <c r="O338" s="197"/>
      <c r="P338" s="197"/>
      <c r="Q338" s="197"/>
      <c r="R338" s="197"/>
      <c r="S338" s="197"/>
      <c r="T338" s="198"/>
      <c r="AT338" s="199" t="s">
        <v>151</v>
      </c>
      <c r="AU338" s="199" t="s">
        <v>82</v>
      </c>
      <c r="AV338" s="11" t="s">
        <v>82</v>
      </c>
      <c r="AW338" s="11" t="s">
        <v>33</v>
      </c>
      <c r="AX338" s="11" t="s">
        <v>72</v>
      </c>
      <c r="AY338" s="199" t="s">
        <v>139</v>
      </c>
    </row>
    <row r="339" spans="2:51" s="11" customFormat="1" ht="11.25">
      <c r="B339" s="189"/>
      <c r="C339" s="190"/>
      <c r="D339" s="185" t="s">
        <v>151</v>
      </c>
      <c r="E339" s="191" t="s">
        <v>19</v>
      </c>
      <c r="F339" s="192" t="s">
        <v>525</v>
      </c>
      <c r="G339" s="190"/>
      <c r="H339" s="193">
        <v>39.041</v>
      </c>
      <c r="I339" s="194"/>
      <c r="J339" s="190"/>
      <c r="K339" s="190"/>
      <c r="L339" s="195"/>
      <c r="M339" s="196"/>
      <c r="N339" s="197"/>
      <c r="O339" s="197"/>
      <c r="P339" s="197"/>
      <c r="Q339" s="197"/>
      <c r="R339" s="197"/>
      <c r="S339" s="197"/>
      <c r="T339" s="198"/>
      <c r="AT339" s="199" t="s">
        <v>151</v>
      </c>
      <c r="AU339" s="199" t="s">
        <v>82</v>
      </c>
      <c r="AV339" s="11" t="s">
        <v>82</v>
      </c>
      <c r="AW339" s="11" t="s">
        <v>33</v>
      </c>
      <c r="AX339" s="11" t="s">
        <v>72</v>
      </c>
      <c r="AY339" s="199" t="s">
        <v>139</v>
      </c>
    </row>
    <row r="340" spans="2:51" s="11" customFormat="1" ht="11.25">
      <c r="B340" s="189"/>
      <c r="C340" s="190"/>
      <c r="D340" s="185" t="s">
        <v>151</v>
      </c>
      <c r="E340" s="191" t="s">
        <v>19</v>
      </c>
      <c r="F340" s="192" t="s">
        <v>526</v>
      </c>
      <c r="G340" s="190"/>
      <c r="H340" s="193">
        <v>4.608</v>
      </c>
      <c r="I340" s="194"/>
      <c r="J340" s="190"/>
      <c r="K340" s="190"/>
      <c r="L340" s="195"/>
      <c r="M340" s="196"/>
      <c r="N340" s="197"/>
      <c r="O340" s="197"/>
      <c r="P340" s="197"/>
      <c r="Q340" s="197"/>
      <c r="R340" s="197"/>
      <c r="S340" s="197"/>
      <c r="T340" s="198"/>
      <c r="AT340" s="199" t="s">
        <v>151</v>
      </c>
      <c r="AU340" s="199" t="s">
        <v>82</v>
      </c>
      <c r="AV340" s="11" t="s">
        <v>82</v>
      </c>
      <c r="AW340" s="11" t="s">
        <v>33</v>
      </c>
      <c r="AX340" s="11" t="s">
        <v>72</v>
      </c>
      <c r="AY340" s="199" t="s">
        <v>139</v>
      </c>
    </row>
    <row r="341" spans="2:51" s="11" customFormat="1" ht="11.25">
      <c r="B341" s="189"/>
      <c r="C341" s="190"/>
      <c r="D341" s="185" t="s">
        <v>151</v>
      </c>
      <c r="E341" s="191" t="s">
        <v>19</v>
      </c>
      <c r="F341" s="192" t="s">
        <v>527</v>
      </c>
      <c r="G341" s="190"/>
      <c r="H341" s="193">
        <v>1.254</v>
      </c>
      <c r="I341" s="194"/>
      <c r="J341" s="190"/>
      <c r="K341" s="190"/>
      <c r="L341" s="195"/>
      <c r="M341" s="196"/>
      <c r="N341" s="197"/>
      <c r="O341" s="197"/>
      <c r="P341" s="197"/>
      <c r="Q341" s="197"/>
      <c r="R341" s="197"/>
      <c r="S341" s="197"/>
      <c r="T341" s="198"/>
      <c r="AT341" s="199" t="s">
        <v>151</v>
      </c>
      <c r="AU341" s="199" t="s">
        <v>82</v>
      </c>
      <c r="AV341" s="11" t="s">
        <v>82</v>
      </c>
      <c r="AW341" s="11" t="s">
        <v>33</v>
      </c>
      <c r="AX341" s="11" t="s">
        <v>72</v>
      </c>
      <c r="AY341" s="199" t="s">
        <v>139</v>
      </c>
    </row>
    <row r="342" spans="2:51" s="12" customFormat="1" ht="11.25">
      <c r="B342" s="200"/>
      <c r="C342" s="201"/>
      <c r="D342" s="185" t="s">
        <v>151</v>
      </c>
      <c r="E342" s="202" t="s">
        <v>19</v>
      </c>
      <c r="F342" s="203" t="s">
        <v>166</v>
      </c>
      <c r="G342" s="201"/>
      <c r="H342" s="204">
        <v>45.718</v>
      </c>
      <c r="I342" s="205"/>
      <c r="J342" s="201"/>
      <c r="K342" s="201"/>
      <c r="L342" s="206"/>
      <c r="M342" s="207"/>
      <c r="N342" s="208"/>
      <c r="O342" s="208"/>
      <c r="P342" s="208"/>
      <c r="Q342" s="208"/>
      <c r="R342" s="208"/>
      <c r="S342" s="208"/>
      <c r="T342" s="209"/>
      <c r="AT342" s="210" t="s">
        <v>151</v>
      </c>
      <c r="AU342" s="210" t="s">
        <v>82</v>
      </c>
      <c r="AV342" s="12" t="s">
        <v>146</v>
      </c>
      <c r="AW342" s="12" t="s">
        <v>33</v>
      </c>
      <c r="AX342" s="12" t="s">
        <v>80</v>
      </c>
      <c r="AY342" s="210" t="s">
        <v>139</v>
      </c>
    </row>
    <row r="343" spans="2:65" s="1" customFormat="1" ht="20.45" customHeight="1">
      <c r="B343" s="33"/>
      <c r="C343" s="173" t="s">
        <v>528</v>
      </c>
      <c r="D343" s="173" t="s">
        <v>141</v>
      </c>
      <c r="E343" s="174" t="s">
        <v>529</v>
      </c>
      <c r="F343" s="175" t="s">
        <v>515</v>
      </c>
      <c r="G343" s="176" t="s">
        <v>262</v>
      </c>
      <c r="H343" s="177">
        <v>2240.182</v>
      </c>
      <c r="I343" s="178"/>
      <c r="J343" s="179">
        <f>ROUND(I343*H343,2)</f>
        <v>0</v>
      </c>
      <c r="K343" s="175" t="s">
        <v>145</v>
      </c>
      <c r="L343" s="37"/>
      <c r="M343" s="180" t="s">
        <v>19</v>
      </c>
      <c r="N343" s="181" t="s">
        <v>43</v>
      </c>
      <c r="O343" s="59"/>
      <c r="P343" s="182">
        <f>O343*H343</f>
        <v>0</v>
      </c>
      <c r="Q343" s="182">
        <v>0</v>
      </c>
      <c r="R343" s="182">
        <f>Q343*H343</f>
        <v>0</v>
      </c>
      <c r="S343" s="182">
        <v>0</v>
      </c>
      <c r="T343" s="183">
        <f>S343*H343</f>
        <v>0</v>
      </c>
      <c r="AR343" s="16" t="s">
        <v>146</v>
      </c>
      <c r="AT343" s="16" t="s">
        <v>141</v>
      </c>
      <c r="AU343" s="16" t="s">
        <v>82</v>
      </c>
      <c r="AY343" s="16" t="s">
        <v>139</v>
      </c>
      <c r="BE343" s="184">
        <f>IF(N343="základní",J343,0)</f>
        <v>0</v>
      </c>
      <c r="BF343" s="184">
        <f>IF(N343="snížená",J343,0)</f>
        <v>0</v>
      </c>
      <c r="BG343" s="184">
        <f>IF(N343="zákl. přenesená",J343,0)</f>
        <v>0</v>
      </c>
      <c r="BH343" s="184">
        <f>IF(N343="sníž. přenesená",J343,0)</f>
        <v>0</v>
      </c>
      <c r="BI343" s="184">
        <f>IF(N343="nulová",J343,0)</f>
        <v>0</v>
      </c>
      <c r="BJ343" s="16" t="s">
        <v>80</v>
      </c>
      <c r="BK343" s="184">
        <f>ROUND(I343*H343,2)</f>
        <v>0</v>
      </c>
      <c r="BL343" s="16" t="s">
        <v>146</v>
      </c>
      <c r="BM343" s="16" t="s">
        <v>530</v>
      </c>
    </row>
    <row r="344" spans="2:47" s="1" customFormat="1" ht="19.5">
      <c r="B344" s="33"/>
      <c r="C344" s="34"/>
      <c r="D344" s="185" t="s">
        <v>148</v>
      </c>
      <c r="E344" s="34"/>
      <c r="F344" s="186" t="s">
        <v>517</v>
      </c>
      <c r="G344" s="34"/>
      <c r="H344" s="34"/>
      <c r="I344" s="102"/>
      <c r="J344" s="34"/>
      <c r="K344" s="34"/>
      <c r="L344" s="37"/>
      <c r="M344" s="187"/>
      <c r="N344" s="59"/>
      <c r="O344" s="59"/>
      <c r="P344" s="59"/>
      <c r="Q344" s="59"/>
      <c r="R344" s="59"/>
      <c r="S344" s="59"/>
      <c r="T344" s="60"/>
      <c r="AT344" s="16" t="s">
        <v>148</v>
      </c>
      <c r="AU344" s="16" t="s">
        <v>82</v>
      </c>
    </row>
    <row r="345" spans="2:47" s="1" customFormat="1" ht="58.5">
      <c r="B345" s="33"/>
      <c r="C345" s="34"/>
      <c r="D345" s="185" t="s">
        <v>149</v>
      </c>
      <c r="E345" s="34"/>
      <c r="F345" s="188" t="s">
        <v>511</v>
      </c>
      <c r="G345" s="34"/>
      <c r="H345" s="34"/>
      <c r="I345" s="102"/>
      <c r="J345" s="34"/>
      <c r="K345" s="34"/>
      <c r="L345" s="37"/>
      <c r="M345" s="187"/>
      <c r="N345" s="59"/>
      <c r="O345" s="59"/>
      <c r="P345" s="59"/>
      <c r="Q345" s="59"/>
      <c r="R345" s="59"/>
      <c r="S345" s="59"/>
      <c r="T345" s="60"/>
      <c r="AT345" s="16" t="s">
        <v>149</v>
      </c>
      <c r="AU345" s="16" t="s">
        <v>82</v>
      </c>
    </row>
    <row r="346" spans="2:51" s="11" customFormat="1" ht="11.25">
      <c r="B346" s="189"/>
      <c r="C346" s="190"/>
      <c r="D346" s="185" t="s">
        <v>151</v>
      </c>
      <c r="E346" s="191" t="s">
        <v>19</v>
      </c>
      <c r="F346" s="192" t="s">
        <v>531</v>
      </c>
      <c r="G346" s="190"/>
      <c r="H346" s="193">
        <v>2240.182</v>
      </c>
      <c r="I346" s="194"/>
      <c r="J346" s="190"/>
      <c r="K346" s="190"/>
      <c r="L346" s="195"/>
      <c r="M346" s="196"/>
      <c r="N346" s="197"/>
      <c r="O346" s="197"/>
      <c r="P346" s="197"/>
      <c r="Q346" s="197"/>
      <c r="R346" s="197"/>
      <c r="S346" s="197"/>
      <c r="T346" s="198"/>
      <c r="AT346" s="199" t="s">
        <v>151</v>
      </c>
      <c r="AU346" s="199" t="s">
        <v>82</v>
      </c>
      <c r="AV346" s="11" t="s">
        <v>82</v>
      </c>
      <c r="AW346" s="11" t="s">
        <v>33</v>
      </c>
      <c r="AX346" s="11" t="s">
        <v>80</v>
      </c>
      <c r="AY346" s="199" t="s">
        <v>139</v>
      </c>
    </row>
    <row r="347" spans="2:65" s="1" customFormat="1" ht="20.45" customHeight="1">
      <c r="B347" s="33"/>
      <c r="C347" s="173" t="s">
        <v>532</v>
      </c>
      <c r="D347" s="173" t="s">
        <v>141</v>
      </c>
      <c r="E347" s="174" t="s">
        <v>533</v>
      </c>
      <c r="F347" s="175" t="s">
        <v>534</v>
      </c>
      <c r="G347" s="176" t="s">
        <v>262</v>
      </c>
      <c r="H347" s="177">
        <v>62.454</v>
      </c>
      <c r="I347" s="178"/>
      <c r="J347" s="179">
        <f>ROUND(I347*H347,2)</f>
        <v>0</v>
      </c>
      <c r="K347" s="175" t="s">
        <v>145</v>
      </c>
      <c r="L347" s="37"/>
      <c r="M347" s="180" t="s">
        <v>19</v>
      </c>
      <c r="N347" s="181" t="s">
        <v>43</v>
      </c>
      <c r="O347" s="59"/>
      <c r="P347" s="182">
        <f>O347*H347</f>
        <v>0</v>
      </c>
      <c r="Q347" s="182">
        <v>0</v>
      </c>
      <c r="R347" s="182">
        <f>Q347*H347</f>
        <v>0</v>
      </c>
      <c r="S347" s="182">
        <v>0</v>
      </c>
      <c r="T347" s="183">
        <f>S347*H347</f>
        <v>0</v>
      </c>
      <c r="AR347" s="16" t="s">
        <v>146</v>
      </c>
      <c r="AT347" s="16" t="s">
        <v>141</v>
      </c>
      <c r="AU347" s="16" t="s">
        <v>82</v>
      </c>
      <c r="AY347" s="16" t="s">
        <v>139</v>
      </c>
      <c r="BE347" s="184">
        <f>IF(N347="základní",J347,0)</f>
        <v>0</v>
      </c>
      <c r="BF347" s="184">
        <f>IF(N347="snížená",J347,0)</f>
        <v>0</v>
      </c>
      <c r="BG347" s="184">
        <f>IF(N347="zákl. přenesená",J347,0)</f>
        <v>0</v>
      </c>
      <c r="BH347" s="184">
        <f>IF(N347="sníž. přenesená",J347,0)</f>
        <v>0</v>
      </c>
      <c r="BI347" s="184">
        <f>IF(N347="nulová",J347,0)</f>
        <v>0</v>
      </c>
      <c r="BJ347" s="16" t="s">
        <v>80</v>
      </c>
      <c r="BK347" s="184">
        <f>ROUND(I347*H347,2)</f>
        <v>0</v>
      </c>
      <c r="BL347" s="16" t="s">
        <v>146</v>
      </c>
      <c r="BM347" s="16" t="s">
        <v>535</v>
      </c>
    </row>
    <row r="348" spans="2:47" s="1" customFormat="1" ht="11.25">
      <c r="B348" s="33"/>
      <c r="C348" s="34"/>
      <c r="D348" s="185" t="s">
        <v>148</v>
      </c>
      <c r="E348" s="34"/>
      <c r="F348" s="186" t="s">
        <v>536</v>
      </c>
      <c r="G348" s="34"/>
      <c r="H348" s="34"/>
      <c r="I348" s="102"/>
      <c r="J348" s="34"/>
      <c r="K348" s="34"/>
      <c r="L348" s="37"/>
      <c r="M348" s="187"/>
      <c r="N348" s="59"/>
      <c r="O348" s="59"/>
      <c r="P348" s="59"/>
      <c r="Q348" s="59"/>
      <c r="R348" s="59"/>
      <c r="S348" s="59"/>
      <c r="T348" s="60"/>
      <c r="AT348" s="16" t="s">
        <v>148</v>
      </c>
      <c r="AU348" s="16" t="s">
        <v>82</v>
      </c>
    </row>
    <row r="349" spans="2:47" s="1" customFormat="1" ht="29.25">
      <c r="B349" s="33"/>
      <c r="C349" s="34"/>
      <c r="D349" s="185" t="s">
        <v>149</v>
      </c>
      <c r="E349" s="34"/>
      <c r="F349" s="188" t="s">
        <v>537</v>
      </c>
      <c r="G349" s="34"/>
      <c r="H349" s="34"/>
      <c r="I349" s="102"/>
      <c r="J349" s="34"/>
      <c r="K349" s="34"/>
      <c r="L349" s="37"/>
      <c r="M349" s="187"/>
      <c r="N349" s="59"/>
      <c r="O349" s="59"/>
      <c r="P349" s="59"/>
      <c r="Q349" s="59"/>
      <c r="R349" s="59"/>
      <c r="S349" s="59"/>
      <c r="T349" s="60"/>
      <c r="AT349" s="16" t="s">
        <v>149</v>
      </c>
      <c r="AU349" s="16" t="s">
        <v>82</v>
      </c>
    </row>
    <row r="350" spans="2:65" s="1" customFormat="1" ht="20.45" customHeight="1">
      <c r="B350" s="33"/>
      <c r="C350" s="173" t="s">
        <v>538</v>
      </c>
      <c r="D350" s="173" t="s">
        <v>141</v>
      </c>
      <c r="E350" s="174" t="s">
        <v>539</v>
      </c>
      <c r="F350" s="175" t="s">
        <v>540</v>
      </c>
      <c r="G350" s="176" t="s">
        <v>262</v>
      </c>
      <c r="H350" s="177">
        <v>39.041</v>
      </c>
      <c r="I350" s="178"/>
      <c r="J350" s="179">
        <f>ROUND(I350*H350,2)</f>
        <v>0</v>
      </c>
      <c r="K350" s="175" t="s">
        <v>145</v>
      </c>
      <c r="L350" s="37"/>
      <c r="M350" s="180" t="s">
        <v>19</v>
      </c>
      <c r="N350" s="181" t="s">
        <v>43</v>
      </c>
      <c r="O350" s="59"/>
      <c r="P350" s="182">
        <f>O350*H350</f>
        <v>0</v>
      </c>
      <c r="Q350" s="182">
        <v>0</v>
      </c>
      <c r="R350" s="182">
        <f>Q350*H350</f>
        <v>0</v>
      </c>
      <c r="S350" s="182">
        <v>0</v>
      </c>
      <c r="T350" s="183">
        <f>S350*H350</f>
        <v>0</v>
      </c>
      <c r="AR350" s="16" t="s">
        <v>146</v>
      </c>
      <c r="AT350" s="16" t="s">
        <v>141</v>
      </c>
      <c r="AU350" s="16" t="s">
        <v>82</v>
      </c>
      <c r="AY350" s="16" t="s">
        <v>139</v>
      </c>
      <c r="BE350" s="184">
        <f>IF(N350="základní",J350,0)</f>
        <v>0</v>
      </c>
      <c r="BF350" s="184">
        <f>IF(N350="snížená",J350,0)</f>
        <v>0</v>
      </c>
      <c r="BG350" s="184">
        <f>IF(N350="zákl. přenesená",J350,0)</f>
        <v>0</v>
      </c>
      <c r="BH350" s="184">
        <f>IF(N350="sníž. přenesená",J350,0)</f>
        <v>0</v>
      </c>
      <c r="BI350" s="184">
        <f>IF(N350="nulová",J350,0)</f>
        <v>0</v>
      </c>
      <c r="BJ350" s="16" t="s">
        <v>80</v>
      </c>
      <c r="BK350" s="184">
        <f>ROUND(I350*H350,2)</f>
        <v>0</v>
      </c>
      <c r="BL350" s="16" t="s">
        <v>146</v>
      </c>
      <c r="BM350" s="16" t="s">
        <v>541</v>
      </c>
    </row>
    <row r="351" spans="2:47" s="1" customFormat="1" ht="19.5">
      <c r="B351" s="33"/>
      <c r="C351" s="34"/>
      <c r="D351" s="185" t="s">
        <v>148</v>
      </c>
      <c r="E351" s="34"/>
      <c r="F351" s="186" t="s">
        <v>540</v>
      </c>
      <c r="G351" s="34"/>
      <c r="H351" s="34"/>
      <c r="I351" s="102"/>
      <c r="J351" s="34"/>
      <c r="K351" s="34"/>
      <c r="L351" s="37"/>
      <c r="M351" s="187"/>
      <c r="N351" s="59"/>
      <c r="O351" s="59"/>
      <c r="P351" s="59"/>
      <c r="Q351" s="59"/>
      <c r="R351" s="59"/>
      <c r="S351" s="59"/>
      <c r="T351" s="60"/>
      <c r="AT351" s="16" t="s">
        <v>148</v>
      </c>
      <c r="AU351" s="16" t="s">
        <v>82</v>
      </c>
    </row>
    <row r="352" spans="2:47" s="1" customFormat="1" ht="48.75">
      <c r="B352" s="33"/>
      <c r="C352" s="34"/>
      <c r="D352" s="185" t="s">
        <v>149</v>
      </c>
      <c r="E352" s="34"/>
      <c r="F352" s="188" t="s">
        <v>542</v>
      </c>
      <c r="G352" s="34"/>
      <c r="H352" s="34"/>
      <c r="I352" s="102"/>
      <c r="J352" s="34"/>
      <c r="K352" s="34"/>
      <c r="L352" s="37"/>
      <c r="M352" s="187"/>
      <c r="N352" s="59"/>
      <c r="O352" s="59"/>
      <c r="P352" s="59"/>
      <c r="Q352" s="59"/>
      <c r="R352" s="59"/>
      <c r="S352" s="59"/>
      <c r="T352" s="60"/>
      <c r="AT352" s="16" t="s">
        <v>149</v>
      </c>
      <c r="AU352" s="16" t="s">
        <v>82</v>
      </c>
    </row>
    <row r="353" spans="2:51" s="11" customFormat="1" ht="11.25">
      <c r="B353" s="189"/>
      <c r="C353" s="190"/>
      <c r="D353" s="185" t="s">
        <v>151</v>
      </c>
      <c r="E353" s="191" t="s">
        <v>19</v>
      </c>
      <c r="F353" s="192" t="s">
        <v>543</v>
      </c>
      <c r="G353" s="190"/>
      <c r="H353" s="193">
        <v>39.041</v>
      </c>
      <c r="I353" s="194"/>
      <c r="J353" s="190"/>
      <c r="K353" s="190"/>
      <c r="L353" s="195"/>
      <c r="M353" s="196"/>
      <c r="N353" s="197"/>
      <c r="O353" s="197"/>
      <c r="P353" s="197"/>
      <c r="Q353" s="197"/>
      <c r="R353" s="197"/>
      <c r="S353" s="197"/>
      <c r="T353" s="198"/>
      <c r="AT353" s="199" t="s">
        <v>151</v>
      </c>
      <c r="AU353" s="199" t="s">
        <v>82</v>
      </c>
      <c r="AV353" s="11" t="s">
        <v>82</v>
      </c>
      <c r="AW353" s="11" t="s">
        <v>33</v>
      </c>
      <c r="AX353" s="11" t="s">
        <v>80</v>
      </c>
      <c r="AY353" s="199" t="s">
        <v>139</v>
      </c>
    </row>
    <row r="354" spans="2:65" s="1" customFormat="1" ht="20.45" customHeight="1">
      <c r="B354" s="33"/>
      <c r="C354" s="173" t="s">
        <v>544</v>
      </c>
      <c r="D354" s="173" t="s">
        <v>141</v>
      </c>
      <c r="E354" s="174" t="s">
        <v>545</v>
      </c>
      <c r="F354" s="175" t="s">
        <v>546</v>
      </c>
      <c r="G354" s="176" t="s">
        <v>262</v>
      </c>
      <c r="H354" s="177">
        <v>4.608</v>
      </c>
      <c r="I354" s="178"/>
      <c r="J354" s="179">
        <f>ROUND(I354*H354,2)</f>
        <v>0</v>
      </c>
      <c r="K354" s="175" t="s">
        <v>145</v>
      </c>
      <c r="L354" s="37"/>
      <c r="M354" s="180" t="s">
        <v>19</v>
      </c>
      <c r="N354" s="181" t="s">
        <v>43</v>
      </c>
      <c r="O354" s="59"/>
      <c r="P354" s="182">
        <f>O354*H354</f>
        <v>0</v>
      </c>
      <c r="Q354" s="182">
        <v>0</v>
      </c>
      <c r="R354" s="182">
        <f>Q354*H354</f>
        <v>0</v>
      </c>
      <c r="S354" s="182">
        <v>0</v>
      </c>
      <c r="T354" s="183">
        <f>S354*H354</f>
        <v>0</v>
      </c>
      <c r="AR354" s="16" t="s">
        <v>146</v>
      </c>
      <c r="AT354" s="16" t="s">
        <v>141</v>
      </c>
      <c r="AU354" s="16" t="s">
        <v>82</v>
      </c>
      <c r="AY354" s="16" t="s">
        <v>139</v>
      </c>
      <c r="BE354" s="184">
        <f>IF(N354="základní",J354,0)</f>
        <v>0</v>
      </c>
      <c r="BF354" s="184">
        <f>IF(N354="snížená",J354,0)</f>
        <v>0</v>
      </c>
      <c r="BG354" s="184">
        <f>IF(N354="zákl. přenesená",J354,0)</f>
        <v>0</v>
      </c>
      <c r="BH354" s="184">
        <f>IF(N354="sníž. přenesená",J354,0)</f>
        <v>0</v>
      </c>
      <c r="BI354" s="184">
        <f>IF(N354="nulová",J354,0)</f>
        <v>0</v>
      </c>
      <c r="BJ354" s="16" t="s">
        <v>80</v>
      </c>
      <c r="BK354" s="184">
        <f>ROUND(I354*H354,2)</f>
        <v>0</v>
      </c>
      <c r="BL354" s="16" t="s">
        <v>146</v>
      </c>
      <c r="BM354" s="16" t="s">
        <v>547</v>
      </c>
    </row>
    <row r="355" spans="2:47" s="1" customFormat="1" ht="19.5">
      <c r="B355" s="33"/>
      <c r="C355" s="34"/>
      <c r="D355" s="185" t="s">
        <v>148</v>
      </c>
      <c r="E355" s="34"/>
      <c r="F355" s="186" t="s">
        <v>546</v>
      </c>
      <c r="G355" s="34"/>
      <c r="H355" s="34"/>
      <c r="I355" s="102"/>
      <c r="J355" s="34"/>
      <c r="K355" s="34"/>
      <c r="L355" s="37"/>
      <c r="M355" s="187"/>
      <c r="N355" s="59"/>
      <c r="O355" s="59"/>
      <c r="P355" s="59"/>
      <c r="Q355" s="59"/>
      <c r="R355" s="59"/>
      <c r="S355" s="59"/>
      <c r="T355" s="60"/>
      <c r="AT355" s="16" t="s">
        <v>148</v>
      </c>
      <c r="AU355" s="16" t="s">
        <v>82</v>
      </c>
    </row>
    <row r="356" spans="2:47" s="1" customFormat="1" ht="48.75">
      <c r="B356" s="33"/>
      <c r="C356" s="34"/>
      <c r="D356" s="185" t="s">
        <v>149</v>
      </c>
      <c r="E356" s="34"/>
      <c r="F356" s="188" t="s">
        <v>542</v>
      </c>
      <c r="G356" s="34"/>
      <c r="H356" s="34"/>
      <c r="I356" s="102"/>
      <c r="J356" s="34"/>
      <c r="K356" s="34"/>
      <c r="L356" s="37"/>
      <c r="M356" s="187"/>
      <c r="N356" s="59"/>
      <c r="O356" s="59"/>
      <c r="P356" s="59"/>
      <c r="Q356" s="59"/>
      <c r="R356" s="59"/>
      <c r="S356" s="59"/>
      <c r="T356" s="60"/>
      <c r="AT356" s="16" t="s">
        <v>149</v>
      </c>
      <c r="AU356" s="16" t="s">
        <v>82</v>
      </c>
    </row>
    <row r="357" spans="2:65" s="1" customFormat="1" ht="20.45" customHeight="1">
      <c r="B357" s="33"/>
      <c r="C357" s="173" t="s">
        <v>548</v>
      </c>
      <c r="D357" s="173" t="s">
        <v>141</v>
      </c>
      <c r="E357" s="174" t="s">
        <v>549</v>
      </c>
      <c r="F357" s="175" t="s">
        <v>550</v>
      </c>
      <c r="G357" s="176" t="s">
        <v>262</v>
      </c>
      <c r="H357" s="177">
        <v>1.254</v>
      </c>
      <c r="I357" s="178"/>
      <c r="J357" s="179">
        <f>ROUND(I357*H357,2)</f>
        <v>0</v>
      </c>
      <c r="K357" s="175" t="s">
        <v>145</v>
      </c>
      <c r="L357" s="37"/>
      <c r="M357" s="180" t="s">
        <v>19</v>
      </c>
      <c r="N357" s="181" t="s">
        <v>43</v>
      </c>
      <c r="O357" s="59"/>
      <c r="P357" s="182">
        <f>O357*H357</f>
        <v>0</v>
      </c>
      <c r="Q357" s="182">
        <v>0</v>
      </c>
      <c r="R357" s="182">
        <f>Q357*H357</f>
        <v>0</v>
      </c>
      <c r="S357" s="182">
        <v>0</v>
      </c>
      <c r="T357" s="183">
        <f>S357*H357</f>
        <v>0</v>
      </c>
      <c r="AR357" s="16" t="s">
        <v>146</v>
      </c>
      <c r="AT357" s="16" t="s">
        <v>141</v>
      </c>
      <c r="AU357" s="16" t="s">
        <v>82</v>
      </c>
      <c r="AY357" s="16" t="s">
        <v>139</v>
      </c>
      <c r="BE357" s="184">
        <f>IF(N357="základní",J357,0)</f>
        <v>0</v>
      </c>
      <c r="BF357" s="184">
        <f>IF(N357="snížená",J357,0)</f>
        <v>0</v>
      </c>
      <c r="BG357" s="184">
        <f>IF(N357="zákl. přenesená",J357,0)</f>
        <v>0</v>
      </c>
      <c r="BH357" s="184">
        <f>IF(N357="sníž. přenesená",J357,0)</f>
        <v>0</v>
      </c>
      <c r="BI357" s="184">
        <f>IF(N357="nulová",J357,0)</f>
        <v>0</v>
      </c>
      <c r="BJ357" s="16" t="s">
        <v>80</v>
      </c>
      <c r="BK357" s="184">
        <f>ROUND(I357*H357,2)</f>
        <v>0</v>
      </c>
      <c r="BL357" s="16" t="s">
        <v>146</v>
      </c>
      <c r="BM357" s="16" t="s">
        <v>551</v>
      </c>
    </row>
    <row r="358" spans="2:47" s="1" customFormat="1" ht="19.5">
      <c r="B358" s="33"/>
      <c r="C358" s="34"/>
      <c r="D358" s="185" t="s">
        <v>148</v>
      </c>
      <c r="E358" s="34"/>
      <c r="F358" s="186" t="s">
        <v>550</v>
      </c>
      <c r="G358" s="34"/>
      <c r="H358" s="34"/>
      <c r="I358" s="102"/>
      <c r="J358" s="34"/>
      <c r="K358" s="34"/>
      <c r="L358" s="37"/>
      <c r="M358" s="187"/>
      <c r="N358" s="59"/>
      <c r="O358" s="59"/>
      <c r="P358" s="59"/>
      <c r="Q358" s="59"/>
      <c r="R358" s="59"/>
      <c r="S358" s="59"/>
      <c r="T358" s="60"/>
      <c r="AT358" s="16" t="s">
        <v>148</v>
      </c>
      <c r="AU358" s="16" t="s">
        <v>82</v>
      </c>
    </row>
    <row r="359" spans="2:47" s="1" customFormat="1" ht="48.75">
      <c r="B359" s="33"/>
      <c r="C359" s="34"/>
      <c r="D359" s="185" t="s">
        <v>149</v>
      </c>
      <c r="E359" s="34"/>
      <c r="F359" s="188" t="s">
        <v>542</v>
      </c>
      <c r="G359" s="34"/>
      <c r="H359" s="34"/>
      <c r="I359" s="102"/>
      <c r="J359" s="34"/>
      <c r="K359" s="34"/>
      <c r="L359" s="37"/>
      <c r="M359" s="187"/>
      <c r="N359" s="59"/>
      <c r="O359" s="59"/>
      <c r="P359" s="59"/>
      <c r="Q359" s="59"/>
      <c r="R359" s="59"/>
      <c r="S359" s="59"/>
      <c r="T359" s="60"/>
      <c r="AT359" s="16" t="s">
        <v>149</v>
      </c>
      <c r="AU359" s="16" t="s">
        <v>82</v>
      </c>
    </row>
    <row r="360" spans="2:65" s="1" customFormat="1" ht="20.45" customHeight="1">
      <c r="B360" s="33"/>
      <c r="C360" s="173" t="s">
        <v>552</v>
      </c>
      <c r="D360" s="173" t="s">
        <v>141</v>
      </c>
      <c r="E360" s="174" t="s">
        <v>553</v>
      </c>
      <c r="F360" s="175" t="s">
        <v>281</v>
      </c>
      <c r="G360" s="176" t="s">
        <v>262</v>
      </c>
      <c r="H360" s="177">
        <v>17.214</v>
      </c>
      <c r="I360" s="178"/>
      <c r="J360" s="179">
        <f>ROUND(I360*H360,2)</f>
        <v>0</v>
      </c>
      <c r="K360" s="175" t="s">
        <v>145</v>
      </c>
      <c r="L360" s="37"/>
      <c r="M360" s="180" t="s">
        <v>19</v>
      </c>
      <c r="N360" s="181" t="s">
        <v>43</v>
      </c>
      <c r="O360" s="59"/>
      <c r="P360" s="182">
        <f>O360*H360</f>
        <v>0</v>
      </c>
      <c r="Q360" s="182">
        <v>0</v>
      </c>
      <c r="R360" s="182">
        <f>Q360*H360</f>
        <v>0</v>
      </c>
      <c r="S360" s="182">
        <v>0</v>
      </c>
      <c r="T360" s="183">
        <f>S360*H360</f>
        <v>0</v>
      </c>
      <c r="AR360" s="16" t="s">
        <v>146</v>
      </c>
      <c r="AT360" s="16" t="s">
        <v>141</v>
      </c>
      <c r="AU360" s="16" t="s">
        <v>82</v>
      </c>
      <c r="AY360" s="16" t="s">
        <v>139</v>
      </c>
      <c r="BE360" s="184">
        <f>IF(N360="základní",J360,0)</f>
        <v>0</v>
      </c>
      <c r="BF360" s="184">
        <f>IF(N360="snížená",J360,0)</f>
        <v>0</v>
      </c>
      <c r="BG360" s="184">
        <f>IF(N360="zákl. přenesená",J360,0)</f>
        <v>0</v>
      </c>
      <c r="BH360" s="184">
        <f>IF(N360="sníž. přenesená",J360,0)</f>
        <v>0</v>
      </c>
      <c r="BI360" s="184">
        <f>IF(N360="nulová",J360,0)</f>
        <v>0</v>
      </c>
      <c r="BJ360" s="16" t="s">
        <v>80</v>
      </c>
      <c r="BK360" s="184">
        <f>ROUND(I360*H360,2)</f>
        <v>0</v>
      </c>
      <c r="BL360" s="16" t="s">
        <v>146</v>
      </c>
      <c r="BM360" s="16" t="s">
        <v>554</v>
      </c>
    </row>
    <row r="361" spans="2:47" s="1" customFormat="1" ht="19.5">
      <c r="B361" s="33"/>
      <c r="C361" s="34"/>
      <c r="D361" s="185" t="s">
        <v>148</v>
      </c>
      <c r="E361" s="34"/>
      <c r="F361" s="186" t="s">
        <v>281</v>
      </c>
      <c r="G361" s="34"/>
      <c r="H361" s="34"/>
      <c r="I361" s="102"/>
      <c r="J361" s="34"/>
      <c r="K361" s="34"/>
      <c r="L361" s="37"/>
      <c r="M361" s="187"/>
      <c r="N361" s="59"/>
      <c r="O361" s="59"/>
      <c r="P361" s="59"/>
      <c r="Q361" s="59"/>
      <c r="R361" s="59"/>
      <c r="S361" s="59"/>
      <c r="T361" s="60"/>
      <c r="AT361" s="16" t="s">
        <v>148</v>
      </c>
      <c r="AU361" s="16" t="s">
        <v>82</v>
      </c>
    </row>
    <row r="362" spans="2:47" s="1" customFormat="1" ht="48.75">
      <c r="B362" s="33"/>
      <c r="C362" s="34"/>
      <c r="D362" s="185" t="s">
        <v>149</v>
      </c>
      <c r="E362" s="34"/>
      <c r="F362" s="188" t="s">
        <v>542</v>
      </c>
      <c r="G362" s="34"/>
      <c r="H362" s="34"/>
      <c r="I362" s="102"/>
      <c r="J362" s="34"/>
      <c r="K362" s="34"/>
      <c r="L362" s="37"/>
      <c r="M362" s="187"/>
      <c r="N362" s="59"/>
      <c r="O362" s="59"/>
      <c r="P362" s="59"/>
      <c r="Q362" s="59"/>
      <c r="R362" s="59"/>
      <c r="S362" s="59"/>
      <c r="T362" s="60"/>
      <c r="AT362" s="16" t="s">
        <v>149</v>
      </c>
      <c r="AU362" s="16" t="s">
        <v>82</v>
      </c>
    </row>
    <row r="363" spans="2:51" s="11" customFormat="1" ht="11.25">
      <c r="B363" s="189"/>
      <c r="C363" s="190"/>
      <c r="D363" s="185" t="s">
        <v>151</v>
      </c>
      <c r="E363" s="191" t="s">
        <v>19</v>
      </c>
      <c r="F363" s="192" t="s">
        <v>555</v>
      </c>
      <c r="G363" s="190"/>
      <c r="H363" s="193">
        <v>17.214</v>
      </c>
      <c r="I363" s="194"/>
      <c r="J363" s="190"/>
      <c r="K363" s="190"/>
      <c r="L363" s="195"/>
      <c r="M363" s="196"/>
      <c r="N363" s="197"/>
      <c r="O363" s="197"/>
      <c r="P363" s="197"/>
      <c r="Q363" s="197"/>
      <c r="R363" s="197"/>
      <c r="S363" s="197"/>
      <c r="T363" s="198"/>
      <c r="AT363" s="199" t="s">
        <v>151</v>
      </c>
      <c r="AU363" s="199" t="s">
        <v>82</v>
      </c>
      <c r="AV363" s="11" t="s">
        <v>82</v>
      </c>
      <c r="AW363" s="11" t="s">
        <v>33</v>
      </c>
      <c r="AX363" s="11" t="s">
        <v>80</v>
      </c>
      <c r="AY363" s="199" t="s">
        <v>139</v>
      </c>
    </row>
    <row r="364" spans="2:63" s="10" customFormat="1" ht="22.9" customHeight="1">
      <c r="B364" s="157"/>
      <c r="C364" s="158"/>
      <c r="D364" s="159" t="s">
        <v>71</v>
      </c>
      <c r="E364" s="171" t="s">
        <v>556</v>
      </c>
      <c r="F364" s="171" t="s">
        <v>557</v>
      </c>
      <c r="G364" s="158"/>
      <c r="H364" s="158"/>
      <c r="I364" s="161"/>
      <c r="J364" s="172">
        <f>BK364</f>
        <v>0</v>
      </c>
      <c r="K364" s="158"/>
      <c r="L364" s="163"/>
      <c r="M364" s="164"/>
      <c r="N364" s="165"/>
      <c r="O364" s="165"/>
      <c r="P364" s="166">
        <f>SUM(P365:P366)</f>
        <v>0</v>
      </c>
      <c r="Q364" s="165"/>
      <c r="R364" s="166">
        <f>SUM(R365:R366)</f>
        <v>0</v>
      </c>
      <c r="S364" s="165"/>
      <c r="T364" s="167">
        <f>SUM(T365:T366)</f>
        <v>0</v>
      </c>
      <c r="AR364" s="168" t="s">
        <v>80</v>
      </c>
      <c r="AT364" s="169" t="s">
        <v>71</v>
      </c>
      <c r="AU364" s="169" t="s">
        <v>80</v>
      </c>
      <c r="AY364" s="168" t="s">
        <v>139</v>
      </c>
      <c r="BK364" s="170">
        <f>SUM(BK365:BK366)</f>
        <v>0</v>
      </c>
    </row>
    <row r="365" spans="2:65" s="1" customFormat="1" ht="20.45" customHeight="1">
      <c r="B365" s="33"/>
      <c r="C365" s="173" t="s">
        <v>558</v>
      </c>
      <c r="D365" s="173" t="s">
        <v>141</v>
      </c>
      <c r="E365" s="174" t="s">
        <v>559</v>
      </c>
      <c r="F365" s="175" t="s">
        <v>560</v>
      </c>
      <c r="G365" s="176" t="s">
        <v>262</v>
      </c>
      <c r="H365" s="177">
        <v>72.928</v>
      </c>
      <c r="I365" s="178"/>
      <c r="J365" s="179">
        <f>ROUND(I365*H365,2)</f>
        <v>0</v>
      </c>
      <c r="K365" s="175" t="s">
        <v>145</v>
      </c>
      <c r="L365" s="37"/>
      <c r="M365" s="180" t="s">
        <v>19</v>
      </c>
      <c r="N365" s="181" t="s">
        <v>43</v>
      </c>
      <c r="O365" s="59"/>
      <c r="P365" s="182">
        <f>O365*H365</f>
        <v>0</v>
      </c>
      <c r="Q365" s="182">
        <v>0</v>
      </c>
      <c r="R365" s="182">
        <f>Q365*H365</f>
        <v>0</v>
      </c>
      <c r="S365" s="182">
        <v>0</v>
      </c>
      <c r="T365" s="183">
        <f>S365*H365</f>
        <v>0</v>
      </c>
      <c r="AR365" s="16" t="s">
        <v>146</v>
      </c>
      <c r="AT365" s="16" t="s">
        <v>141</v>
      </c>
      <c r="AU365" s="16" t="s">
        <v>82</v>
      </c>
      <c r="AY365" s="16" t="s">
        <v>139</v>
      </c>
      <c r="BE365" s="184">
        <f>IF(N365="základní",J365,0)</f>
        <v>0</v>
      </c>
      <c r="BF365" s="184">
        <f>IF(N365="snížená",J365,0)</f>
        <v>0</v>
      </c>
      <c r="BG365" s="184">
        <f>IF(N365="zákl. přenesená",J365,0)</f>
        <v>0</v>
      </c>
      <c r="BH365" s="184">
        <f>IF(N365="sníž. přenesená",J365,0)</f>
        <v>0</v>
      </c>
      <c r="BI365" s="184">
        <f>IF(N365="nulová",J365,0)</f>
        <v>0</v>
      </c>
      <c r="BJ365" s="16" t="s">
        <v>80</v>
      </c>
      <c r="BK365" s="184">
        <f>ROUND(I365*H365,2)</f>
        <v>0</v>
      </c>
      <c r="BL365" s="16" t="s">
        <v>146</v>
      </c>
      <c r="BM365" s="16" t="s">
        <v>561</v>
      </c>
    </row>
    <row r="366" spans="2:47" s="1" customFormat="1" ht="11.25">
      <c r="B366" s="33"/>
      <c r="C366" s="34"/>
      <c r="D366" s="185" t="s">
        <v>148</v>
      </c>
      <c r="E366" s="34"/>
      <c r="F366" s="186" t="s">
        <v>562</v>
      </c>
      <c r="G366" s="34"/>
      <c r="H366" s="34"/>
      <c r="I366" s="102"/>
      <c r="J366" s="34"/>
      <c r="K366" s="34"/>
      <c r="L366" s="37"/>
      <c r="M366" s="187"/>
      <c r="N366" s="59"/>
      <c r="O366" s="59"/>
      <c r="P366" s="59"/>
      <c r="Q366" s="59"/>
      <c r="R366" s="59"/>
      <c r="S366" s="59"/>
      <c r="T366" s="60"/>
      <c r="AT366" s="16" t="s">
        <v>148</v>
      </c>
      <c r="AU366" s="16" t="s">
        <v>82</v>
      </c>
    </row>
    <row r="367" spans="2:63" s="10" customFormat="1" ht="25.9" customHeight="1">
      <c r="B367" s="157"/>
      <c r="C367" s="158"/>
      <c r="D367" s="159" t="s">
        <v>71</v>
      </c>
      <c r="E367" s="160" t="s">
        <v>563</v>
      </c>
      <c r="F367" s="160" t="s">
        <v>564</v>
      </c>
      <c r="G367" s="158"/>
      <c r="H367" s="158"/>
      <c r="I367" s="161"/>
      <c r="J367" s="162">
        <f>BK367</f>
        <v>0</v>
      </c>
      <c r="K367" s="158"/>
      <c r="L367" s="163"/>
      <c r="M367" s="164"/>
      <c r="N367" s="165"/>
      <c r="O367" s="165"/>
      <c r="P367" s="166">
        <f>P368</f>
        <v>0</v>
      </c>
      <c r="Q367" s="165"/>
      <c r="R367" s="166">
        <f>R368</f>
        <v>0</v>
      </c>
      <c r="S367" s="165"/>
      <c r="T367" s="167">
        <f>T368</f>
        <v>0.272</v>
      </c>
      <c r="AR367" s="168" t="s">
        <v>82</v>
      </c>
      <c r="AT367" s="169" t="s">
        <v>71</v>
      </c>
      <c r="AU367" s="169" t="s">
        <v>72</v>
      </c>
      <c r="AY367" s="168" t="s">
        <v>139</v>
      </c>
      <c r="BK367" s="170">
        <f>BK368</f>
        <v>0</v>
      </c>
    </row>
    <row r="368" spans="2:63" s="10" customFormat="1" ht="22.9" customHeight="1">
      <c r="B368" s="157"/>
      <c r="C368" s="158"/>
      <c r="D368" s="159" t="s">
        <v>71</v>
      </c>
      <c r="E368" s="171" t="s">
        <v>565</v>
      </c>
      <c r="F368" s="171" t="s">
        <v>566</v>
      </c>
      <c r="G368" s="158"/>
      <c r="H368" s="158"/>
      <c r="I368" s="161"/>
      <c r="J368" s="172">
        <f>BK368</f>
        <v>0</v>
      </c>
      <c r="K368" s="158"/>
      <c r="L368" s="163"/>
      <c r="M368" s="164"/>
      <c r="N368" s="165"/>
      <c r="O368" s="165"/>
      <c r="P368" s="166">
        <f>SUM(P369:P373)</f>
        <v>0</v>
      </c>
      <c r="Q368" s="165"/>
      <c r="R368" s="166">
        <f>SUM(R369:R373)</f>
        <v>0</v>
      </c>
      <c r="S368" s="165"/>
      <c r="T368" s="167">
        <f>SUM(T369:T373)</f>
        <v>0.272</v>
      </c>
      <c r="AR368" s="168" t="s">
        <v>82</v>
      </c>
      <c r="AT368" s="169" t="s">
        <v>71</v>
      </c>
      <c r="AU368" s="169" t="s">
        <v>80</v>
      </c>
      <c r="AY368" s="168" t="s">
        <v>139</v>
      </c>
      <c r="BK368" s="170">
        <f>SUM(BK369:BK373)</f>
        <v>0</v>
      </c>
    </row>
    <row r="369" spans="2:65" s="1" customFormat="1" ht="20.45" customHeight="1">
      <c r="B369" s="33"/>
      <c r="C369" s="173" t="s">
        <v>567</v>
      </c>
      <c r="D369" s="173" t="s">
        <v>141</v>
      </c>
      <c r="E369" s="174" t="s">
        <v>568</v>
      </c>
      <c r="F369" s="175" t="s">
        <v>569</v>
      </c>
      <c r="G369" s="176" t="s">
        <v>179</v>
      </c>
      <c r="H369" s="177">
        <v>10.5</v>
      </c>
      <c r="I369" s="178"/>
      <c r="J369" s="179">
        <f>ROUND(I369*H369,2)</f>
        <v>0</v>
      </c>
      <c r="K369" s="175" t="s">
        <v>145</v>
      </c>
      <c r="L369" s="37"/>
      <c r="M369" s="180" t="s">
        <v>19</v>
      </c>
      <c r="N369" s="181" t="s">
        <v>43</v>
      </c>
      <c r="O369" s="59"/>
      <c r="P369" s="182">
        <f>O369*H369</f>
        <v>0</v>
      </c>
      <c r="Q369" s="182">
        <v>0</v>
      </c>
      <c r="R369" s="182">
        <f>Q369*H369</f>
        <v>0</v>
      </c>
      <c r="S369" s="182">
        <v>0.016</v>
      </c>
      <c r="T369" s="183">
        <f>S369*H369</f>
        <v>0.168</v>
      </c>
      <c r="AR369" s="16" t="s">
        <v>239</v>
      </c>
      <c r="AT369" s="16" t="s">
        <v>141</v>
      </c>
      <c r="AU369" s="16" t="s">
        <v>82</v>
      </c>
      <c r="AY369" s="16" t="s">
        <v>139</v>
      </c>
      <c r="BE369" s="184">
        <f>IF(N369="základní",J369,0)</f>
        <v>0</v>
      </c>
      <c r="BF369" s="184">
        <f>IF(N369="snížená",J369,0)</f>
        <v>0</v>
      </c>
      <c r="BG369" s="184">
        <f>IF(N369="zákl. přenesená",J369,0)</f>
        <v>0</v>
      </c>
      <c r="BH369" s="184">
        <f>IF(N369="sníž. přenesená",J369,0)</f>
        <v>0</v>
      </c>
      <c r="BI369" s="184">
        <f>IF(N369="nulová",J369,0)</f>
        <v>0</v>
      </c>
      <c r="BJ369" s="16" t="s">
        <v>80</v>
      </c>
      <c r="BK369" s="184">
        <f>ROUND(I369*H369,2)</f>
        <v>0</v>
      </c>
      <c r="BL369" s="16" t="s">
        <v>239</v>
      </c>
      <c r="BM369" s="16" t="s">
        <v>570</v>
      </c>
    </row>
    <row r="370" spans="2:47" s="1" customFormat="1" ht="11.25">
      <c r="B370" s="33"/>
      <c r="C370" s="34"/>
      <c r="D370" s="185" t="s">
        <v>148</v>
      </c>
      <c r="E370" s="34"/>
      <c r="F370" s="186" t="s">
        <v>569</v>
      </c>
      <c r="G370" s="34"/>
      <c r="H370" s="34"/>
      <c r="I370" s="102"/>
      <c r="J370" s="34"/>
      <c r="K370" s="34"/>
      <c r="L370" s="37"/>
      <c r="M370" s="187"/>
      <c r="N370" s="59"/>
      <c r="O370" s="59"/>
      <c r="P370" s="59"/>
      <c r="Q370" s="59"/>
      <c r="R370" s="59"/>
      <c r="S370" s="59"/>
      <c r="T370" s="60"/>
      <c r="AT370" s="16" t="s">
        <v>148</v>
      </c>
      <c r="AU370" s="16" t="s">
        <v>82</v>
      </c>
    </row>
    <row r="371" spans="2:51" s="11" customFormat="1" ht="11.25">
      <c r="B371" s="189"/>
      <c r="C371" s="190"/>
      <c r="D371" s="185" t="s">
        <v>151</v>
      </c>
      <c r="E371" s="191" t="s">
        <v>19</v>
      </c>
      <c r="F371" s="192" t="s">
        <v>571</v>
      </c>
      <c r="G371" s="190"/>
      <c r="H371" s="193">
        <v>10.5</v>
      </c>
      <c r="I371" s="194"/>
      <c r="J371" s="190"/>
      <c r="K371" s="190"/>
      <c r="L371" s="195"/>
      <c r="M371" s="196"/>
      <c r="N371" s="197"/>
      <c r="O371" s="197"/>
      <c r="P371" s="197"/>
      <c r="Q371" s="197"/>
      <c r="R371" s="197"/>
      <c r="S371" s="197"/>
      <c r="T371" s="198"/>
      <c r="AT371" s="199" t="s">
        <v>151</v>
      </c>
      <c r="AU371" s="199" t="s">
        <v>82</v>
      </c>
      <c r="AV371" s="11" t="s">
        <v>82</v>
      </c>
      <c r="AW371" s="11" t="s">
        <v>33</v>
      </c>
      <c r="AX371" s="11" t="s">
        <v>80</v>
      </c>
      <c r="AY371" s="199" t="s">
        <v>139</v>
      </c>
    </row>
    <row r="372" spans="2:65" s="1" customFormat="1" ht="20.45" customHeight="1">
      <c r="B372" s="33"/>
      <c r="C372" s="173" t="s">
        <v>572</v>
      </c>
      <c r="D372" s="173" t="s">
        <v>141</v>
      </c>
      <c r="E372" s="174" t="s">
        <v>573</v>
      </c>
      <c r="F372" s="175" t="s">
        <v>574</v>
      </c>
      <c r="G372" s="176" t="s">
        <v>179</v>
      </c>
      <c r="H372" s="177">
        <v>6.5</v>
      </c>
      <c r="I372" s="178"/>
      <c r="J372" s="179">
        <f>ROUND(I372*H372,2)</f>
        <v>0</v>
      </c>
      <c r="K372" s="175" t="s">
        <v>145</v>
      </c>
      <c r="L372" s="37"/>
      <c r="M372" s="180" t="s">
        <v>19</v>
      </c>
      <c r="N372" s="181" t="s">
        <v>43</v>
      </c>
      <c r="O372" s="59"/>
      <c r="P372" s="182">
        <f>O372*H372</f>
        <v>0</v>
      </c>
      <c r="Q372" s="182">
        <v>0</v>
      </c>
      <c r="R372" s="182">
        <f>Q372*H372</f>
        <v>0</v>
      </c>
      <c r="S372" s="182">
        <v>0.016</v>
      </c>
      <c r="T372" s="183">
        <f>S372*H372</f>
        <v>0.10400000000000001</v>
      </c>
      <c r="AR372" s="16" t="s">
        <v>239</v>
      </c>
      <c r="AT372" s="16" t="s">
        <v>141</v>
      </c>
      <c r="AU372" s="16" t="s">
        <v>82</v>
      </c>
      <c r="AY372" s="16" t="s">
        <v>139</v>
      </c>
      <c r="BE372" s="184">
        <f>IF(N372="základní",J372,0)</f>
        <v>0</v>
      </c>
      <c r="BF372" s="184">
        <f>IF(N372="snížená",J372,0)</f>
        <v>0</v>
      </c>
      <c r="BG372" s="184">
        <f>IF(N372="zákl. přenesená",J372,0)</f>
        <v>0</v>
      </c>
      <c r="BH372" s="184">
        <f>IF(N372="sníž. přenesená",J372,0)</f>
        <v>0</v>
      </c>
      <c r="BI372" s="184">
        <f>IF(N372="nulová",J372,0)</f>
        <v>0</v>
      </c>
      <c r="BJ372" s="16" t="s">
        <v>80</v>
      </c>
      <c r="BK372" s="184">
        <f>ROUND(I372*H372,2)</f>
        <v>0</v>
      </c>
      <c r="BL372" s="16" t="s">
        <v>239</v>
      </c>
      <c r="BM372" s="16" t="s">
        <v>575</v>
      </c>
    </row>
    <row r="373" spans="2:47" s="1" customFormat="1" ht="11.25">
      <c r="B373" s="33"/>
      <c r="C373" s="34"/>
      <c r="D373" s="185" t="s">
        <v>148</v>
      </c>
      <c r="E373" s="34"/>
      <c r="F373" s="186" t="s">
        <v>574</v>
      </c>
      <c r="G373" s="34"/>
      <c r="H373" s="34"/>
      <c r="I373" s="102"/>
      <c r="J373" s="34"/>
      <c r="K373" s="34"/>
      <c r="L373" s="37"/>
      <c r="M373" s="232"/>
      <c r="N373" s="233"/>
      <c r="O373" s="233"/>
      <c r="P373" s="233"/>
      <c r="Q373" s="233"/>
      <c r="R373" s="233"/>
      <c r="S373" s="233"/>
      <c r="T373" s="234"/>
      <c r="AT373" s="16" t="s">
        <v>148</v>
      </c>
      <c r="AU373" s="16" t="s">
        <v>82</v>
      </c>
    </row>
    <row r="374" spans="2:12" s="1" customFormat="1" ht="6.95" customHeight="1">
      <c r="B374" s="45"/>
      <c r="C374" s="46"/>
      <c r="D374" s="46"/>
      <c r="E374" s="46"/>
      <c r="F374" s="46"/>
      <c r="G374" s="46"/>
      <c r="H374" s="46"/>
      <c r="I374" s="124"/>
      <c r="J374" s="46"/>
      <c r="K374" s="46"/>
      <c r="L374" s="37"/>
    </row>
  </sheetData>
  <sheetProtection algorithmName="SHA-512" hashValue="XDdZN4/LI/FKgwFoVquZ9TNpt29fNi30r2YazDCBt+dTlXhyqwOzGwMqcg/7VVGadYyUU9mzgAgHs1dg3WZBcA==" saltValue="8PlmsnoaOlQo0ds4rjjIbT9Rv5ch1sDL9D6Es+IcpG+OY3t2RLcXU/9DIx6G5t7qRZYqJ89HeH0tHqiFC+ndPw==" spinCount="100000" sheet="1" objects="1" scenarios="1" formatColumns="0" formatRows="0" autoFilter="0"/>
  <autoFilter ref="C88:K373"/>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15"/>
  <pageSetup blackAndWhite="1" fitToHeight="0" fitToWidth="1" horizontalDpi="600" verticalDpi="600" orientation="portrait" paperSize="9" scale="68"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001"/>
  <sheetViews>
    <sheetView showGridLines="0" tabSelected="1" view="pageBreakPreview" zoomScale="60" workbookViewId="0" topLeftCell="A236">
      <selection activeCell="B59" sqref="B59"/>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96" customWidth="1"/>
    <col min="10" max="10" width="20.140625" style="0" customWidth="1"/>
    <col min="11" max="11" width="14.710937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23"/>
      <c r="M2" s="323"/>
      <c r="N2" s="323"/>
      <c r="O2" s="323"/>
      <c r="P2" s="323"/>
      <c r="Q2" s="323"/>
      <c r="R2" s="323"/>
      <c r="S2" s="323"/>
      <c r="T2" s="323"/>
      <c r="U2" s="323"/>
      <c r="V2" s="323"/>
      <c r="AT2" s="16" t="s">
        <v>85</v>
      </c>
    </row>
    <row r="3" spans="2:46" ht="6.95" customHeight="1">
      <c r="B3" s="97"/>
      <c r="C3" s="98"/>
      <c r="D3" s="98"/>
      <c r="E3" s="98"/>
      <c r="F3" s="98"/>
      <c r="G3" s="98"/>
      <c r="H3" s="98"/>
      <c r="I3" s="99"/>
      <c r="J3" s="98"/>
      <c r="K3" s="98"/>
      <c r="L3" s="19"/>
      <c r="AT3" s="16" t="s">
        <v>82</v>
      </c>
    </row>
    <row r="4" spans="2:46" ht="24.95" customHeight="1">
      <c r="B4" s="19"/>
      <c r="D4" s="100" t="s">
        <v>107</v>
      </c>
      <c r="L4" s="19"/>
      <c r="M4" s="23" t="s">
        <v>10</v>
      </c>
      <c r="AT4" s="16" t="s">
        <v>4</v>
      </c>
    </row>
    <row r="5" spans="2:12" ht="6.95" customHeight="1">
      <c r="B5" s="19"/>
      <c r="L5" s="19"/>
    </row>
    <row r="6" spans="2:12" ht="12" customHeight="1">
      <c r="B6" s="19"/>
      <c r="D6" s="101" t="s">
        <v>16</v>
      </c>
      <c r="L6" s="19"/>
    </row>
    <row r="7" spans="2:12" ht="14.45" customHeight="1">
      <c r="B7" s="19"/>
      <c r="E7" s="352" t="str">
        <f>'Rekapitulace stavby'!K6</f>
        <v>Bezbariérové úpravy objektu školní jídelny ZŠ Vohradského</v>
      </c>
      <c r="F7" s="353"/>
      <c r="G7" s="353"/>
      <c r="H7" s="353"/>
      <c r="L7" s="19"/>
    </row>
    <row r="8" spans="2:12" s="1" customFormat="1" ht="12" customHeight="1">
      <c r="B8" s="37"/>
      <c r="D8" s="101" t="s">
        <v>108</v>
      </c>
      <c r="I8" s="102"/>
      <c r="L8" s="37"/>
    </row>
    <row r="9" spans="2:12" s="1" customFormat="1" ht="36.95" customHeight="1">
      <c r="B9" s="37"/>
      <c r="E9" s="354" t="s">
        <v>576</v>
      </c>
      <c r="F9" s="355"/>
      <c r="G9" s="355"/>
      <c r="H9" s="355"/>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22</v>
      </c>
      <c r="I12" s="103" t="s">
        <v>23</v>
      </c>
      <c r="J12" s="104" t="str">
        <f>'Rekapitulace stavby'!AN8</f>
        <v>11. 3. 2019</v>
      </c>
      <c r="L12" s="37"/>
    </row>
    <row r="13" spans="2:12" s="1" customFormat="1" ht="10.9" customHeight="1">
      <c r="B13" s="37"/>
      <c r="I13" s="102"/>
      <c r="L13" s="37"/>
    </row>
    <row r="14" spans="2:12" s="1" customFormat="1" ht="12" customHeight="1">
      <c r="B14" s="37"/>
      <c r="D14" s="101" t="s">
        <v>25</v>
      </c>
      <c r="I14" s="103" t="s">
        <v>26</v>
      </c>
      <c r="J14" s="16" t="s">
        <v>19</v>
      </c>
      <c r="L14" s="37"/>
    </row>
    <row r="15" spans="2:12" s="1" customFormat="1" ht="18" customHeight="1">
      <c r="B15" s="37"/>
      <c r="E15" s="16" t="s">
        <v>27</v>
      </c>
      <c r="I15" s="103" t="s">
        <v>28</v>
      </c>
      <c r="J15" s="16" t="s">
        <v>19</v>
      </c>
      <c r="L15" s="37"/>
    </row>
    <row r="16" spans="2:12" s="1" customFormat="1" ht="6.95" customHeight="1">
      <c r="B16" s="37"/>
      <c r="I16" s="102"/>
      <c r="L16" s="37"/>
    </row>
    <row r="17" spans="2:12" s="1" customFormat="1" ht="12" customHeight="1">
      <c r="B17" s="37"/>
      <c r="D17" s="101" t="s">
        <v>29</v>
      </c>
      <c r="I17" s="103" t="s">
        <v>26</v>
      </c>
      <c r="J17" s="29" t="str">
        <f>'Rekapitulace stavby'!AN13</f>
        <v>Vyplň údaj</v>
      </c>
      <c r="L17" s="37"/>
    </row>
    <row r="18" spans="2:12" s="1" customFormat="1" ht="18" customHeight="1">
      <c r="B18" s="37"/>
      <c r="E18" s="356" t="str">
        <f>'Rekapitulace stavby'!E14</f>
        <v>Vyplň údaj</v>
      </c>
      <c r="F18" s="357"/>
      <c r="G18" s="357"/>
      <c r="H18" s="357"/>
      <c r="I18" s="103" t="s">
        <v>28</v>
      </c>
      <c r="J18" s="29" t="str">
        <f>'Rekapitulace stavby'!AN14</f>
        <v>Vyplň údaj</v>
      </c>
      <c r="L18" s="37"/>
    </row>
    <row r="19" spans="2:12" s="1" customFormat="1" ht="6.95" customHeight="1">
      <c r="B19" s="37"/>
      <c r="I19" s="102"/>
      <c r="L19" s="37"/>
    </row>
    <row r="20" spans="2:12" s="1" customFormat="1" ht="12" customHeight="1">
      <c r="B20" s="37"/>
      <c r="D20" s="101" t="s">
        <v>31</v>
      </c>
      <c r="I20" s="103" t="s">
        <v>26</v>
      </c>
      <c r="J20" s="16" t="str">
        <f>IF('Rekapitulace stavby'!AN16="","",'Rekapitulace stavby'!AN16)</f>
        <v/>
      </c>
      <c r="L20" s="37"/>
    </row>
    <row r="21" spans="2:12" s="1" customFormat="1" ht="18" customHeight="1">
      <c r="B21" s="37"/>
      <c r="E21" s="16" t="str">
        <f>IF('Rekapitulace stavby'!E17="","",'Rekapitulace stavby'!E17)</f>
        <v xml:space="preserve"> </v>
      </c>
      <c r="I21" s="103" t="s">
        <v>28</v>
      </c>
      <c r="J21" s="16" t="str">
        <f>IF('Rekapitulace stavby'!AN17="","",'Rekapitulace stavby'!AN17)</f>
        <v/>
      </c>
      <c r="L21" s="37"/>
    </row>
    <row r="22" spans="2:12" s="1" customFormat="1" ht="6.95" customHeight="1">
      <c r="B22" s="37"/>
      <c r="I22" s="102"/>
      <c r="L22" s="37"/>
    </row>
    <row r="23" spans="2:12" s="1" customFormat="1" ht="12" customHeight="1">
      <c r="B23" s="37"/>
      <c r="D23" s="101" t="s">
        <v>34</v>
      </c>
      <c r="I23" s="103" t="s">
        <v>26</v>
      </c>
      <c r="J23" s="16" t="s">
        <v>19</v>
      </c>
      <c r="L23" s="37"/>
    </row>
    <row r="24" spans="2:12" s="1" customFormat="1" ht="18" customHeight="1">
      <c r="B24" s="37"/>
      <c r="E24" s="16" t="s">
        <v>35</v>
      </c>
      <c r="I24" s="103" t="s">
        <v>28</v>
      </c>
      <c r="J24" s="16" t="s">
        <v>19</v>
      </c>
      <c r="L24" s="37"/>
    </row>
    <row r="25" spans="2:12" s="1" customFormat="1" ht="6.95" customHeight="1">
      <c r="B25" s="37"/>
      <c r="I25" s="102"/>
      <c r="L25" s="37"/>
    </row>
    <row r="26" spans="2:12" s="1" customFormat="1" ht="12" customHeight="1">
      <c r="B26" s="37"/>
      <c r="D26" s="101" t="s">
        <v>36</v>
      </c>
      <c r="I26" s="102"/>
      <c r="L26" s="37"/>
    </row>
    <row r="27" spans="2:12" s="6" customFormat="1" ht="14.45" customHeight="1">
      <c r="B27" s="105"/>
      <c r="E27" s="358" t="s">
        <v>19</v>
      </c>
      <c r="F27" s="358"/>
      <c r="G27" s="358"/>
      <c r="H27" s="358"/>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38</v>
      </c>
      <c r="I30" s="102"/>
      <c r="J30" s="109">
        <f>ROUND(J105,2)</f>
        <v>0</v>
      </c>
      <c r="L30" s="37"/>
    </row>
    <row r="31" spans="2:12" s="1" customFormat="1" ht="6.95" customHeight="1">
      <c r="B31" s="37"/>
      <c r="D31" s="55"/>
      <c r="E31" s="55"/>
      <c r="F31" s="55"/>
      <c r="G31" s="55"/>
      <c r="H31" s="55"/>
      <c r="I31" s="107"/>
      <c r="J31" s="55"/>
      <c r="K31" s="55"/>
      <c r="L31" s="37"/>
    </row>
    <row r="32" spans="2:12" s="1" customFormat="1" ht="14.45" customHeight="1">
      <c r="B32" s="37"/>
      <c r="F32" s="110" t="s">
        <v>40</v>
      </c>
      <c r="I32" s="111" t="s">
        <v>39</v>
      </c>
      <c r="J32" s="110" t="s">
        <v>41</v>
      </c>
      <c r="L32" s="37"/>
    </row>
    <row r="33" spans="2:12" s="1" customFormat="1" ht="14.45" customHeight="1">
      <c r="B33" s="37"/>
      <c r="D33" s="101" t="s">
        <v>42</v>
      </c>
      <c r="E33" s="101" t="s">
        <v>43</v>
      </c>
      <c r="F33" s="112">
        <f>ROUND((SUM(BE105:BE1000)),2)</f>
        <v>0</v>
      </c>
      <c r="I33" s="113">
        <v>0.21</v>
      </c>
      <c r="J33" s="112">
        <f>ROUND(((SUM(BE105:BE1000))*I33),2)</f>
        <v>0</v>
      </c>
      <c r="L33" s="37"/>
    </row>
    <row r="34" spans="2:12" s="1" customFormat="1" ht="14.45" customHeight="1">
      <c r="B34" s="37"/>
      <c r="E34" s="101" t="s">
        <v>44</v>
      </c>
      <c r="F34" s="112">
        <f>ROUND((SUM(BF105:BF1000)),2)</f>
        <v>0</v>
      </c>
      <c r="I34" s="113">
        <v>0.15</v>
      </c>
      <c r="J34" s="112">
        <f>ROUND(((SUM(BF105:BF1000))*I34),2)</f>
        <v>0</v>
      </c>
      <c r="L34" s="37"/>
    </row>
    <row r="35" spans="2:12" s="1" customFormat="1" ht="14.45" customHeight="1" hidden="1">
      <c r="B35" s="37"/>
      <c r="E35" s="101" t="s">
        <v>45</v>
      </c>
      <c r="F35" s="112">
        <f>ROUND((SUM(BG105:BG1000)),2)</f>
        <v>0</v>
      </c>
      <c r="I35" s="113">
        <v>0.21</v>
      </c>
      <c r="J35" s="112">
        <f>0</f>
        <v>0</v>
      </c>
      <c r="L35" s="37"/>
    </row>
    <row r="36" spans="2:12" s="1" customFormat="1" ht="14.45" customHeight="1" hidden="1">
      <c r="B36" s="37"/>
      <c r="E36" s="101" t="s">
        <v>46</v>
      </c>
      <c r="F36" s="112">
        <f>ROUND((SUM(BH105:BH1000)),2)</f>
        <v>0</v>
      </c>
      <c r="I36" s="113">
        <v>0.15</v>
      </c>
      <c r="J36" s="112">
        <f>0</f>
        <v>0</v>
      </c>
      <c r="L36" s="37"/>
    </row>
    <row r="37" spans="2:12" s="1" customFormat="1" ht="14.45" customHeight="1" hidden="1">
      <c r="B37" s="37"/>
      <c r="E37" s="101" t="s">
        <v>47</v>
      </c>
      <c r="F37" s="112">
        <f>ROUND((SUM(BI105:BI1000)),2)</f>
        <v>0</v>
      </c>
      <c r="I37" s="113">
        <v>0</v>
      </c>
      <c r="J37" s="112">
        <f>0</f>
        <v>0</v>
      </c>
      <c r="L37" s="37"/>
    </row>
    <row r="38" spans="2:12" s="1" customFormat="1" ht="6.95"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110</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5" customHeight="1">
      <c r="B48" s="33"/>
      <c r="C48" s="34"/>
      <c r="D48" s="34"/>
      <c r="E48" s="359" t="str">
        <f>E7</f>
        <v>Bezbariérové úpravy objektu školní jídelny ZŠ Vohradského</v>
      </c>
      <c r="F48" s="360"/>
      <c r="G48" s="360"/>
      <c r="H48" s="360"/>
      <c r="I48" s="102"/>
      <c r="J48" s="34"/>
      <c r="K48" s="34"/>
      <c r="L48" s="37"/>
    </row>
    <row r="49" spans="2:12" s="1" customFormat="1" ht="12" customHeight="1">
      <c r="B49" s="33"/>
      <c r="C49" s="28" t="s">
        <v>108</v>
      </c>
      <c r="D49" s="34"/>
      <c r="E49" s="34"/>
      <c r="F49" s="34"/>
      <c r="G49" s="34"/>
      <c r="H49" s="34"/>
      <c r="I49" s="102"/>
      <c r="J49" s="34"/>
      <c r="K49" s="34"/>
      <c r="L49" s="37"/>
    </row>
    <row r="50" spans="2:12" s="1" customFormat="1" ht="14.45" customHeight="1">
      <c r="B50" s="33"/>
      <c r="C50" s="34"/>
      <c r="D50" s="34"/>
      <c r="E50" s="332" t="str">
        <f>E9</f>
        <v>02 - stavební část</v>
      </c>
      <c r="F50" s="331"/>
      <c r="G50" s="331"/>
      <c r="H50" s="331"/>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Šluknov</v>
      </c>
      <c r="G52" s="34"/>
      <c r="H52" s="34"/>
      <c r="I52" s="103" t="s">
        <v>23</v>
      </c>
      <c r="J52" s="54" t="str">
        <f>IF(J12="","",J12)</f>
        <v>11. 3. 2019</v>
      </c>
      <c r="K52" s="34"/>
      <c r="L52" s="37"/>
    </row>
    <row r="53" spans="2:12" s="1" customFormat="1" ht="6.95" customHeight="1">
      <c r="B53" s="33"/>
      <c r="C53" s="34"/>
      <c r="D53" s="34"/>
      <c r="E53" s="34"/>
      <c r="F53" s="34"/>
      <c r="G53" s="34"/>
      <c r="H53" s="34"/>
      <c r="I53" s="102"/>
      <c r="J53" s="34"/>
      <c r="K53" s="34"/>
      <c r="L53" s="37"/>
    </row>
    <row r="54" spans="2:12" s="1" customFormat="1" ht="12.6" customHeight="1">
      <c r="B54" s="33"/>
      <c r="C54" s="28" t="s">
        <v>25</v>
      </c>
      <c r="D54" s="34"/>
      <c r="E54" s="34"/>
      <c r="F54" s="26" t="str">
        <f>E15</f>
        <v>město Šluknov</v>
      </c>
      <c r="G54" s="34"/>
      <c r="H54" s="34"/>
      <c r="I54" s="103" t="s">
        <v>31</v>
      </c>
      <c r="J54" s="31" t="str">
        <f>E21</f>
        <v xml:space="preserve"> </v>
      </c>
      <c r="K54" s="34"/>
      <c r="L54" s="37"/>
    </row>
    <row r="55" spans="2:12" s="1" customFormat="1" ht="12.6" customHeight="1">
      <c r="B55" s="33"/>
      <c r="C55" s="28" t="s">
        <v>29</v>
      </c>
      <c r="D55" s="34"/>
      <c r="E55" s="34"/>
      <c r="F55" s="26" t="str">
        <f>IF(E18="","",E18)</f>
        <v>Vyplň údaj</v>
      </c>
      <c r="G55" s="34"/>
      <c r="H55" s="34"/>
      <c r="I55" s="103" t="s">
        <v>34</v>
      </c>
      <c r="J55" s="31" t="str">
        <f>E24</f>
        <v>J. Nešněra</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111</v>
      </c>
      <c r="D57" s="129"/>
      <c r="E57" s="129"/>
      <c r="F57" s="129"/>
      <c r="G57" s="129"/>
      <c r="H57" s="129"/>
      <c r="I57" s="130"/>
      <c r="J57" s="131" t="s">
        <v>112</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70</v>
      </c>
      <c r="D59" s="34"/>
      <c r="E59" s="34"/>
      <c r="F59" s="34"/>
      <c r="G59" s="34"/>
      <c r="H59" s="34"/>
      <c r="I59" s="102"/>
      <c r="J59" s="72">
        <f>J105</f>
        <v>0</v>
      </c>
      <c r="K59" s="34"/>
      <c r="L59" s="37"/>
      <c r="AU59" s="16" t="s">
        <v>113</v>
      </c>
    </row>
    <row r="60" spans="2:12" s="7" customFormat="1" ht="24.95" customHeight="1">
      <c r="B60" s="133"/>
      <c r="C60" s="134"/>
      <c r="D60" s="135" t="s">
        <v>114</v>
      </c>
      <c r="E60" s="136"/>
      <c r="F60" s="136"/>
      <c r="G60" s="136"/>
      <c r="H60" s="136"/>
      <c r="I60" s="137"/>
      <c r="J60" s="138">
        <f>J106</f>
        <v>0</v>
      </c>
      <c r="K60" s="134"/>
      <c r="L60" s="139"/>
    </row>
    <row r="61" spans="2:12" s="8" customFormat="1" ht="19.9" customHeight="1">
      <c r="B61" s="140"/>
      <c r="C61" s="141"/>
      <c r="D61" s="142" t="s">
        <v>115</v>
      </c>
      <c r="E61" s="143"/>
      <c r="F61" s="143"/>
      <c r="G61" s="143"/>
      <c r="H61" s="143"/>
      <c r="I61" s="144"/>
      <c r="J61" s="145">
        <f>J107</f>
        <v>0</v>
      </c>
      <c r="K61" s="141"/>
      <c r="L61" s="146"/>
    </row>
    <row r="62" spans="2:12" s="8" customFormat="1" ht="19.9" customHeight="1">
      <c r="B62" s="140"/>
      <c r="C62" s="141"/>
      <c r="D62" s="142" t="s">
        <v>116</v>
      </c>
      <c r="E62" s="143"/>
      <c r="F62" s="143"/>
      <c r="G62" s="143"/>
      <c r="H62" s="143"/>
      <c r="I62" s="144"/>
      <c r="J62" s="145">
        <f>J131</f>
        <v>0</v>
      </c>
      <c r="K62" s="141"/>
      <c r="L62" s="146"/>
    </row>
    <row r="63" spans="2:12" s="8" customFormat="1" ht="19.9" customHeight="1">
      <c r="B63" s="140"/>
      <c r="C63" s="141"/>
      <c r="D63" s="142" t="s">
        <v>117</v>
      </c>
      <c r="E63" s="143"/>
      <c r="F63" s="143"/>
      <c r="G63" s="143"/>
      <c r="H63" s="143"/>
      <c r="I63" s="144"/>
      <c r="J63" s="145">
        <f>J201</f>
        <v>0</v>
      </c>
      <c r="K63" s="141"/>
      <c r="L63" s="146"/>
    </row>
    <row r="64" spans="2:12" s="8" customFormat="1" ht="19.9" customHeight="1">
      <c r="B64" s="140"/>
      <c r="C64" s="141"/>
      <c r="D64" s="142" t="s">
        <v>577</v>
      </c>
      <c r="E64" s="143"/>
      <c r="F64" s="143"/>
      <c r="G64" s="143"/>
      <c r="H64" s="143"/>
      <c r="I64" s="144"/>
      <c r="J64" s="145">
        <f>J247</f>
        <v>0</v>
      </c>
      <c r="K64" s="141"/>
      <c r="L64" s="146"/>
    </row>
    <row r="65" spans="2:12" s="8" customFormat="1" ht="19.9" customHeight="1">
      <c r="B65" s="140"/>
      <c r="C65" s="141"/>
      <c r="D65" s="142" t="s">
        <v>118</v>
      </c>
      <c r="E65" s="143"/>
      <c r="F65" s="143"/>
      <c r="G65" s="143"/>
      <c r="H65" s="143"/>
      <c r="I65" s="144"/>
      <c r="J65" s="145">
        <f>J287</f>
        <v>0</v>
      </c>
      <c r="K65" s="141"/>
      <c r="L65" s="146"/>
    </row>
    <row r="66" spans="2:12" s="8" customFormat="1" ht="19.9" customHeight="1">
      <c r="B66" s="140"/>
      <c r="C66" s="141"/>
      <c r="D66" s="142" t="s">
        <v>578</v>
      </c>
      <c r="E66" s="143"/>
      <c r="F66" s="143"/>
      <c r="G66" s="143"/>
      <c r="H66" s="143"/>
      <c r="I66" s="144"/>
      <c r="J66" s="145">
        <f>J292</f>
        <v>0</v>
      </c>
      <c r="K66" s="141"/>
      <c r="L66" s="146"/>
    </row>
    <row r="67" spans="2:12" s="8" customFormat="1" ht="19.9" customHeight="1">
      <c r="B67" s="140"/>
      <c r="C67" s="141"/>
      <c r="D67" s="142" t="s">
        <v>119</v>
      </c>
      <c r="E67" s="143"/>
      <c r="F67" s="143"/>
      <c r="G67" s="143"/>
      <c r="H67" s="143"/>
      <c r="I67" s="144"/>
      <c r="J67" s="145">
        <f>J409</f>
        <v>0</v>
      </c>
      <c r="K67" s="141"/>
      <c r="L67" s="146"/>
    </row>
    <row r="68" spans="2:12" s="8" customFormat="1" ht="19.9" customHeight="1">
      <c r="B68" s="140"/>
      <c r="C68" s="141"/>
      <c r="D68" s="142" t="s">
        <v>120</v>
      </c>
      <c r="E68" s="143"/>
      <c r="F68" s="143"/>
      <c r="G68" s="143"/>
      <c r="H68" s="143"/>
      <c r="I68" s="144"/>
      <c r="J68" s="145">
        <f>J555</f>
        <v>0</v>
      </c>
      <c r="K68" s="141"/>
      <c r="L68" s="146"/>
    </row>
    <row r="69" spans="2:12" s="8" customFormat="1" ht="19.9" customHeight="1">
      <c r="B69" s="140"/>
      <c r="C69" s="141"/>
      <c r="D69" s="142" t="s">
        <v>121</v>
      </c>
      <c r="E69" s="143"/>
      <c r="F69" s="143"/>
      <c r="G69" s="143"/>
      <c r="H69" s="143"/>
      <c r="I69" s="144"/>
      <c r="J69" s="145">
        <f>J566</f>
        <v>0</v>
      </c>
      <c r="K69" s="141"/>
      <c r="L69" s="146"/>
    </row>
    <row r="70" spans="2:12" s="7" customFormat="1" ht="24.95" customHeight="1">
      <c r="B70" s="133"/>
      <c r="C70" s="134"/>
      <c r="D70" s="135" t="s">
        <v>122</v>
      </c>
      <c r="E70" s="136"/>
      <c r="F70" s="136"/>
      <c r="G70" s="136"/>
      <c r="H70" s="136"/>
      <c r="I70" s="137"/>
      <c r="J70" s="138">
        <f>J570</f>
        <v>0</v>
      </c>
      <c r="K70" s="134"/>
      <c r="L70" s="139"/>
    </row>
    <row r="71" spans="2:12" s="8" customFormat="1" ht="19.9" customHeight="1">
      <c r="B71" s="140"/>
      <c r="C71" s="141"/>
      <c r="D71" s="142" t="s">
        <v>579</v>
      </c>
      <c r="E71" s="143"/>
      <c r="F71" s="143"/>
      <c r="G71" s="143"/>
      <c r="H71" s="143"/>
      <c r="I71" s="144"/>
      <c r="J71" s="145">
        <f>J571</f>
        <v>0</v>
      </c>
      <c r="K71" s="141"/>
      <c r="L71" s="146"/>
    </row>
    <row r="72" spans="2:12" s="8" customFormat="1" ht="19.9" customHeight="1">
      <c r="B72" s="140"/>
      <c r="C72" s="141"/>
      <c r="D72" s="142" t="s">
        <v>580</v>
      </c>
      <c r="E72" s="143"/>
      <c r="F72" s="143"/>
      <c r="G72" s="143"/>
      <c r="H72" s="143"/>
      <c r="I72" s="144"/>
      <c r="J72" s="145">
        <f>J614</f>
        <v>0</v>
      </c>
      <c r="K72" s="141"/>
      <c r="L72" s="146"/>
    </row>
    <row r="73" spans="2:12" s="8" customFormat="1" ht="19.9" customHeight="1">
      <c r="B73" s="140"/>
      <c r="C73" s="141"/>
      <c r="D73" s="142" t="s">
        <v>581</v>
      </c>
      <c r="E73" s="143"/>
      <c r="F73" s="143"/>
      <c r="G73" s="143"/>
      <c r="H73" s="143"/>
      <c r="I73" s="144"/>
      <c r="J73" s="145">
        <f>J653</f>
        <v>0</v>
      </c>
      <c r="K73" s="141"/>
      <c r="L73" s="146"/>
    </row>
    <row r="74" spans="2:12" s="8" customFormat="1" ht="19.9" customHeight="1">
      <c r="B74" s="140"/>
      <c r="C74" s="141"/>
      <c r="D74" s="142" t="s">
        <v>582</v>
      </c>
      <c r="E74" s="143"/>
      <c r="F74" s="143"/>
      <c r="G74" s="143"/>
      <c r="H74" s="143"/>
      <c r="I74" s="144"/>
      <c r="J74" s="145">
        <f>J701</f>
        <v>0</v>
      </c>
      <c r="K74" s="141"/>
      <c r="L74" s="146"/>
    </row>
    <row r="75" spans="2:12" s="8" customFormat="1" ht="19.9" customHeight="1">
      <c r="B75" s="140"/>
      <c r="C75" s="141"/>
      <c r="D75" s="142" t="s">
        <v>583</v>
      </c>
      <c r="E75" s="143"/>
      <c r="F75" s="143"/>
      <c r="G75" s="143"/>
      <c r="H75" s="143"/>
      <c r="I75" s="144"/>
      <c r="J75" s="145">
        <f>J710</f>
        <v>0</v>
      </c>
      <c r="K75" s="141"/>
      <c r="L75" s="146"/>
    </row>
    <row r="76" spans="2:12" s="8" customFormat="1" ht="19.9" customHeight="1">
      <c r="B76" s="140"/>
      <c r="C76" s="141"/>
      <c r="D76" s="142" t="s">
        <v>584</v>
      </c>
      <c r="E76" s="143"/>
      <c r="F76" s="143"/>
      <c r="G76" s="143"/>
      <c r="H76" s="143"/>
      <c r="I76" s="144"/>
      <c r="J76" s="145">
        <f>J714</f>
        <v>0</v>
      </c>
      <c r="K76" s="141"/>
      <c r="L76" s="146"/>
    </row>
    <row r="77" spans="2:12" s="8" customFormat="1" ht="19.9" customHeight="1">
      <c r="B77" s="140"/>
      <c r="C77" s="141"/>
      <c r="D77" s="142" t="s">
        <v>585</v>
      </c>
      <c r="E77" s="143"/>
      <c r="F77" s="143"/>
      <c r="G77" s="143"/>
      <c r="H77" s="143"/>
      <c r="I77" s="144"/>
      <c r="J77" s="145">
        <f>J729</f>
        <v>0</v>
      </c>
      <c r="K77" s="141"/>
      <c r="L77" s="146"/>
    </row>
    <row r="78" spans="2:12" s="8" customFormat="1" ht="19.9" customHeight="1">
      <c r="B78" s="140"/>
      <c r="C78" s="141"/>
      <c r="D78" s="142" t="s">
        <v>586</v>
      </c>
      <c r="E78" s="143"/>
      <c r="F78" s="143"/>
      <c r="G78" s="143"/>
      <c r="H78" s="143"/>
      <c r="I78" s="144"/>
      <c r="J78" s="145">
        <f>J750</f>
        <v>0</v>
      </c>
      <c r="K78" s="141"/>
      <c r="L78" s="146"/>
    </row>
    <row r="79" spans="2:12" s="8" customFormat="1" ht="19.9" customHeight="1">
      <c r="B79" s="140"/>
      <c r="C79" s="141"/>
      <c r="D79" s="142" t="s">
        <v>587</v>
      </c>
      <c r="E79" s="143"/>
      <c r="F79" s="143"/>
      <c r="G79" s="143"/>
      <c r="H79" s="143"/>
      <c r="I79" s="144"/>
      <c r="J79" s="145">
        <f>J756</f>
        <v>0</v>
      </c>
      <c r="K79" s="141"/>
      <c r="L79" s="146"/>
    </row>
    <row r="80" spans="2:12" s="8" customFormat="1" ht="19.9" customHeight="1">
      <c r="B80" s="140"/>
      <c r="C80" s="141"/>
      <c r="D80" s="142" t="s">
        <v>123</v>
      </c>
      <c r="E80" s="143"/>
      <c r="F80" s="143"/>
      <c r="G80" s="143"/>
      <c r="H80" s="143"/>
      <c r="I80" s="144"/>
      <c r="J80" s="145">
        <f>J793</f>
        <v>0</v>
      </c>
      <c r="K80" s="141"/>
      <c r="L80" s="146"/>
    </row>
    <row r="81" spans="2:12" s="8" customFormat="1" ht="19.9" customHeight="1">
      <c r="B81" s="140"/>
      <c r="C81" s="141"/>
      <c r="D81" s="142" t="s">
        <v>588</v>
      </c>
      <c r="E81" s="143"/>
      <c r="F81" s="143"/>
      <c r="G81" s="143"/>
      <c r="H81" s="143"/>
      <c r="I81" s="144"/>
      <c r="J81" s="145">
        <f>J835</f>
        <v>0</v>
      </c>
      <c r="K81" s="141"/>
      <c r="L81" s="146"/>
    </row>
    <row r="82" spans="2:12" s="8" customFormat="1" ht="19.9" customHeight="1">
      <c r="B82" s="140"/>
      <c r="C82" s="141"/>
      <c r="D82" s="142" t="s">
        <v>589</v>
      </c>
      <c r="E82" s="143"/>
      <c r="F82" s="143"/>
      <c r="G82" s="143"/>
      <c r="H82" s="143"/>
      <c r="I82" s="144"/>
      <c r="J82" s="145">
        <f>J900</f>
        <v>0</v>
      </c>
      <c r="K82" s="141"/>
      <c r="L82" s="146"/>
    </row>
    <row r="83" spans="2:12" s="8" customFormat="1" ht="19.9" customHeight="1">
      <c r="B83" s="140"/>
      <c r="C83" s="141"/>
      <c r="D83" s="142" t="s">
        <v>590</v>
      </c>
      <c r="E83" s="143"/>
      <c r="F83" s="143"/>
      <c r="G83" s="143"/>
      <c r="H83" s="143"/>
      <c r="I83" s="144"/>
      <c r="J83" s="145">
        <f>J931</f>
        <v>0</v>
      </c>
      <c r="K83" s="141"/>
      <c r="L83" s="146"/>
    </row>
    <row r="84" spans="2:12" s="8" customFormat="1" ht="19.9" customHeight="1">
      <c r="B84" s="140"/>
      <c r="C84" s="141"/>
      <c r="D84" s="142" t="s">
        <v>591</v>
      </c>
      <c r="E84" s="143"/>
      <c r="F84" s="143"/>
      <c r="G84" s="143"/>
      <c r="H84" s="143"/>
      <c r="I84" s="144"/>
      <c r="J84" s="145">
        <f>J957</f>
        <v>0</v>
      </c>
      <c r="K84" s="141"/>
      <c r="L84" s="146"/>
    </row>
    <row r="85" spans="2:12" s="8" customFormat="1" ht="19.9" customHeight="1">
      <c r="B85" s="140"/>
      <c r="C85" s="141"/>
      <c r="D85" s="142" t="s">
        <v>592</v>
      </c>
      <c r="E85" s="143"/>
      <c r="F85" s="143"/>
      <c r="G85" s="143"/>
      <c r="H85" s="143"/>
      <c r="I85" s="144"/>
      <c r="J85" s="145">
        <f>J990</f>
        <v>0</v>
      </c>
      <c r="K85" s="141"/>
      <c r="L85" s="146"/>
    </row>
    <row r="86" spans="2:12" s="1" customFormat="1" ht="21.75" customHeight="1">
      <c r="B86" s="33"/>
      <c r="C86" s="34"/>
      <c r="D86" s="34"/>
      <c r="E86" s="34"/>
      <c r="F86" s="34"/>
      <c r="G86" s="34"/>
      <c r="H86" s="34"/>
      <c r="I86" s="102"/>
      <c r="J86" s="34"/>
      <c r="K86" s="34"/>
      <c r="L86" s="37"/>
    </row>
    <row r="87" spans="2:12" s="1" customFormat="1" ht="6.95" customHeight="1">
      <c r="B87" s="45"/>
      <c r="C87" s="46"/>
      <c r="D87" s="46"/>
      <c r="E87" s="46"/>
      <c r="F87" s="46"/>
      <c r="G87" s="46"/>
      <c r="H87" s="46"/>
      <c r="I87" s="124"/>
      <c r="J87" s="46"/>
      <c r="K87" s="46"/>
      <c r="L87" s="37"/>
    </row>
    <row r="91" spans="2:12" s="1" customFormat="1" ht="6.95" customHeight="1">
      <c r="B91" s="47"/>
      <c r="C91" s="48"/>
      <c r="D91" s="48"/>
      <c r="E91" s="48"/>
      <c r="F91" s="48"/>
      <c r="G91" s="48"/>
      <c r="H91" s="48"/>
      <c r="I91" s="127"/>
      <c r="J91" s="48"/>
      <c r="K91" s="48"/>
      <c r="L91" s="37"/>
    </row>
    <row r="92" spans="2:12" s="1" customFormat="1" ht="24.95" customHeight="1">
      <c r="B92" s="33"/>
      <c r="C92" s="22" t="s">
        <v>124</v>
      </c>
      <c r="D92" s="34"/>
      <c r="E92" s="34"/>
      <c r="F92" s="34"/>
      <c r="G92" s="34"/>
      <c r="H92" s="34"/>
      <c r="I92" s="102"/>
      <c r="J92" s="34"/>
      <c r="K92" s="34"/>
      <c r="L92" s="37"/>
    </row>
    <row r="93" spans="2:12" s="1" customFormat="1" ht="6.95" customHeight="1">
      <c r="B93" s="33"/>
      <c r="C93" s="34"/>
      <c r="D93" s="34"/>
      <c r="E93" s="34"/>
      <c r="F93" s="34"/>
      <c r="G93" s="34"/>
      <c r="H93" s="34"/>
      <c r="I93" s="102"/>
      <c r="J93" s="34"/>
      <c r="K93" s="34"/>
      <c r="L93" s="37"/>
    </row>
    <row r="94" spans="2:12" s="1" customFormat="1" ht="12" customHeight="1">
      <c r="B94" s="33"/>
      <c r="C94" s="28" t="s">
        <v>16</v>
      </c>
      <c r="D94" s="34"/>
      <c r="E94" s="34"/>
      <c r="F94" s="34"/>
      <c r="G94" s="34"/>
      <c r="H94" s="34"/>
      <c r="I94" s="102"/>
      <c r="J94" s="34"/>
      <c r="K94" s="34"/>
      <c r="L94" s="37"/>
    </row>
    <row r="95" spans="2:12" s="1" customFormat="1" ht="14.45" customHeight="1">
      <c r="B95" s="33"/>
      <c r="C95" s="34"/>
      <c r="D95" s="34"/>
      <c r="E95" s="359" t="str">
        <f>E7</f>
        <v>Bezbariérové úpravy objektu školní jídelny ZŠ Vohradského</v>
      </c>
      <c r="F95" s="360"/>
      <c r="G95" s="360"/>
      <c r="H95" s="360"/>
      <c r="I95" s="102"/>
      <c r="J95" s="34"/>
      <c r="K95" s="34"/>
      <c r="L95" s="37"/>
    </row>
    <row r="96" spans="2:12" s="1" customFormat="1" ht="12" customHeight="1">
      <c r="B96" s="33"/>
      <c r="C96" s="28" t="s">
        <v>108</v>
      </c>
      <c r="D96" s="34"/>
      <c r="E96" s="34"/>
      <c r="F96" s="34"/>
      <c r="G96" s="34"/>
      <c r="H96" s="34"/>
      <c r="I96" s="102"/>
      <c r="J96" s="34"/>
      <c r="K96" s="34"/>
      <c r="L96" s="37"/>
    </row>
    <row r="97" spans="2:12" s="1" customFormat="1" ht="14.45" customHeight="1">
      <c r="B97" s="33"/>
      <c r="C97" s="34"/>
      <c r="D97" s="34"/>
      <c r="E97" s="332" t="str">
        <f>E9</f>
        <v>02 - stavební část</v>
      </c>
      <c r="F97" s="331"/>
      <c r="G97" s="331"/>
      <c r="H97" s="331"/>
      <c r="I97" s="102"/>
      <c r="J97" s="34"/>
      <c r="K97" s="34"/>
      <c r="L97" s="37"/>
    </row>
    <row r="98" spans="2:12" s="1" customFormat="1" ht="6.95" customHeight="1">
      <c r="B98" s="33"/>
      <c r="C98" s="34"/>
      <c r="D98" s="34"/>
      <c r="E98" s="34"/>
      <c r="F98" s="34"/>
      <c r="G98" s="34"/>
      <c r="H98" s="34"/>
      <c r="I98" s="102"/>
      <c r="J98" s="34"/>
      <c r="K98" s="34"/>
      <c r="L98" s="37"/>
    </row>
    <row r="99" spans="2:12" s="1" customFormat="1" ht="12" customHeight="1">
      <c r="B99" s="33"/>
      <c r="C99" s="28" t="s">
        <v>21</v>
      </c>
      <c r="D99" s="34"/>
      <c r="E99" s="34"/>
      <c r="F99" s="26" t="str">
        <f>F12</f>
        <v>Šluknov</v>
      </c>
      <c r="G99" s="34"/>
      <c r="H99" s="34"/>
      <c r="I99" s="103" t="s">
        <v>23</v>
      </c>
      <c r="J99" s="54" t="str">
        <f>IF(J12="","",J12)</f>
        <v>11. 3. 2019</v>
      </c>
      <c r="K99" s="34"/>
      <c r="L99" s="37"/>
    </row>
    <row r="100" spans="2:12" s="1" customFormat="1" ht="6.95" customHeight="1">
      <c r="B100" s="33"/>
      <c r="C100" s="34"/>
      <c r="D100" s="34"/>
      <c r="E100" s="34"/>
      <c r="F100" s="34"/>
      <c r="G100" s="34"/>
      <c r="H100" s="34"/>
      <c r="I100" s="102"/>
      <c r="J100" s="34"/>
      <c r="K100" s="34"/>
      <c r="L100" s="37"/>
    </row>
    <row r="101" spans="2:12" s="1" customFormat="1" ht="12.6" customHeight="1">
      <c r="B101" s="33"/>
      <c r="C101" s="28" t="s">
        <v>25</v>
      </c>
      <c r="D101" s="34"/>
      <c r="E101" s="34"/>
      <c r="F101" s="26" t="str">
        <f>E15</f>
        <v>město Šluknov</v>
      </c>
      <c r="G101" s="34"/>
      <c r="H101" s="34"/>
      <c r="I101" s="103" t="s">
        <v>31</v>
      </c>
      <c r="J101" s="31" t="str">
        <f>E21</f>
        <v xml:space="preserve"> </v>
      </c>
      <c r="K101" s="34"/>
      <c r="L101" s="37"/>
    </row>
    <row r="102" spans="2:12" s="1" customFormat="1" ht="12.6" customHeight="1">
      <c r="B102" s="33"/>
      <c r="C102" s="28" t="s">
        <v>29</v>
      </c>
      <c r="D102" s="34"/>
      <c r="E102" s="34"/>
      <c r="F102" s="26" t="str">
        <f>IF(E18="","",E18)</f>
        <v>Vyplň údaj</v>
      </c>
      <c r="G102" s="34"/>
      <c r="H102" s="34"/>
      <c r="I102" s="103" t="s">
        <v>34</v>
      </c>
      <c r="J102" s="31" t="str">
        <f>E24</f>
        <v>J. Nešněra</v>
      </c>
      <c r="K102" s="34"/>
      <c r="L102" s="37"/>
    </row>
    <row r="103" spans="2:12" s="1" customFormat="1" ht="10.35" customHeight="1">
      <c r="B103" s="33"/>
      <c r="C103" s="34"/>
      <c r="D103" s="34"/>
      <c r="E103" s="34"/>
      <c r="F103" s="34"/>
      <c r="G103" s="34"/>
      <c r="H103" s="34"/>
      <c r="I103" s="102"/>
      <c r="J103" s="34"/>
      <c r="K103" s="34"/>
      <c r="L103" s="37"/>
    </row>
    <row r="104" spans="2:20" s="9" customFormat="1" ht="29.25" customHeight="1">
      <c r="B104" s="147"/>
      <c r="C104" s="148" t="s">
        <v>125</v>
      </c>
      <c r="D104" s="149" t="s">
        <v>57</v>
      </c>
      <c r="E104" s="149" t="s">
        <v>53</v>
      </c>
      <c r="F104" s="149" t="s">
        <v>54</v>
      </c>
      <c r="G104" s="149" t="s">
        <v>126</v>
      </c>
      <c r="H104" s="149" t="s">
        <v>127</v>
      </c>
      <c r="I104" s="150" t="s">
        <v>128</v>
      </c>
      <c r="J104" s="149" t="s">
        <v>112</v>
      </c>
      <c r="K104" s="151" t="s">
        <v>129</v>
      </c>
      <c r="L104" s="152"/>
      <c r="M104" s="63" t="s">
        <v>19</v>
      </c>
      <c r="N104" s="64" t="s">
        <v>42</v>
      </c>
      <c r="O104" s="64" t="s">
        <v>130</v>
      </c>
      <c r="P104" s="64" t="s">
        <v>131</v>
      </c>
      <c r="Q104" s="64" t="s">
        <v>132</v>
      </c>
      <c r="R104" s="64" t="s">
        <v>133</v>
      </c>
      <c r="S104" s="64" t="s">
        <v>134</v>
      </c>
      <c r="T104" s="65" t="s">
        <v>135</v>
      </c>
    </row>
    <row r="105" spans="2:63" s="1" customFormat="1" ht="22.9" customHeight="1">
      <c r="B105" s="33"/>
      <c r="C105" s="70" t="s">
        <v>136</v>
      </c>
      <c r="D105" s="34"/>
      <c r="E105" s="34"/>
      <c r="F105" s="34"/>
      <c r="G105" s="34"/>
      <c r="H105" s="34"/>
      <c r="I105" s="102"/>
      <c r="J105" s="153">
        <f>BK105</f>
        <v>0</v>
      </c>
      <c r="K105" s="34"/>
      <c r="L105" s="37"/>
      <c r="M105" s="66"/>
      <c r="N105" s="67"/>
      <c r="O105" s="67"/>
      <c r="P105" s="154">
        <f>P106+P570</f>
        <v>0</v>
      </c>
      <c r="Q105" s="67"/>
      <c r="R105" s="154">
        <f>R106+R570</f>
        <v>111.28815467</v>
      </c>
      <c r="S105" s="67"/>
      <c r="T105" s="155">
        <f>T106+T570</f>
        <v>47.15585540000001</v>
      </c>
      <c r="AT105" s="16" t="s">
        <v>71</v>
      </c>
      <c r="AU105" s="16" t="s">
        <v>113</v>
      </c>
      <c r="BK105" s="156">
        <f>BK106+BK570</f>
        <v>0</v>
      </c>
    </row>
    <row r="106" spans="2:63" s="10" customFormat="1" ht="25.9" customHeight="1">
      <c r="B106" s="157"/>
      <c r="C106" s="158"/>
      <c r="D106" s="159" t="s">
        <v>71</v>
      </c>
      <c r="E106" s="160" t="s">
        <v>137</v>
      </c>
      <c r="F106" s="160" t="s">
        <v>138</v>
      </c>
      <c r="G106" s="158"/>
      <c r="H106" s="158"/>
      <c r="I106" s="161"/>
      <c r="J106" s="162">
        <f>BK106</f>
        <v>0</v>
      </c>
      <c r="K106" s="158"/>
      <c r="L106" s="163"/>
      <c r="M106" s="164"/>
      <c r="N106" s="165"/>
      <c r="O106" s="165"/>
      <c r="P106" s="166">
        <f>P107+P131+P201+P247+P287+P292+P409+P555+P566</f>
        <v>0</v>
      </c>
      <c r="Q106" s="165"/>
      <c r="R106" s="166">
        <f>R107+R131+R201+R247+R287+R292+R409+R555+R566</f>
        <v>101.58607748</v>
      </c>
      <c r="S106" s="165"/>
      <c r="T106" s="167">
        <f>T107+T131+T201+T247+T287+T292+T409+T555+T566</f>
        <v>34.779171000000005</v>
      </c>
      <c r="AR106" s="168" t="s">
        <v>80</v>
      </c>
      <c r="AT106" s="169" t="s">
        <v>71</v>
      </c>
      <c r="AU106" s="169" t="s">
        <v>72</v>
      </c>
      <c r="AY106" s="168" t="s">
        <v>139</v>
      </c>
      <c r="BK106" s="170">
        <f>BK107+BK131+BK201+BK247+BK287+BK292+BK409+BK555+BK566</f>
        <v>0</v>
      </c>
    </row>
    <row r="107" spans="2:63" s="10" customFormat="1" ht="22.9" customHeight="1">
      <c r="B107" s="157"/>
      <c r="C107" s="158"/>
      <c r="D107" s="159" t="s">
        <v>71</v>
      </c>
      <c r="E107" s="171" t="s">
        <v>80</v>
      </c>
      <c r="F107" s="171" t="s">
        <v>140</v>
      </c>
      <c r="G107" s="158"/>
      <c r="H107" s="158"/>
      <c r="I107" s="161"/>
      <c r="J107" s="172">
        <f>BK107</f>
        <v>0</v>
      </c>
      <c r="K107" s="158"/>
      <c r="L107" s="163"/>
      <c r="M107" s="164"/>
      <c r="N107" s="165"/>
      <c r="O107" s="165"/>
      <c r="P107" s="166">
        <f>SUM(P108:P130)</f>
        <v>0</v>
      </c>
      <c r="Q107" s="165"/>
      <c r="R107" s="166">
        <f>SUM(R108:R130)</f>
        <v>0</v>
      </c>
      <c r="S107" s="165"/>
      <c r="T107" s="167">
        <f>SUM(T108:T130)</f>
        <v>0</v>
      </c>
      <c r="AR107" s="168" t="s">
        <v>80</v>
      </c>
      <c r="AT107" s="169" t="s">
        <v>71</v>
      </c>
      <c r="AU107" s="169" t="s">
        <v>80</v>
      </c>
      <c r="AY107" s="168" t="s">
        <v>139</v>
      </c>
      <c r="BK107" s="170">
        <f>SUM(BK108:BK130)</f>
        <v>0</v>
      </c>
    </row>
    <row r="108" spans="2:65" s="1" customFormat="1" ht="20.45" customHeight="1">
      <c r="B108" s="33"/>
      <c r="C108" s="173" t="s">
        <v>80</v>
      </c>
      <c r="D108" s="173" t="s">
        <v>141</v>
      </c>
      <c r="E108" s="174" t="s">
        <v>593</v>
      </c>
      <c r="F108" s="175" t="s">
        <v>594</v>
      </c>
      <c r="G108" s="176" t="s">
        <v>192</v>
      </c>
      <c r="H108" s="177">
        <v>21.6</v>
      </c>
      <c r="I108" s="178"/>
      <c r="J108" s="179">
        <f>ROUND(I108*H108,2)</f>
        <v>0</v>
      </c>
      <c r="K108" s="175" t="s">
        <v>145</v>
      </c>
      <c r="L108" s="37"/>
      <c r="M108" s="180" t="s">
        <v>19</v>
      </c>
      <c r="N108" s="181" t="s">
        <v>43</v>
      </c>
      <c r="O108" s="59"/>
      <c r="P108" s="182">
        <f>O108*H108</f>
        <v>0</v>
      </c>
      <c r="Q108" s="182">
        <v>0</v>
      </c>
      <c r="R108" s="182">
        <f>Q108*H108</f>
        <v>0</v>
      </c>
      <c r="S108" s="182">
        <v>0</v>
      </c>
      <c r="T108" s="183">
        <f>S108*H108</f>
        <v>0</v>
      </c>
      <c r="AR108" s="16" t="s">
        <v>146</v>
      </c>
      <c r="AT108" s="16" t="s">
        <v>141</v>
      </c>
      <c r="AU108" s="16" t="s">
        <v>82</v>
      </c>
      <c r="AY108" s="16" t="s">
        <v>139</v>
      </c>
      <c r="BE108" s="184">
        <f>IF(N108="základní",J108,0)</f>
        <v>0</v>
      </c>
      <c r="BF108" s="184">
        <f>IF(N108="snížená",J108,0)</f>
        <v>0</v>
      </c>
      <c r="BG108" s="184">
        <f>IF(N108="zákl. přenesená",J108,0)</f>
        <v>0</v>
      </c>
      <c r="BH108" s="184">
        <f>IF(N108="sníž. přenesená",J108,0)</f>
        <v>0</v>
      </c>
      <c r="BI108" s="184">
        <f>IF(N108="nulová",J108,0)</f>
        <v>0</v>
      </c>
      <c r="BJ108" s="16" t="s">
        <v>80</v>
      </c>
      <c r="BK108" s="184">
        <f>ROUND(I108*H108,2)</f>
        <v>0</v>
      </c>
      <c r="BL108" s="16" t="s">
        <v>146</v>
      </c>
      <c r="BM108" s="16" t="s">
        <v>595</v>
      </c>
    </row>
    <row r="109" spans="2:47" s="1" customFormat="1" ht="11.25">
      <c r="B109" s="33"/>
      <c r="C109" s="34"/>
      <c r="D109" s="185" t="s">
        <v>148</v>
      </c>
      <c r="E109" s="34"/>
      <c r="F109" s="186" t="s">
        <v>596</v>
      </c>
      <c r="G109" s="34"/>
      <c r="H109" s="34"/>
      <c r="I109" s="102"/>
      <c r="J109" s="34"/>
      <c r="K109" s="34"/>
      <c r="L109" s="37"/>
      <c r="M109" s="187"/>
      <c r="N109" s="59"/>
      <c r="O109" s="59"/>
      <c r="P109" s="59"/>
      <c r="Q109" s="59"/>
      <c r="R109" s="59"/>
      <c r="S109" s="59"/>
      <c r="T109" s="60"/>
      <c r="AT109" s="16" t="s">
        <v>148</v>
      </c>
      <c r="AU109" s="16" t="s">
        <v>82</v>
      </c>
    </row>
    <row r="110" spans="2:47" s="1" customFormat="1" ht="165.75">
      <c r="B110" s="33"/>
      <c r="C110" s="34"/>
      <c r="D110" s="185" t="s">
        <v>149</v>
      </c>
      <c r="E110" s="34"/>
      <c r="F110" s="188" t="s">
        <v>597</v>
      </c>
      <c r="G110" s="34"/>
      <c r="H110" s="34"/>
      <c r="I110" s="102"/>
      <c r="J110" s="34"/>
      <c r="K110" s="34"/>
      <c r="L110" s="37"/>
      <c r="M110" s="187"/>
      <c r="N110" s="59"/>
      <c r="O110" s="59"/>
      <c r="P110" s="59"/>
      <c r="Q110" s="59"/>
      <c r="R110" s="59"/>
      <c r="S110" s="59"/>
      <c r="T110" s="60"/>
      <c r="AT110" s="16" t="s">
        <v>149</v>
      </c>
      <c r="AU110" s="16" t="s">
        <v>82</v>
      </c>
    </row>
    <row r="111" spans="2:51" s="11" customFormat="1" ht="11.25">
      <c r="B111" s="189"/>
      <c r="C111" s="190"/>
      <c r="D111" s="185" t="s">
        <v>151</v>
      </c>
      <c r="E111" s="191" t="s">
        <v>19</v>
      </c>
      <c r="F111" s="192" t="s">
        <v>598</v>
      </c>
      <c r="G111" s="190"/>
      <c r="H111" s="193">
        <v>21.6</v>
      </c>
      <c r="I111" s="194"/>
      <c r="J111" s="190"/>
      <c r="K111" s="190"/>
      <c r="L111" s="195"/>
      <c r="M111" s="196"/>
      <c r="N111" s="197"/>
      <c r="O111" s="197"/>
      <c r="P111" s="197"/>
      <c r="Q111" s="197"/>
      <c r="R111" s="197"/>
      <c r="S111" s="197"/>
      <c r="T111" s="198"/>
      <c r="AT111" s="199" t="s">
        <v>151</v>
      </c>
      <c r="AU111" s="199" t="s">
        <v>82</v>
      </c>
      <c r="AV111" s="11" t="s">
        <v>82</v>
      </c>
      <c r="AW111" s="11" t="s">
        <v>33</v>
      </c>
      <c r="AX111" s="11" t="s">
        <v>80</v>
      </c>
      <c r="AY111" s="199" t="s">
        <v>139</v>
      </c>
    </row>
    <row r="112" spans="2:65" s="1" customFormat="1" ht="20.45" customHeight="1">
      <c r="B112" s="33"/>
      <c r="C112" s="173" t="s">
        <v>82</v>
      </c>
      <c r="D112" s="173" t="s">
        <v>141</v>
      </c>
      <c r="E112" s="174" t="s">
        <v>599</v>
      </c>
      <c r="F112" s="175" t="s">
        <v>600</v>
      </c>
      <c r="G112" s="176" t="s">
        <v>192</v>
      </c>
      <c r="H112" s="177">
        <v>6.48</v>
      </c>
      <c r="I112" s="178"/>
      <c r="J112" s="179">
        <f>ROUND(I112*H112,2)</f>
        <v>0</v>
      </c>
      <c r="K112" s="175" t="s">
        <v>145</v>
      </c>
      <c r="L112" s="37"/>
      <c r="M112" s="180" t="s">
        <v>19</v>
      </c>
      <c r="N112" s="181" t="s">
        <v>43</v>
      </c>
      <c r="O112" s="59"/>
      <c r="P112" s="182">
        <f>O112*H112</f>
        <v>0</v>
      </c>
      <c r="Q112" s="182">
        <v>0</v>
      </c>
      <c r="R112" s="182">
        <f>Q112*H112</f>
        <v>0</v>
      </c>
      <c r="S112" s="182">
        <v>0</v>
      </c>
      <c r="T112" s="183">
        <f>S112*H112</f>
        <v>0</v>
      </c>
      <c r="AR112" s="16" t="s">
        <v>146</v>
      </c>
      <c r="AT112" s="16" t="s">
        <v>141</v>
      </c>
      <c r="AU112" s="16" t="s">
        <v>82</v>
      </c>
      <c r="AY112" s="16" t="s">
        <v>139</v>
      </c>
      <c r="BE112" s="184">
        <f>IF(N112="základní",J112,0)</f>
        <v>0</v>
      </c>
      <c r="BF112" s="184">
        <f>IF(N112="snížená",J112,0)</f>
        <v>0</v>
      </c>
      <c r="BG112" s="184">
        <f>IF(N112="zákl. přenesená",J112,0)</f>
        <v>0</v>
      </c>
      <c r="BH112" s="184">
        <f>IF(N112="sníž. přenesená",J112,0)</f>
        <v>0</v>
      </c>
      <c r="BI112" s="184">
        <f>IF(N112="nulová",J112,0)</f>
        <v>0</v>
      </c>
      <c r="BJ112" s="16" t="s">
        <v>80</v>
      </c>
      <c r="BK112" s="184">
        <f>ROUND(I112*H112,2)</f>
        <v>0</v>
      </c>
      <c r="BL112" s="16" t="s">
        <v>146</v>
      </c>
      <c r="BM112" s="16" t="s">
        <v>601</v>
      </c>
    </row>
    <row r="113" spans="2:47" s="1" customFormat="1" ht="19.5">
      <c r="B113" s="33"/>
      <c r="C113" s="34"/>
      <c r="D113" s="185" t="s">
        <v>148</v>
      </c>
      <c r="E113" s="34"/>
      <c r="F113" s="186" t="s">
        <v>602</v>
      </c>
      <c r="G113" s="34"/>
      <c r="H113" s="34"/>
      <c r="I113" s="102"/>
      <c r="J113" s="34"/>
      <c r="K113" s="34"/>
      <c r="L113" s="37"/>
      <c r="M113" s="187"/>
      <c r="N113" s="59"/>
      <c r="O113" s="59"/>
      <c r="P113" s="59"/>
      <c r="Q113" s="59"/>
      <c r="R113" s="59"/>
      <c r="S113" s="59"/>
      <c r="T113" s="60"/>
      <c r="AT113" s="16" t="s">
        <v>148</v>
      </c>
      <c r="AU113" s="16" t="s">
        <v>82</v>
      </c>
    </row>
    <row r="114" spans="2:47" s="1" customFormat="1" ht="165.75">
      <c r="B114" s="33"/>
      <c r="C114" s="34"/>
      <c r="D114" s="185" t="s">
        <v>149</v>
      </c>
      <c r="E114" s="34"/>
      <c r="F114" s="188" t="s">
        <v>597</v>
      </c>
      <c r="G114" s="34"/>
      <c r="H114" s="34"/>
      <c r="I114" s="102"/>
      <c r="J114" s="34"/>
      <c r="K114" s="34"/>
      <c r="L114" s="37"/>
      <c r="M114" s="187"/>
      <c r="N114" s="59"/>
      <c r="O114" s="59"/>
      <c r="P114" s="59"/>
      <c r="Q114" s="59"/>
      <c r="R114" s="59"/>
      <c r="S114" s="59"/>
      <c r="T114" s="60"/>
      <c r="AT114" s="16" t="s">
        <v>149</v>
      </c>
      <c r="AU114" s="16" t="s">
        <v>82</v>
      </c>
    </row>
    <row r="115" spans="2:51" s="11" customFormat="1" ht="11.25">
      <c r="B115" s="189"/>
      <c r="C115" s="190"/>
      <c r="D115" s="185" t="s">
        <v>151</v>
      </c>
      <c r="E115" s="191" t="s">
        <v>19</v>
      </c>
      <c r="F115" s="192" t="s">
        <v>603</v>
      </c>
      <c r="G115" s="190"/>
      <c r="H115" s="193">
        <v>6.48</v>
      </c>
      <c r="I115" s="194"/>
      <c r="J115" s="190"/>
      <c r="K115" s="190"/>
      <c r="L115" s="195"/>
      <c r="M115" s="196"/>
      <c r="N115" s="197"/>
      <c r="O115" s="197"/>
      <c r="P115" s="197"/>
      <c r="Q115" s="197"/>
      <c r="R115" s="197"/>
      <c r="S115" s="197"/>
      <c r="T115" s="198"/>
      <c r="AT115" s="199" t="s">
        <v>151</v>
      </c>
      <c r="AU115" s="199" t="s">
        <v>82</v>
      </c>
      <c r="AV115" s="11" t="s">
        <v>82</v>
      </c>
      <c r="AW115" s="11" t="s">
        <v>33</v>
      </c>
      <c r="AX115" s="11" t="s">
        <v>80</v>
      </c>
      <c r="AY115" s="199" t="s">
        <v>139</v>
      </c>
    </row>
    <row r="116" spans="2:65" s="1" customFormat="1" ht="20.45" customHeight="1">
      <c r="B116" s="33"/>
      <c r="C116" s="173" t="s">
        <v>157</v>
      </c>
      <c r="D116" s="173" t="s">
        <v>141</v>
      </c>
      <c r="E116" s="174" t="s">
        <v>228</v>
      </c>
      <c r="F116" s="175" t="s">
        <v>604</v>
      </c>
      <c r="G116" s="176" t="s">
        <v>192</v>
      </c>
      <c r="H116" s="177">
        <v>16.5</v>
      </c>
      <c r="I116" s="178"/>
      <c r="J116" s="179">
        <f>ROUND(I116*H116,2)</f>
        <v>0</v>
      </c>
      <c r="K116" s="175" t="s">
        <v>145</v>
      </c>
      <c r="L116" s="37"/>
      <c r="M116" s="180" t="s">
        <v>19</v>
      </c>
      <c r="N116" s="181" t="s">
        <v>43</v>
      </c>
      <c r="O116" s="59"/>
      <c r="P116" s="182">
        <f>O116*H116</f>
        <v>0</v>
      </c>
      <c r="Q116" s="182">
        <v>0</v>
      </c>
      <c r="R116" s="182">
        <f>Q116*H116</f>
        <v>0</v>
      </c>
      <c r="S116" s="182">
        <v>0</v>
      </c>
      <c r="T116" s="183">
        <f>S116*H116</f>
        <v>0</v>
      </c>
      <c r="AR116" s="16" t="s">
        <v>146</v>
      </c>
      <c r="AT116" s="16" t="s">
        <v>141</v>
      </c>
      <c r="AU116" s="16" t="s">
        <v>82</v>
      </c>
      <c r="AY116" s="16" t="s">
        <v>139</v>
      </c>
      <c r="BE116" s="184">
        <f>IF(N116="základní",J116,0)</f>
        <v>0</v>
      </c>
      <c r="BF116" s="184">
        <f>IF(N116="snížená",J116,0)</f>
        <v>0</v>
      </c>
      <c r="BG116" s="184">
        <f>IF(N116="zákl. přenesená",J116,0)</f>
        <v>0</v>
      </c>
      <c r="BH116" s="184">
        <f>IF(N116="sníž. přenesená",J116,0)</f>
        <v>0</v>
      </c>
      <c r="BI116" s="184">
        <f>IF(N116="nulová",J116,0)</f>
        <v>0</v>
      </c>
      <c r="BJ116" s="16" t="s">
        <v>80</v>
      </c>
      <c r="BK116" s="184">
        <f>ROUND(I116*H116,2)</f>
        <v>0</v>
      </c>
      <c r="BL116" s="16" t="s">
        <v>146</v>
      </c>
      <c r="BM116" s="16" t="s">
        <v>605</v>
      </c>
    </row>
    <row r="117" spans="2:47" s="1" customFormat="1" ht="19.5">
      <c r="B117" s="33"/>
      <c r="C117" s="34"/>
      <c r="D117" s="185" t="s">
        <v>148</v>
      </c>
      <c r="E117" s="34"/>
      <c r="F117" s="186" t="s">
        <v>231</v>
      </c>
      <c r="G117" s="34"/>
      <c r="H117" s="34"/>
      <c r="I117" s="102"/>
      <c r="J117" s="34"/>
      <c r="K117" s="34"/>
      <c r="L117" s="37"/>
      <c r="M117" s="187"/>
      <c r="N117" s="59"/>
      <c r="O117" s="59"/>
      <c r="P117" s="59"/>
      <c r="Q117" s="59"/>
      <c r="R117" s="59"/>
      <c r="S117" s="59"/>
      <c r="T117" s="60"/>
      <c r="AT117" s="16" t="s">
        <v>148</v>
      </c>
      <c r="AU117" s="16" t="s">
        <v>82</v>
      </c>
    </row>
    <row r="118" spans="2:47" s="1" customFormat="1" ht="146.25">
      <c r="B118" s="33"/>
      <c r="C118" s="34"/>
      <c r="D118" s="185" t="s">
        <v>149</v>
      </c>
      <c r="E118" s="34"/>
      <c r="F118" s="188" t="s">
        <v>606</v>
      </c>
      <c r="G118" s="34"/>
      <c r="H118" s="34"/>
      <c r="I118" s="102"/>
      <c r="J118" s="34"/>
      <c r="K118" s="34"/>
      <c r="L118" s="37"/>
      <c r="M118" s="187"/>
      <c r="N118" s="59"/>
      <c r="O118" s="59"/>
      <c r="P118" s="59"/>
      <c r="Q118" s="59"/>
      <c r="R118" s="59"/>
      <c r="S118" s="59"/>
      <c r="T118" s="60"/>
      <c r="AT118" s="16" t="s">
        <v>149</v>
      </c>
      <c r="AU118" s="16" t="s">
        <v>82</v>
      </c>
    </row>
    <row r="119" spans="2:51" s="11" customFormat="1" ht="11.25">
      <c r="B119" s="189"/>
      <c r="C119" s="190"/>
      <c r="D119" s="185" t="s">
        <v>151</v>
      </c>
      <c r="E119" s="191" t="s">
        <v>19</v>
      </c>
      <c r="F119" s="192" t="s">
        <v>607</v>
      </c>
      <c r="G119" s="190"/>
      <c r="H119" s="193">
        <v>16.5</v>
      </c>
      <c r="I119" s="194"/>
      <c r="J119" s="190"/>
      <c r="K119" s="190"/>
      <c r="L119" s="195"/>
      <c r="M119" s="196"/>
      <c r="N119" s="197"/>
      <c r="O119" s="197"/>
      <c r="P119" s="197"/>
      <c r="Q119" s="197"/>
      <c r="R119" s="197"/>
      <c r="S119" s="197"/>
      <c r="T119" s="198"/>
      <c r="AT119" s="199" t="s">
        <v>151</v>
      </c>
      <c r="AU119" s="199" t="s">
        <v>82</v>
      </c>
      <c r="AV119" s="11" t="s">
        <v>82</v>
      </c>
      <c r="AW119" s="11" t="s">
        <v>33</v>
      </c>
      <c r="AX119" s="11" t="s">
        <v>80</v>
      </c>
      <c r="AY119" s="199" t="s">
        <v>139</v>
      </c>
    </row>
    <row r="120" spans="2:65" s="1" customFormat="1" ht="20.45" customHeight="1">
      <c r="B120" s="33"/>
      <c r="C120" s="173" t="s">
        <v>146</v>
      </c>
      <c r="D120" s="173" t="s">
        <v>141</v>
      </c>
      <c r="E120" s="174" t="s">
        <v>275</v>
      </c>
      <c r="F120" s="175" t="s">
        <v>278</v>
      </c>
      <c r="G120" s="176" t="s">
        <v>192</v>
      </c>
      <c r="H120" s="177">
        <v>16.5</v>
      </c>
      <c r="I120" s="178"/>
      <c r="J120" s="179">
        <f>ROUND(I120*H120,2)</f>
        <v>0</v>
      </c>
      <c r="K120" s="175" t="s">
        <v>145</v>
      </c>
      <c r="L120" s="37"/>
      <c r="M120" s="180" t="s">
        <v>19</v>
      </c>
      <c r="N120" s="181" t="s">
        <v>43</v>
      </c>
      <c r="O120" s="59"/>
      <c r="P120" s="182">
        <f>O120*H120</f>
        <v>0</v>
      </c>
      <c r="Q120" s="182">
        <v>0</v>
      </c>
      <c r="R120" s="182">
        <f>Q120*H120</f>
        <v>0</v>
      </c>
      <c r="S120" s="182">
        <v>0</v>
      </c>
      <c r="T120" s="183">
        <f>S120*H120</f>
        <v>0</v>
      </c>
      <c r="AR120" s="16" t="s">
        <v>146</v>
      </c>
      <c r="AT120" s="16" t="s">
        <v>141</v>
      </c>
      <c r="AU120" s="16" t="s">
        <v>82</v>
      </c>
      <c r="AY120" s="16" t="s">
        <v>139</v>
      </c>
      <c r="BE120" s="184">
        <f>IF(N120="základní",J120,0)</f>
        <v>0</v>
      </c>
      <c r="BF120" s="184">
        <f>IF(N120="snížená",J120,0)</f>
        <v>0</v>
      </c>
      <c r="BG120" s="184">
        <f>IF(N120="zákl. přenesená",J120,0)</f>
        <v>0</v>
      </c>
      <c r="BH120" s="184">
        <f>IF(N120="sníž. přenesená",J120,0)</f>
        <v>0</v>
      </c>
      <c r="BI120" s="184">
        <f>IF(N120="nulová",J120,0)</f>
        <v>0</v>
      </c>
      <c r="BJ120" s="16" t="s">
        <v>80</v>
      </c>
      <c r="BK120" s="184">
        <f>ROUND(I120*H120,2)</f>
        <v>0</v>
      </c>
      <c r="BL120" s="16" t="s">
        <v>146</v>
      </c>
      <c r="BM120" s="16" t="s">
        <v>608</v>
      </c>
    </row>
    <row r="121" spans="2:47" s="1" customFormat="1" ht="11.25">
      <c r="B121" s="33"/>
      <c r="C121" s="34"/>
      <c r="D121" s="185" t="s">
        <v>148</v>
      </c>
      <c r="E121" s="34"/>
      <c r="F121" s="186" t="s">
        <v>278</v>
      </c>
      <c r="G121" s="34"/>
      <c r="H121" s="34"/>
      <c r="I121" s="102"/>
      <c r="J121" s="34"/>
      <c r="K121" s="34"/>
      <c r="L121" s="37"/>
      <c r="M121" s="187"/>
      <c r="N121" s="59"/>
      <c r="O121" s="59"/>
      <c r="P121" s="59"/>
      <c r="Q121" s="59"/>
      <c r="R121" s="59"/>
      <c r="S121" s="59"/>
      <c r="T121" s="60"/>
      <c r="AT121" s="16" t="s">
        <v>148</v>
      </c>
      <c r="AU121" s="16" t="s">
        <v>82</v>
      </c>
    </row>
    <row r="122" spans="2:47" s="1" customFormat="1" ht="234">
      <c r="B122" s="33"/>
      <c r="C122" s="34"/>
      <c r="D122" s="185" t="s">
        <v>149</v>
      </c>
      <c r="E122" s="34"/>
      <c r="F122" s="188" t="s">
        <v>609</v>
      </c>
      <c r="G122" s="34"/>
      <c r="H122" s="34"/>
      <c r="I122" s="102"/>
      <c r="J122" s="34"/>
      <c r="K122" s="34"/>
      <c r="L122" s="37"/>
      <c r="M122" s="187"/>
      <c r="N122" s="59"/>
      <c r="O122" s="59"/>
      <c r="P122" s="59"/>
      <c r="Q122" s="59"/>
      <c r="R122" s="59"/>
      <c r="S122" s="59"/>
      <c r="T122" s="60"/>
      <c r="AT122" s="16" t="s">
        <v>149</v>
      </c>
      <c r="AU122" s="16" t="s">
        <v>82</v>
      </c>
    </row>
    <row r="123" spans="2:65" s="1" customFormat="1" ht="20.45" customHeight="1">
      <c r="B123" s="33"/>
      <c r="C123" s="173" t="s">
        <v>167</v>
      </c>
      <c r="D123" s="173" t="s">
        <v>141</v>
      </c>
      <c r="E123" s="174" t="s">
        <v>280</v>
      </c>
      <c r="F123" s="175" t="s">
        <v>610</v>
      </c>
      <c r="G123" s="176" t="s">
        <v>262</v>
      </c>
      <c r="H123" s="177">
        <v>29.7</v>
      </c>
      <c r="I123" s="178"/>
      <c r="J123" s="179">
        <f>ROUND(I123*H123,2)</f>
        <v>0</v>
      </c>
      <c r="K123" s="175" t="s">
        <v>145</v>
      </c>
      <c r="L123" s="37"/>
      <c r="M123" s="180" t="s">
        <v>19</v>
      </c>
      <c r="N123" s="181" t="s">
        <v>43</v>
      </c>
      <c r="O123" s="59"/>
      <c r="P123" s="182">
        <f>O123*H123</f>
        <v>0</v>
      </c>
      <c r="Q123" s="182">
        <v>0</v>
      </c>
      <c r="R123" s="182">
        <f>Q123*H123</f>
        <v>0</v>
      </c>
      <c r="S123" s="182">
        <v>0</v>
      </c>
      <c r="T123" s="183">
        <f>S123*H123</f>
        <v>0</v>
      </c>
      <c r="AR123" s="16" t="s">
        <v>146</v>
      </c>
      <c r="AT123" s="16" t="s">
        <v>141</v>
      </c>
      <c r="AU123" s="16" t="s">
        <v>82</v>
      </c>
      <c r="AY123" s="16" t="s">
        <v>139</v>
      </c>
      <c r="BE123" s="184">
        <f>IF(N123="základní",J123,0)</f>
        <v>0</v>
      </c>
      <c r="BF123" s="184">
        <f>IF(N123="snížená",J123,0)</f>
        <v>0</v>
      </c>
      <c r="BG123" s="184">
        <f>IF(N123="zákl. přenesená",J123,0)</f>
        <v>0</v>
      </c>
      <c r="BH123" s="184">
        <f>IF(N123="sníž. přenesená",J123,0)</f>
        <v>0</v>
      </c>
      <c r="BI123" s="184">
        <f>IF(N123="nulová",J123,0)</f>
        <v>0</v>
      </c>
      <c r="BJ123" s="16" t="s">
        <v>80</v>
      </c>
      <c r="BK123" s="184">
        <f>ROUND(I123*H123,2)</f>
        <v>0</v>
      </c>
      <c r="BL123" s="16" t="s">
        <v>146</v>
      </c>
      <c r="BM123" s="16" t="s">
        <v>611</v>
      </c>
    </row>
    <row r="124" spans="2:47" s="1" customFormat="1" ht="19.5">
      <c r="B124" s="33"/>
      <c r="C124" s="34"/>
      <c r="D124" s="185" t="s">
        <v>148</v>
      </c>
      <c r="E124" s="34"/>
      <c r="F124" s="186" t="s">
        <v>281</v>
      </c>
      <c r="G124" s="34"/>
      <c r="H124" s="34"/>
      <c r="I124" s="102"/>
      <c r="J124" s="34"/>
      <c r="K124" s="34"/>
      <c r="L124" s="37"/>
      <c r="M124" s="187"/>
      <c r="N124" s="59"/>
      <c r="O124" s="59"/>
      <c r="P124" s="59"/>
      <c r="Q124" s="59"/>
      <c r="R124" s="59"/>
      <c r="S124" s="59"/>
      <c r="T124" s="60"/>
      <c r="AT124" s="16" t="s">
        <v>148</v>
      </c>
      <c r="AU124" s="16" t="s">
        <v>82</v>
      </c>
    </row>
    <row r="125" spans="2:47" s="1" customFormat="1" ht="29.25">
      <c r="B125" s="33"/>
      <c r="C125" s="34"/>
      <c r="D125" s="185" t="s">
        <v>149</v>
      </c>
      <c r="E125" s="34"/>
      <c r="F125" s="188" t="s">
        <v>612</v>
      </c>
      <c r="G125" s="34"/>
      <c r="H125" s="34"/>
      <c r="I125" s="102"/>
      <c r="J125" s="34"/>
      <c r="K125" s="34"/>
      <c r="L125" s="37"/>
      <c r="M125" s="187"/>
      <c r="N125" s="59"/>
      <c r="O125" s="59"/>
      <c r="P125" s="59"/>
      <c r="Q125" s="59"/>
      <c r="R125" s="59"/>
      <c r="S125" s="59"/>
      <c r="T125" s="60"/>
      <c r="AT125" s="16" t="s">
        <v>149</v>
      </c>
      <c r="AU125" s="16" t="s">
        <v>82</v>
      </c>
    </row>
    <row r="126" spans="2:51" s="11" customFormat="1" ht="11.25">
      <c r="B126" s="189"/>
      <c r="C126" s="190"/>
      <c r="D126" s="185" t="s">
        <v>151</v>
      </c>
      <c r="E126" s="190"/>
      <c r="F126" s="192" t="s">
        <v>613</v>
      </c>
      <c r="G126" s="190"/>
      <c r="H126" s="193">
        <v>29.7</v>
      </c>
      <c r="I126" s="194"/>
      <c r="J126" s="190"/>
      <c r="K126" s="190"/>
      <c r="L126" s="195"/>
      <c r="M126" s="196"/>
      <c r="N126" s="197"/>
      <c r="O126" s="197"/>
      <c r="P126" s="197"/>
      <c r="Q126" s="197"/>
      <c r="R126" s="197"/>
      <c r="S126" s="197"/>
      <c r="T126" s="198"/>
      <c r="AT126" s="199" t="s">
        <v>151</v>
      </c>
      <c r="AU126" s="199" t="s">
        <v>82</v>
      </c>
      <c r="AV126" s="11" t="s">
        <v>82</v>
      </c>
      <c r="AW126" s="11" t="s">
        <v>4</v>
      </c>
      <c r="AX126" s="11" t="s">
        <v>80</v>
      </c>
      <c r="AY126" s="199" t="s">
        <v>139</v>
      </c>
    </row>
    <row r="127" spans="2:65" s="1" customFormat="1" ht="20.45" customHeight="1">
      <c r="B127" s="33"/>
      <c r="C127" s="173" t="s">
        <v>172</v>
      </c>
      <c r="D127" s="173" t="s">
        <v>141</v>
      </c>
      <c r="E127" s="174" t="s">
        <v>286</v>
      </c>
      <c r="F127" s="175" t="s">
        <v>614</v>
      </c>
      <c r="G127" s="176" t="s">
        <v>192</v>
      </c>
      <c r="H127" s="177">
        <v>5.1</v>
      </c>
      <c r="I127" s="178"/>
      <c r="J127" s="179">
        <f>ROUND(I127*H127,2)</f>
        <v>0</v>
      </c>
      <c r="K127" s="175" t="s">
        <v>145</v>
      </c>
      <c r="L127" s="37"/>
      <c r="M127" s="180" t="s">
        <v>19</v>
      </c>
      <c r="N127" s="181" t="s">
        <v>43</v>
      </c>
      <c r="O127" s="59"/>
      <c r="P127" s="182">
        <f>O127*H127</f>
        <v>0</v>
      </c>
      <c r="Q127" s="182">
        <v>0</v>
      </c>
      <c r="R127" s="182">
        <f>Q127*H127</f>
        <v>0</v>
      </c>
      <c r="S127" s="182">
        <v>0</v>
      </c>
      <c r="T127" s="183">
        <f>S127*H127</f>
        <v>0</v>
      </c>
      <c r="AR127" s="16" t="s">
        <v>146</v>
      </c>
      <c r="AT127" s="16" t="s">
        <v>141</v>
      </c>
      <c r="AU127" s="16" t="s">
        <v>82</v>
      </c>
      <c r="AY127" s="16" t="s">
        <v>139</v>
      </c>
      <c r="BE127" s="184">
        <f>IF(N127="základní",J127,0)</f>
        <v>0</v>
      </c>
      <c r="BF127" s="184">
        <f>IF(N127="snížená",J127,0)</f>
        <v>0</v>
      </c>
      <c r="BG127" s="184">
        <f>IF(N127="zákl. přenesená",J127,0)</f>
        <v>0</v>
      </c>
      <c r="BH127" s="184">
        <f>IF(N127="sníž. přenesená",J127,0)</f>
        <v>0</v>
      </c>
      <c r="BI127" s="184">
        <f>IF(N127="nulová",J127,0)</f>
        <v>0</v>
      </c>
      <c r="BJ127" s="16" t="s">
        <v>80</v>
      </c>
      <c r="BK127" s="184">
        <f>ROUND(I127*H127,2)</f>
        <v>0</v>
      </c>
      <c r="BL127" s="16" t="s">
        <v>146</v>
      </c>
      <c r="BM127" s="16" t="s">
        <v>615</v>
      </c>
    </row>
    <row r="128" spans="2:47" s="1" customFormat="1" ht="19.5">
      <c r="B128" s="33"/>
      <c r="C128" s="34"/>
      <c r="D128" s="185" t="s">
        <v>148</v>
      </c>
      <c r="E128" s="34"/>
      <c r="F128" s="186" t="s">
        <v>289</v>
      </c>
      <c r="G128" s="34"/>
      <c r="H128" s="34"/>
      <c r="I128" s="102"/>
      <c r="J128" s="34"/>
      <c r="K128" s="34"/>
      <c r="L128" s="37"/>
      <c r="M128" s="187"/>
      <c r="N128" s="59"/>
      <c r="O128" s="59"/>
      <c r="P128" s="59"/>
      <c r="Q128" s="59"/>
      <c r="R128" s="59"/>
      <c r="S128" s="59"/>
      <c r="T128" s="60"/>
      <c r="AT128" s="16" t="s">
        <v>148</v>
      </c>
      <c r="AU128" s="16" t="s">
        <v>82</v>
      </c>
    </row>
    <row r="129" spans="2:47" s="1" customFormat="1" ht="351">
      <c r="B129" s="33"/>
      <c r="C129" s="34"/>
      <c r="D129" s="185" t="s">
        <v>149</v>
      </c>
      <c r="E129" s="34"/>
      <c r="F129" s="188" t="s">
        <v>616</v>
      </c>
      <c r="G129" s="34"/>
      <c r="H129" s="34"/>
      <c r="I129" s="102"/>
      <c r="J129" s="34"/>
      <c r="K129" s="34"/>
      <c r="L129" s="37"/>
      <c r="M129" s="187"/>
      <c r="N129" s="59"/>
      <c r="O129" s="59"/>
      <c r="P129" s="59"/>
      <c r="Q129" s="59"/>
      <c r="R129" s="59"/>
      <c r="S129" s="59"/>
      <c r="T129" s="60"/>
      <c r="AT129" s="16" t="s">
        <v>149</v>
      </c>
      <c r="AU129" s="16" t="s">
        <v>82</v>
      </c>
    </row>
    <row r="130" spans="2:51" s="11" customFormat="1" ht="11.25">
      <c r="B130" s="189"/>
      <c r="C130" s="190"/>
      <c r="D130" s="185" t="s">
        <v>151</v>
      </c>
      <c r="E130" s="191" t="s">
        <v>19</v>
      </c>
      <c r="F130" s="192" t="s">
        <v>617</v>
      </c>
      <c r="G130" s="190"/>
      <c r="H130" s="193">
        <v>5.1</v>
      </c>
      <c r="I130" s="194"/>
      <c r="J130" s="190"/>
      <c r="K130" s="190"/>
      <c r="L130" s="195"/>
      <c r="M130" s="196"/>
      <c r="N130" s="197"/>
      <c r="O130" s="197"/>
      <c r="P130" s="197"/>
      <c r="Q130" s="197"/>
      <c r="R130" s="197"/>
      <c r="S130" s="197"/>
      <c r="T130" s="198"/>
      <c r="AT130" s="199" t="s">
        <v>151</v>
      </c>
      <c r="AU130" s="199" t="s">
        <v>82</v>
      </c>
      <c r="AV130" s="11" t="s">
        <v>82</v>
      </c>
      <c r="AW130" s="11" t="s">
        <v>33</v>
      </c>
      <c r="AX130" s="11" t="s">
        <v>80</v>
      </c>
      <c r="AY130" s="199" t="s">
        <v>139</v>
      </c>
    </row>
    <row r="131" spans="2:63" s="10" customFormat="1" ht="22.9" customHeight="1">
      <c r="B131" s="157"/>
      <c r="C131" s="158"/>
      <c r="D131" s="159" t="s">
        <v>71</v>
      </c>
      <c r="E131" s="171" t="s">
        <v>82</v>
      </c>
      <c r="F131" s="171" t="s">
        <v>328</v>
      </c>
      <c r="G131" s="158"/>
      <c r="H131" s="158"/>
      <c r="I131" s="161"/>
      <c r="J131" s="172">
        <f>BK131</f>
        <v>0</v>
      </c>
      <c r="K131" s="158"/>
      <c r="L131" s="163"/>
      <c r="M131" s="164"/>
      <c r="N131" s="165"/>
      <c r="O131" s="165"/>
      <c r="P131" s="166">
        <f>SUM(P132:P200)</f>
        <v>0</v>
      </c>
      <c r="Q131" s="165"/>
      <c r="R131" s="166">
        <f>SUM(R132:R200)</f>
        <v>42.18269105</v>
      </c>
      <c r="S131" s="165"/>
      <c r="T131" s="167">
        <f>SUM(T132:T200)</f>
        <v>0</v>
      </c>
      <c r="AR131" s="168" t="s">
        <v>80</v>
      </c>
      <c r="AT131" s="169" t="s">
        <v>71</v>
      </c>
      <c r="AU131" s="169" t="s">
        <v>80</v>
      </c>
      <c r="AY131" s="168" t="s">
        <v>139</v>
      </c>
      <c r="BK131" s="170">
        <f>SUM(BK132:BK200)</f>
        <v>0</v>
      </c>
    </row>
    <row r="132" spans="2:65" s="1" customFormat="1" ht="20.45" customHeight="1">
      <c r="B132" s="33"/>
      <c r="C132" s="173" t="s">
        <v>176</v>
      </c>
      <c r="D132" s="173" t="s">
        <v>141</v>
      </c>
      <c r="E132" s="174" t="s">
        <v>618</v>
      </c>
      <c r="F132" s="175" t="s">
        <v>619</v>
      </c>
      <c r="G132" s="176" t="s">
        <v>179</v>
      </c>
      <c r="H132" s="177">
        <v>80</v>
      </c>
      <c r="I132" s="178"/>
      <c r="J132" s="179">
        <f>ROUND(I132*H132,2)</f>
        <v>0</v>
      </c>
      <c r="K132" s="175" t="s">
        <v>145</v>
      </c>
      <c r="L132" s="37"/>
      <c r="M132" s="180" t="s">
        <v>19</v>
      </c>
      <c r="N132" s="181" t="s">
        <v>43</v>
      </c>
      <c r="O132" s="59"/>
      <c r="P132" s="182">
        <f>O132*H132</f>
        <v>0</v>
      </c>
      <c r="Q132" s="182">
        <v>0.00016</v>
      </c>
      <c r="R132" s="182">
        <f>Q132*H132</f>
        <v>0.0128</v>
      </c>
      <c r="S132" s="182">
        <v>0</v>
      </c>
      <c r="T132" s="183">
        <f>S132*H132</f>
        <v>0</v>
      </c>
      <c r="AR132" s="16" t="s">
        <v>146</v>
      </c>
      <c r="AT132" s="16" t="s">
        <v>141</v>
      </c>
      <c r="AU132" s="16" t="s">
        <v>82</v>
      </c>
      <c r="AY132" s="16" t="s">
        <v>139</v>
      </c>
      <c r="BE132" s="184">
        <f>IF(N132="základní",J132,0)</f>
        <v>0</v>
      </c>
      <c r="BF132" s="184">
        <f>IF(N132="snížená",J132,0)</f>
        <v>0</v>
      </c>
      <c r="BG132" s="184">
        <f>IF(N132="zákl. přenesená",J132,0)</f>
        <v>0</v>
      </c>
      <c r="BH132" s="184">
        <f>IF(N132="sníž. přenesená",J132,0)</f>
        <v>0</v>
      </c>
      <c r="BI132" s="184">
        <f>IF(N132="nulová",J132,0)</f>
        <v>0</v>
      </c>
      <c r="BJ132" s="16" t="s">
        <v>80</v>
      </c>
      <c r="BK132" s="184">
        <f>ROUND(I132*H132,2)</f>
        <v>0</v>
      </c>
      <c r="BL132" s="16" t="s">
        <v>146</v>
      </c>
      <c r="BM132" s="16" t="s">
        <v>620</v>
      </c>
    </row>
    <row r="133" spans="2:47" s="1" customFormat="1" ht="19.5">
      <c r="B133" s="33"/>
      <c r="C133" s="34"/>
      <c r="D133" s="185" t="s">
        <v>148</v>
      </c>
      <c r="E133" s="34"/>
      <c r="F133" s="186" t="s">
        <v>621</v>
      </c>
      <c r="G133" s="34"/>
      <c r="H133" s="34"/>
      <c r="I133" s="102"/>
      <c r="J133" s="34"/>
      <c r="K133" s="34"/>
      <c r="L133" s="37"/>
      <c r="M133" s="187"/>
      <c r="N133" s="59"/>
      <c r="O133" s="59"/>
      <c r="P133" s="59"/>
      <c r="Q133" s="59"/>
      <c r="R133" s="59"/>
      <c r="S133" s="59"/>
      <c r="T133" s="60"/>
      <c r="AT133" s="16" t="s">
        <v>148</v>
      </c>
      <c r="AU133" s="16" t="s">
        <v>82</v>
      </c>
    </row>
    <row r="134" spans="2:51" s="11" customFormat="1" ht="11.25">
      <c r="B134" s="189"/>
      <c r="C134" s="190"/>
      <c r="D134" s="185" t="s">
        <v>151</v>
      </c>
      <c r="E134" s="191" t="s">
        <v>19</v>
      </c>
      <c r="F134" s="192" t="s">
        <v>622</v>
      </c>
      <c r="G134" s="190"/>
      <c r="H134" s="193">
        <v>80</v>
      </c>
      <c r="I134" s="194"/>
      <c r="J134" s="190"/>
      <c r="K134" s="190"/>
      <c r="L134" s="195"/>
      <c r="M134" s="196"/>
      <c r="N134" s="197"/>
      <c r="O134" s="197"/>
      <c r="P134" s="197"/>
      <c r="Q134" s="197"/>
      <c r="R134" s="197"/>
      <c r="S134" s="197"/>
      <c r="T134" s="198"/>
      <c r="AT134" s="199" t="s">
        <v>151</v>
      </c>
      <c r="AU134" s="199" t="s">
        <v>82</v>
      </c>
      <c r="AV134" s="11" t="s">
        <v>82</v>
      </c>
      <c r="AW134" s="11" t="s">
        <v>33</v>
      </c>
      <c r="AX134" s="11" t="s">
        <v>80</v>
      </c>
      <c r="AY134" s="199" t="s">
        <v>139</v>
      </c>
    </row>
    <row r="135" spans="2:65" s="1" customFormat="1" ht="20.45" customHeight="1">
      <c r="B135" s="33"/>
      <c r="C135" s="173" t="s">
        <v>183</v>
      </c>
      <c r="D135" s="173" t="s">
        <v>141</v>
      </c>
      <c r="E135" s="174" t="s">
        <v>623</v>
      </c>
      <c r="F135" s="175" t="s">
        <v>624</v>
      </c>
      <c r="G135" s="176" t="s">
        <v>179</v>
      </c>
      <c r="H135" s="177">
        <v>20</v>
      </c>
      <c r="I135" s="178"/>
      <c r="J135" s="179">
        <f>ROUND(I135*H135,2)</f>
        <v>0</v>
      </c>
      <c r="K135" s="175" t="s">
        <v>145</v>
      </c>
      <c r="L135" s="37"/>
      <c r="M135" s="180" t="s">
        <v>19</v>
      </c>
      <c r="N135" s="181" t="s">
        <v>43</v>
      </c>
      <c r="O135" s="59"/>
      <c r="P135" s="182">
        <f>O135*H135</f>
        <v>0</v>
      </c>
      <c r="Q135" s="182">
        <v>0.00038</v>
      </c>
      <c r="R135" s="182">
        <f>Q135*H135</f>
        <v>0.007600000000000001</v>
      </c>
      <c r="S135" s="182">
        <v>0</v>
      </c>
      <c r="T135" s="183">
        <f>S135*H135</f>
        <v>0</v>
      </c>
      <c r="AR135" s="16" t="s">
        <v>146</v>
      </c>
      <c r="AT135" s="16" t="s">
        <v>141</v>
      </c>
      <c r="AU135" s="16" t="s">
        <v>82</v>
      </c>
      <c r="AY135" s="16" t="s">
        <v>139</v>
      </c>
      <c r="BE135" s="184">
        <f>IF(N135="základní",J135,0)</f>
        <v>0</v>
      </c>
      <c r="BF135" s="184">
        <f>IF(N135="snížená",J135,0)</f>
        <v>0</v>
      </c>
      <c r="BG135" s="184">
        <f>IF(N135="zákl. přenesená",J135,0)</f>
        <v>0</v>
      </c>
      <c r="BH135" s="184">
        <f>IF(N135="sníž. přenesená",J135,0)</f>
        <v>0</v>
      </c>
      <c r="BI135" s="184">
        <f>IF(N135="nulová",J135,0)</f>
        <v>0</v>
      </c>
      <c r="BJ135" s="16" t="s">
        <v>80</v>
      </c>
      <c r="BK135" s="184">
        <f>ROUND(I135*H135,2)</f>
        <v>0</v>
      </c>
      <c r="BL135" s="16" t="s">
        <v>146</v>
      </c>
      <c r="BM135" s="16" t="s">
        <v>625</v>
      </c>
    </row>
    <row r="136" spans="2:47" s="1" customFormat="1" ht="11.25">
      <c r="B136" s="33"/>
      <c r="C136" s="34"/>
      <c r="D136" s="185" t="s">
        <v>148</v>
      </c>
      <c r="E136" s="34"/>
      <c r="F136" s="186" t="s">
        <v>626</v>
      </c>
      <c r="G136" s="34"/>
      <c r="H136" s="34"/>
      <c r="I136" s="102"/>
      <c r="J136" s="34"/>
      <c r="K136" s="34"/>
      <c r="L136" s="37"/>
      <c r="M136" s="187"/>
      <c r="N136" s="59"/>
      <c r="O136" s="59"/>
      <c r="P136" s="59"/>
      <c r="Q136" s="59"/>
      <c r="R136" s="59"/>
      <c r="S136" s="59"/>
      <c r="T136" s="60"/>
      <c r="AT136" s="16" t="s">
        <v>148</v>
      </c>
      <c r="AU136" s="16" t="s">
        <v>82</v>
      </c>
    </row>
    <row r="137" spans="2:51" s="11" customFormat="1" ht="11.25">
      <c r="B137" s="189"/>
      <c r="C137" s="190"/>
      <c r="D137" s="185" t="s">
        <v>151</v>
      </c>
      <c r="E137" s="191" t="s">
        <v>19</v>
      </c>
      <c r="F137" s="192" t="s">
        <v>627</v>
      </c>
      <c r="G137" s="190"/>
      <c r="H137" s="193">
        <v>20</v>
      </c>
      <c r="I137" s="194"/>
      <c r="J137" s="190"/>
      <c r="K137" s="190"/>
      <c r="L137" s="195"/>
      <c r="M137" s="196"/>
      <c r="N137" s="197"/>
      <c r="O137" s="197"/>
      <c r="P137" s="197"/>
      <c r="Q137" s="197"/>
      <c r="R137" s="197"/>
      <c r="S137" s="197"/>
      <c r="T137" s="198"/>
      <c r="AT137" s="199" t="s">
        <v>151</v>
      </c>
      <c r="AU137" s="199" t="s">
        <v>82</v>
      </c>
      <c r="AV137" s="11" t="s">
        <v>82</v>
      </c>
      <c r="AW137" s="11" t="s">
        <v>33</v>
      </c>
      <c r="AX137" s="11" t="s">
        <v>80</v>
      </c>
      <c r="AY137" s="199" t="s">
        <v>139</v>
      </c>
    </row>
    <row r="138" spans="2:65" s="1" customFormat="1" ht="20.45" customHeight="1">
      <c r="B138" s="33"/>
      <c r="C138" s="173" t="s">
        <v>189</v>
      </c>
      <c r="D138" s="173" t="s">
        <v>141</v>
      </c>
      <c r="E138" s="174" t="s">
        <v>628</v>
      </c>
      <c r="F138" s="175" t="s">
        <v>629</v>
      </c>
      <c r="G138" s="176" t="s">
        <v>179</v>
      </c>
      <c r="H138" s="177">
        <v>20</v>
      </c>
      <c r="I138" s="178"/>
      <c r="J138" s="179">
        <f>ROUND(I138*H138,2)</f>
        <v>0</v>
      </c>
      <c r="K138" s="175" t="s">
        <v>145</v>
      </c>
      <c r="L138" s="37"/>
      <c r="M138" s="180" t="s">
        <v>19</v>
      </c>
      <c r="N138" s="181" t="s">
        <v>43</v>
      </c>
      <c r="O138" s="59"/>
      <c r="P138" s="182">
        <f>O138*H138</f>
        <v>0</v>
      </c>
      <c r="Q138" s="182">
        <v>0</v>
      </c>
      <c r="R138" s="182">
        <f>Q138*H138</f>
        <v>0</v>
      </c>
      <c r="S138" s="182">
        <v>0</v>
      </c>
      <c r="T138" s="183">
        <f>S138*H138</f>
        <v>0</v>
      </c>
      <c r="AR138" s="16" t="s">
        <v>146</v>
      </c>
      <c r="AT138" s="16" t="s">
        <v>141</v>
      </c>
      <c r="AU138" s="16" t="s">
        <v>82</v>
      </c>
      <c r="AY138" s="16" t="s">
        <v>139</v>
      </c>
      <c r="BE138" s="184">
        <f>IF(N138="základní",J138,0)</f>
        <v>0</v>
      </c>
      <c r="BF138" s="184">
        <f>IF(N138="snížená",J138,0)</f>
        <v>0</v>
      </c>
      <c r="BG138" s="184">
        <f>IF(N138="zákl. přenesená",J138,0)</f>
        <v>0</v>
      </c>
      <c r="BH138" s="184">
        <f>IF(N138="sníž. přenesená",J138,0)</f>
        <v>0</v>
      </c>
      <c r="BI138" s="184">
        <f>IF(N138="nulová",J138,0)</f>
        <v>0</v>
      </c>
      <c r="BJ138" s="16" t="s">
        <v>80</v>
      </c>
      <c r="BK138" s="184">
        <f>ROUND(I138*H138,2)</f>
        <v>0</v>
      </c>
      <c r="BL138" s="16" t="s">
        <v>146</v>
      </c>
      <c r="BM138" s="16" t="s">
        <v>630</v>
      </c>
    </row>
    <row r="139" spans="2:47" s="1" customFormat="1" ht="11.25">
      <c r="B139" s="33"/>
      <c r="C139" s="34"/>
      <c r="D139" s="185" t="s">
        <v>148</v>
      </c>
      <c r="E139" s="34"/>
      <c r="F139" s="186" t="s">
        <v>631</v>
      </c>
      <c r="G139" s="34"/>
      <c r="H139" s="34"/>
      <c r="I139" s="102"/>
      <c r="J139" s="34"/>
      <c r="K139" s="34"/>
      <c r="L139" s="37"/>
      <c r="M139" s="187"/>
      <c r="N139" s="59"/>
      <c r="O139" s="59"/>
      <c r="P139" s="59"/>
      <c r="Q139" s="59"/>
      <c r="R139" s="59"/>
      <c r="S139" s="59"/>
      <c r="T139" s="60"/>
      <c r="AT139" s="16" t="s">
        <v>148</v>
      </c>
      <c r="AU139" s="16" t="s">
        <v>82</v>
      </c>
    </row>
    <row r="140" spans="2:65" s="1" customFormat="1" ht="20.45" customHeight="1">
      <c r="B140" s="33"/>
      <c r="C140" s="173" t="s">
        <v>197</v>
      </c>
      <c r="D140" s="173" t="s">
        <v>141</v>
      </c>
      <c r="E140" s="174" t="s">
        <v>632</v>
      </c>
      <c r="F140" s="175" t="s">
        <v>633</v>
      </c>
      <c r="G140" s="176" t="s">
        <v>192</v>
      </c>
      <c r="H140" s="177">
        <v>1.746</v>
      </c>
      <c r="I140" s="178"/>
      <c r="J140" s="179">
        <f>ROUND(I140*H140,2)</f>
        <v>0</v>
      </c>
      <c r="K140" s="175" t="s">
        <v>145</v>
      </c>
      <c r="L140" s="37"/>
      <c r="M140" s="180" t="s">
        <v>19</v>
      </c>
      <c r="N140" s="181" t="s">
        <v>43</v>
      </c>
      <c r="O140" s="59"/>
      <c r="P140" s="182">
        <f>O140*H140</f>
        <v>0</v>
      </c>
      <c r="Q140" s="182">
        <v>2.25634</v>
      </c>
      <c r="R140" s="182">
        <f>Q140*H140</f>
        <v>3.9395696399999998</v>
      </c>
      <c r="S140" s="182">
        <v>0</v>
      </c>
      <c r="T140" s="183">
        <f>S140*H140</f>
        <v>0</v>
      </c>
      <c r="AR140" s="16" t="s">
        <v>146</v>
      </c>
      <c r="AT140" s="16" t="s">
        <v>141</v>
      </c>
      <c r="AU140" s="16" t="s">
        <v>82</v>
      </c>
      <c r="AY140" s="16" t="s">
        <v>139</v>
      </c>
      <c r="BE140" s="184">
        <f>IF(N140="základní",J140,0)</f>
        <v>0</v>
      </c>
      <c r="BF140" s="184">
        <f>IF(N140="snížená",J140,0)</f>
        <v>0</v>
      </c>
      <c r="BG140" s="184">
        <f>IF(N140="zákl. přenesená",J140,0)</f>
        <v>0</v>
      </c>
      <c r="BH140" s="184">
        <f>IF(N140="sníž. přenesená",J140,0)</f>
        <v>0</v>
      </c>
      <c r="BI140" s="184">
        <f>IF(N140="nulová",J140,0)</f>
        <v>0</v>
      </c>
      <c r="BJ140" s="16" t="s">
        <v>80</v>
      </c>
      <c r="BK140" s="184">
        <f>ROUND(I140*H140,2)</f>
        <v>0</v>
      </c>
      <c r="BL140" s="16" t="s">
        <v>146</v>
      </c>
      <c r="BM140" s="16" t="s">
        <v>634</v>
      </c>
    </row>
    <row r="141" spans="2:47" s="1" customFormat="1" ht="11.25">
      <c r="B141" s="33"/>
      <c r="C141" s="34"/>
      <c r="D141" s="185" t="s">
        <v>148</v>
      </c>
      <c r="E141" s="34"/>
      <c r="F141" s="186" t="s">
        <v>635</v>
      </c>
      <c r="G141" s="34"/>
      <c r="H141" s="34"/>
      <c r="I141" s="102"/>
      <c r="J141" s="34"/>
      <c r="K141" s="34"/>
      <c r="L141" s="37"/>
      <c r="M141" s="187"/>
      <c r="N141" s="59"/>
      <c r="O141" s="59"/>
      <c r="P141" s="59"/>
      <c r="Q141" s="59"/>
      <c r="R141" s="59"/>
      <c r="S141" s="59"/>
      <c r="T141" s="60"/>
      <c r="AT141" s="16" t="s">
        <v>148</v>
      </c>
      <c r="AU141" s="16" t="s">
        <v>82</v>
      </c>
    </row>
    <row r="142" spans="2:47" s="1" customFormat="1" ht="58.5">
      <c r="B142" s="33"/>
      <c r="C142" s="34"/>
      <c r="D142" s="185" t="s">
        <v>149</v>
      </c>
      <c r="E142" s="34"/>
      <c r="F142" s="188" t="s">
        <v>636</v>
      </c>
      <c r="G142" s="34"/>
      <c r="H142" s="34"/>
      <c r="I142" s="102"/>
      <c r="J142" s="34"/>
      <c r="K142" s="34"/>
      <c r="L142" s="37"/>
      <c r="M142" s="187"/>
      <c r="N142" s="59"/>
      <c r="O142" s="59"/>
      <c r="P142" s="59"/>
      <c r="Q142" s="59"/>
      <c r="R142" s="59"/>
      <c r="S142" s="59"/>
      <c r="T142" s="60"/>
      <c r="AT142" s="16" t="s">
        <v>149</v>
      </c>
      <c r="AU142" s="16" t="s">
        <v>82</v>
      </c>
    </row>
    <row r="143" spans="2:51" s="11" customFormat="1" ht="11.25">
      <c r="B143" s="189"/>
      <c r="C143" s="190"/>
      <c r="D143" s="185" t="s">
        <v>151</v>
      </c>
      <c r="E143" s="191" t="s">
        <v>19</v>
      </c>
      <c r="F143" s="192" t="s">
        <v>637</v>
      </c>
      <c r="G143" s="190"/>
      <c r="H143" s="193">
        <v>1.746</v>
      </c>
      <c r="I143" s="194"/>
      <c r="J143" s="190"/>
      <c r="K143" s="190"/>
      <c r="L143" s="195"/>
      <c r="M143" s="196"/>
      <c r="N143" s="197"/>
      <c r="O143" s="197"/>
      <c r="P143" s="197"/>
      <c r="Q143" s="197"/>
      <c r="R143" s="197"/>
      <c r="S143" s="197"/>
      <c r="T143" s="198"/>
      <c r="AT143" s="199" t="s">
        <v>151</v>
      </c>
      <c r="AU143" s="199" t="s">
        <v>82</v>
      </c>
      <c r="AV143" s="11" t="s">
        <v>82</v>
      </c>
      <c r="AW143" s="11" t="s">
        <v>33</v>
      </c>
      <c r="AX143" s="11" t="s">
        <v>80</v>
      </c>
      <c r="AY143" s="199" t="s">
        <v>139</v>
      </c>
    </row>
    <row r="144" spans="2:65" s="1" customFormat="1" ht="20.45" customHeight="1">
      <c r="B144" s="33"/>
      <c r="C144" s="173" t="s">
        <v>204</v>
      </c>
      <c r="D144" s="173" t="s">
        <v>141</v>
      </c>
      <c r="E144" s="174" t="s">
        <v>638</v>
      </c>
      <c r="F144" s="175" t="s">
        <v>639</v>
      </c>
      <c r="G144" s="176" t="s">
        <v>192</v>
      </c>
      <c r="H144" s="177">
        <v>6.025</v>
      </c>
      <c r="I144" s="178"/>
      <c r="J144" s="179">
        <f>ROUND(I144*H144,2)</f>
        <v>0</v>
      </c>
      <c r="K144" s="175" t="s">
        <v>145</v>
      </c>
      <c r="L144" s="37"/>
      <c r="M144" s="180" t="s">
        <v>19</v>
      </c>
      <c r="N144" s="181" t="s">
        <v>43</v>
      </c>
      <c r="O144" s="59"/>
      <c r="P144" s="182">
        <f>O144*H144</f>
        <v>0</v>
      </c>
      <c r="Q144" s="182">
        <v>2.45329</v>
      </c>
      <c r="R144" s="182">
        <f>Q144*H144</f>
        <v>14.781072250000001</v>
      </c>
      <c r="S144" s="182">
        <v>0</v>
      </c>
      <c r="T144" s="183">
        <f>S144*H144</f>
        <v>0</v>
      </c>
      <c r="AR144" s="16" t="s">
        <v>146</v>
      </c>
      <c r="AT144" s="16" t="s">
        <v>141</v>
      </c>
      <c r="AU144" s="16" t="s">
        <v>82</v>
      </c>
      <c r="AY144" s="16" t="s">
        <v>139</v>
      </c>
      <c r="BE144" s="184">
        <f>IF(N144="základní",J144,0)</f>
        <v>0</v>
      </c>
      <c r="BF144" s="184">
        <f>IF(N144="snížená",J144,0)</f>
        <v>0</v>
      </c>
      <c r="BG144" s="184">
        <f>IF(N144="zákl. přenesená",J144,0)</f>
        <v>0</v>
      </c>
      <c r="BH144" s="184">
        <f>IF(N144="sníž. přenesená",J144,0)</f>
        <v>0</v>
      </c>
      <c r="BI144" s="184">
        <f>IF(N144="nulová",J144,0)</f>
        <v>0</v>
      </c>
      <c r="BJ144" s="16" t="s">
        <v>80</v>
      </c>
      <c r="BK144" s="184">
        <f>ROUND(I144*H144,2)</f>
        <v>0</v>
      </c>
      <c r="BL144" s="16" t="s">
        <v>146</v>
      </c>
      <c r="BM144" s="16" t="s">
        <v>640</v>
      </c>
    </row>
    <row r="145" spans="2:47" s="1" customFormat="1" ht="11.25">
      <c r="B145" s="33"/>
      <c r="C145" s="34"/>
      <c r="D145" s="185" t="s">
        <v>148</v>
      </c>
      <c r="E145" s="34"/>
      <c r="F145" s="186" t="s">
        <v>641</v>
      </c>
      <c r="G145" s="34"/>
      <c r="H145" s="34"/>
      <c r="I145" s="102"/>
      <c r="J145" s="34"/>
      <c r="K145" s="34"/>
      <c r="L145" s="37"/>
      <c r="M145" s="187"/>
      <c r="N145" s="59"/>
      <c r="O145" s="59"/>
      <c r="P145" s="59"/>
      <c r="Q145" s="59"/>
      <c r="R145" s="59"/>
      <c r="S145" s="59"/>
      <c r="T145" s="60"/>
      <c r="AT145" s="16" t="s">
        <v>148</v>
      </c>
      <c r="AU145" s="16" t="s">
        <v>82</v>
      </c>
    </row>
    <row r="146" spans="2:47" s="1" customFormat="1" ht="87.75">
      <c r="B146" s="33"/>
      <c r="C146" s="34"/>
      <c r="D146" s="185" t="s">
        <v>149</v>
      </c>
      <c r="E146" s="34"/>
      <c r="F146" s="188" t="s">
        <v>642</v>
      </c>
      <c r="G146" s="34"/>
      <c r="H146" s="34"/>
      <c r="I146" s="102"/>
      <c r="J146" s="34"/>
      <c r="K146" s="34"/>
      <c r="L146" s="37"/>
      <c r="M146" s="187"/>
      <c r="N146" s="59"/>
      <c r="O146" s="59"/>
      <c r="P146" s="59"/>
      <c r="Q146" s="59"/>
      <c r="R146" s="59"/>
      <c r="S146" s="59"/>
      <c r="T146" s="60"/>
      <c r="AT146" s="16" t="s">
        <v>149</v>
      </c>
      <c r="AU146" s="16" t="s">
        <v>82</v>
      </c>
    </row>
    <row r="147" spans="2:51" s="11" customFormat="1" ht="11.25">
      <c r="B147" s="189"/>
      <c r="C147" s="190"/>
      <c r="D147" s="185" t="s">
        <v>151</v>
      </c>
      <c r="E147" s="191" t="s">
        <v>19</v>
      </c>
      <c r="F147" s="192" t="s">
        <v>643</v>
      </c>
      <c r="G147" s="190"/>
      <c r="H147" s="193">
        <v>6.025</v>
      </c>
      <c r="I147" s="194"/>
      <c r="J147" s="190"/>
      <c r="K147" s="190"/>
      <c r="L147" s="195"/>
      <c r="M147" s="196"/>
      <c r="N147" s="197"/>
      <c r="O147" s="197"/>
      <c r="P147" s="197"/>
      <c r="Q147" s="197"/>
      <c r="R147" s="197"/>
      <c r="S147" s="197"/>
      <c r="T147" s="198"/>
      <c r="AT147" s="199" t="s">
        <v>151</v>
      </c>
      <c r="AU147" s="199" t="s">
        <v>82</v>
      </c>
      <c r="AV147" s="11" t="s">
        <v>82</v>
      </c>
      <c r="AW147" s="11" t="s">
        <v>33</v>
      </c>
      <c r="AX147" s="11" t="s">
        <v>80</v>
      </c>
      <c r="AY147" s="199" t="s">
        <v>139</v>
      </c>
    </row>
    <row r="148" spans="2:65" s="1" customFormat="1" ht="20.45" customHeight="1">
      <c r="B148" s="33"/>
      <c r="C148" s="173" t="s">
        <v>214</v>
      </c>
      <c r="D148" s="173" t="s">
        <v>141</v>
      </c>
      <c r="E148" s="174" t="s">
        <v>644</v>
      </c>
      <c r="F148" s="175" t="s">
        <v>645</v>
      </c>
      <c r="G148" s="176" t="s">
        <v>144</v>
      </c>
      <c r="H148" s="177">
        <v>4.392</v>
      </c>
      <c r="I148" s="178"/>
      <c r="J148" s="179">
        <f>ROUND(I148*H148,2)</f>
        <v>0</v>
      </c>
      <c r="K148" s="175" t="s">
        <v>145</v>
      </c>
      <c r="L148" s="37"/>
      <c r="M148" s="180" t="s">
        <v>19</v>
      </c>
      <c r="N148" s="181" t="s">
        <v>43</v>
      </c>
      <c r="O148" s="59"/>
      <c r="P148" s="182">
        <f>O148*H148</f>
        <v>0</v>
      </c>
      <c r="Q148" s="182">
        <v>0.00247</v>
      </c>
      <c r="R148" s="182">
        <f>Q148*H148</f>
        <v>0.01084824</v>
      </c>
      <c r="S148" s="182">
        <v>0</v>
      </c>
      <c r="T148" s="183">
        <f>S148*H148</f>
        <v>0</v>
      </c>
      <c r="AR148" s="16" t="s">
        <v>146</v>
      </c>
      <c r="AT148" s="16" t="s">
        <v>141</v>
      </c>
      <c r="AU148" s="16" t="s">
        <v>82</v>
      </c>
      <c r="AY148" s="16" t="s">
        <v>139</v>
      </c>
      <c r="BE148" s="184">
        <f>IF(N148="základní",J148,0)</f>
        <v>0</v>
      </c>
      <c r="BF148" s="184">
        <f>IF(N148="snížená",J148,0)</f>
        <v>0</v>
      </c>
      <c r="BG148" s="184">
        <f>IF(N148="zákl. přenesená",J148,0)</f>
        <v>0</v>
      </c>
      <c r="BH148" s="184">
        <f>IF(N148="sníž. přenesená",J148,0)</f>
        <v>0</v>
      </c>
      <c r="BI148" s="184">
        <f>IF(N148="nulová",J148,0)</f>
        <v>0</v>
      </c>
      <c r="BJ148" s="16" t="s">
        <v>80</v>
      </c>
      <c r="BK148" s="184">
        <f>ROUND(I148*H148,2)</f>
        <v>0</v>
      </c>
      <c r="BL148" s="16" t="s">
        <v>146</v>
      </c>
      <c r="BM148" s="16" t="s">
        <v>646</v>
      </c>
    </row>
    <row r="149" spans="2:47" s="1" customFormat="1" ht="11.25">
      <c r="B149" s="33"/>
      <c r="C149" s="34"/>
      <c r="D149" s="185" t="s">
        <v>148</v>
      </c>
      <c r="E149" s="34"/>
      <c r="F149" s="186" t="s">
        <v>647</v>
      </c>
      <c r="G149" s="34"/>
      <c r="H149" s="34"/>
      <c r="I149" s="102"/>
      <c r="J149" s="34"/>
      <c r="K149" s="34"/>
      <c r="L149" s="37"/>
      <c r="M149" s="187"/>
      <c r="N149" s="59"/>
      <c r="O149" s="59"/>
      <c r="P149" s="59"/>
      <c r="Q149" s="59"/>
      <c r="R149" s="59"/>
      <c r="S149" s="59"/>
      <c r="T149" s="60"/>
      <c r="AT149" s="16" t="s">
        <v>148</v>
      </c>
      <c r="AU149" s="16" t="s">
        <v>82</v>
      </c>
    </row>
    <row r="150" spans="2:47" s="1" customFormat="1" ht="39">
      <c r="B150" s="33"/>
      <c r="C150" s="34"/>
      <c r="D150" s="185" t="s">
        <v>149</v>
      </c>
      <c r="E150" s="34"/>
      <c r="F150" s="188" t="s">
        <v>648</v>
      </c>
      <c r="G150" s="34"/>
      <c r="H150" s="34"/>
      <c r="I150" s="102"/>
      <c r="J150" s="34"/>
      <c r="K150" s="34"/>
      <c r="L150" s="37"/>
      <c r="M150" s="187"/>
      <c r="N150" s="59"/>
      <c r="O150" s="59"/>
      <c r="P150" s="59"/>
      <c r="Q150" s="59"/>
      <c r="R150" s="59"/>
      <c r="S150" s="59"/>
      <c r="T150" s="60"/>
      <c r="AT150" s="16" t="s">
        <v>149</v>
      </c>
      <c r="AU150" s="16" t="s">
        <v>82</v>
      </c>
    </row>
    <row r="151" spans="2:51" s="11" customFormat="1" ht="11.25">
      <c r="B151" s="189"/>
      <c r="C151" s="190"/>
      <c r="D151" s="185" t="s">
        <v>151</v>
      </c>
      <c r="E151" s="191" t="s">
        <v>19</v>
      </c>
      <c r="F151" s="192" t="s">
        <v>649</v>
      </c>
      <c r="G151" s="190"/>
      <c r="H151" s="193">
        <v>4.392</v>
      </c>
      <c r="I151" s="194"/>
      <c r="J151" s="190"/>
      <c r="K151" s="190"/>
      <c r="L151" s="195"/>
      <c r="M151" s="196"/>
      <c r="N151" s="197"/>
      <c r="O151" s="197"/>
      <c r="P151" s="197"/>
      <c r="Q151" s="197"/>
      <c r="R151" s="197"/>
      <c r="S151" s="197"/>
      <c r="T151" s="198"/>
      <c r="AT151" s="199" t="s">
        <v>151</v>
      </c>
      <c r="AU151" s="199" t="s">
        <v>82</v>
      </c>
      <c r="AV151" s="11" t="s">
        <v>82</v>
      </c>
      <c r="AW151" s="11" t="s">
        <v>33</v>
      </c>
      <c r="AX151" s="11" t="s">
        <v>80</v>
      </c>
      <c r="AY151" s="199" t="s">
        <v>139</v>
      </c>
    </row>
    <row r="152" spans="2:65" s="1" customFormat="1" ht="20.45" customHeight="1">
      <c r="B152" s="33"/>
      <c r="C152" s="173" t="s">
        <v>219</v>
      </c>
      <c r="D152" s="173" t="s">
        <v>141</v>
      </c>
      <c r="E152" s="174" t="s">
        <v>650</v>
      </c>
      <c r="F152" s="175" t="s">
        <v>651</v>
      </c>
      <c r="G152" s="176" t="s">
        <v>144</v>
      </c>
      <c r="H152" s="177">
        <v>4.392</v>
      </c>
      <c r="I152" s="178"/>
      <c r="J152" s="179">
        <f>ROUND(I152*H152,2)</f>
        <v>0</v>
      </c>
      <c r="K152" s="175" t="s">
        <v>145</v>
      </c>
      <c r="L152" s="37"/>
      <c r="M152" s="180" t="s">
        <v>19</v>
      </c>
      <c r="N152" s="181" t="s">
        <v>43</v>
      </c>
      <c r="O152" s="59"/>
      <c r="P152" s="182">
        <f>O152*H152</f>
        <v>0</v>
      </c>
      <c r="Q152" s="182">
        <v>0</v>
      </c>
      <c r="R152" s="182">
        <f>Q152*H152</f>
        <v>0</v>
      </c>
      <c r="S152" s="182">
        <v>0</v>
      </c>
      <c r="T152" s="183">
        <f>S152*H152</f>
        <v>0</v>
      </c>
      <c r="AR152" s="16" t="s">
        <v>146</v>
      </c>
      <c r="AT152" s="16" t="s">
        <v>141</v>
      </c>
      <c r="AU152" s="16" t="s">
        <v>82</v>
      </c>
      <c r="AY152" s="16" t="s">
        <v>139</v>
      </c>
      <c r="BE152" s="184">
        <f>IF(N152="základní",J152,0)</f>
        <v>0</v>
      </c>
      <c r="BF152" s="184">
        <f>IF(N152="snížená",J152,0)</f>
        <v>0</v>
      </c>
      <c r="BG152" s="184">
        <f>IF(N152="zákl. přenesená",J152,0)</f>
        <v>0</v>
      </c>
      <c r="BH152" s="184">
        <f>IF(N152="sníž. přenesená",J152,0)</f>
        <v>0</v>
      </c>
      <c r="BI152" s="184">
        <f>IF(N152="nulová",J152,0)</f>
        <v>0</v>
      </c>
      <c r="BJ152" s="16" t="s">
        <v>80</v>
      </c>
      <c r="BK152" s="184">
        <f>ROUND(I152*H152,2)</f>
        <v>0</v>
      </c>
      <c r="BL152" s="16" t="s">
        <v>146</v>
      </c>
      <c r="BM152" s="16" t="s">
        <v>652</v>
      </c>
    </row>
    <row r="153" spans="2:47" s="1" customFormat="1" ht="11.25">
      <c r="B153" s="33"/>
      <c r="C153" s="34"/>
      <c r="D153" s="185" t="s">
        <v>148</v>
      </c>
      <c r="E153" s="34"/>
      <c r="F153" s="186" t="s">
        <v>653</v>
      </c>
      <c r="G153" s="34"/>
      <c r="H153" s="34"/>
      <c r="I153" s="102"/>
      <c r="J153" s="34"/>
      <c r="K153" s="34"/>
      <c r="L153" s="37"/>
      <c r="M153" s="187"/>
      <c r="N153" s="59"/>
      <c r="O153" s="59"/>
      <c r="P153" s="59"/>
      <c r="Q153" s="59"/>
      <c r="R153" s="59"/>
      <c r="S153" s="59"/>
      <c r="T153" s="60"/>
      <c r="AT153" s="16" t="s">
        <v>148</v>
      </c>
      <c r="AU153" s="16" t="s">
        <v>82</v>
      </c>
    </row>
    <row r="154" spans="2:47" s="1" customFormat="1" ht="39">
      <c r="B154" s="33"/>
      <c r="C154" s="34"/>
      <c r="D154" s="185" t="s">
        <v>149</v>
      </c>
      <c r="E154" s="34"/>
      <c r="F154" s="188" t="s">
        <v>648</v>
      </c>
      <c r="G154" s="34"/>
      <c r="H154" s="34"/>
      <c r="I154" s="102"/>
      <c r="J154" s="34"/>
      <c r="K154" s="34"/>
      <c r="L154" s="37"/>
      <c r="M154" s="187"/>
      <c r="N154" s="59"/>
      <c r="O154" s="59"/>
      <c r="P154" s="59"/>
      <c r="Q154" s="59"/>
      <c r="R154" s="59"/>
      <c r="S154" s="59"/>
      <c r="T154" s="60"/>
      <c r="AT154" s="16" t="s">
        <v>149</v>
      </c>
      <c r="AU154" s="16" t="s">
        <v>82</v>
      </c>
    </row>
    <row r="155" spans="2:65" s="1" customFormat="1" ht="20.45" customHeight="1">
      <c r="B155" s="33"/>
      <c r="C155" s="173" t="s">
        <v>227</v>
      </c>
      <c r="D155" s="173" t="s">
        <v>141</v>
      </c>
      <c r="E155" s="174" t="s">
        <v>654</v>
      </c>
      <c r="F155" s="175" t="s">
        <v>655</v>
      </c>
      <c r="G155" s="176" t="s">
        <v>262</v>
      </c>
      <c r="H155" s="177">
        <v>1.194</v>
      </c>
      <c r="I155" s="178"/>
      <c r="J155" s="179">
        <f>ROUND(I155*H155,2)</f>
        <v>0</v>
      </c>
      <c r="K155" s="175" t="s">
        <v>145</v>
      </c>
      <c r="L155" s="37"/>
      <c r="M155" s="180" t="s">
        <v>19</v>
      </c>
      <c r="N155" s="181" t="s">
        <v>43</v>
      </c>
      <c r="O155" s="59"/>
      <c r="P155" s="182">
        <f>O155*H155</f>
        <v>0</v>
      </c>
      <c r="Q155" s="182">
        <v>1.06017</v>
      </c>
      <c r="R155" s="182">
        <f>Q155*H155</f>
        <v>1.26584298</v>
      </c>
      <c r="S155" s="182">
        <v>0</v>
      </c>
      <c r="T155" s="183">
        <f>S155*H155</f>
        <v>0</v>
      </c>
      <c r="AR155" s="16" t="s">
        <v>146</v>
      </c>
      <c r="AT155" s="16" t="s">
        <v>141</v>
      </c>
      <c r="AU155" s="16" t="s">
        <v>82</v>
      </c>
      <c r="AY155" s="16" t="s">
        <v>139</v>
      </c>
      <c r="BE155" s="184">
        <f>IF(N155="základní",J155,0)</f>
        <v>0</v>
      </c>
      <c r="BF155" s="184">
        <f>IF(N155="snížená",J155,0)</f>
        <v>0</v>
      </c>
      <c r="BG155" s="184">
        <f>IF(N155="zákl. přenesená",J155,0)</f>
        <v>0</v>
      </c>
      <c r="BH155" s="184">
        <f>IF(N155="sníž. přenesená",J155,0)</f>
        <v>0</v>
      </c>
      <c r="BI155" s="184">
        <f>IF(N155="nulová",J155,0)</f>
        <v>0</v>
      </c>
      <c r="BJ155" s="16" t="s">
        <v>80</v>
      </c>
      <c r="BK155" s="184">
        <f>ROUND(I155*H155,2)</f>
        <v>0</v>
      </c>
      <c r="BL155" s="16" t="s">
        <v>146</v>
      </c>
      <c r="BM155" s="16" t="s">
        <v>656</v>
      </c>
    </row>
    <row r="156" spans="2:47" s="1" customFormat="1" ht="11.25">
      <c r="B156" s="33"/>
      <c r="C156" s="34"/>
      <c r="D156" s="185" t="s">
        <v>148</v>
      </c>
      <c r="E156" s="34"/>
      <c r="F156" s="186" t="s">
        <v>657</v>
      </c>
      <c r="G156" s="34"/>
      <c r="H156" s="34"/>
      <c r="I156" s="102"/>
      <c r="J156" s="34"/>
      <c r="K156" s="34"/>
      <c r="L156" s="37"/>
      <c r="M156" s="187"/>
      <c r="N156" s="59"/>
      <c r="O156" s="59"/>
      <c r="P156" s="59"/>
      <c r="Q156" s="59"/>
      <c r="R156" s="59"/>
      <c r="S156" s="59"/>
      <c r="T156" s="60"/>
      <c r="AT156" s="16" t="s">
        <v>148</v>
      </c>
      <c r="AU156" s="16" t="s">
        <v>82</v>
      </c>
    </row>
    <row r="157" spans="2:47" s="1" customFormat="1" ht="29.25">
      <c r="B157" s="33"/>
      <c r="C157" s="34"/>
      <c r="D157" s="185" t="s">
        <v>149</v>
      </c>
      <c r="E157" s="34"/>
      <c r="F157" s="188" t="s">
        <v>658</v>
      </c>
      <c r="G157" s="34"/>
      <c r="H157" s="34"/>
      <c r="I157" s="102"/>
      <c r="J157" s="34"/>
      <c r="K157" s="34"/>
      <c r="L157" s="37"/>
      <c r="M157" s="187"/>
      <c r="N157" s="59"/>
      <c r="O157" s="59"/>
      <c r="P157" s="59"/>
      <c r="Q157" s="59"/>
      <c r="R157" s="59"/>
      <c r="S157" s="59"/>
      <c r="T157" s="60"/>
      <c r="AT157" s="16" t="s">
        <v>149</v>
      </c>
      <c r="AU157" s="16" t="s">
        <v>82</v>
      </c>
    </row>
    <row r="158" spans="2:51" s="11" customFormat="1" ht="11.25">
      <c r="B158" s="189"/>
      <c r="C158" s="190"/>
      <c r="D158" s="185" t="s">
        <v>151</v>
      </c>
      <c r="E158" s="191" t="s">
        <v>19</v>
      </c>
      <c r="F158" s="192" t="s">
        <v>659</v>
      </c>
      <c r="G158" s="190"/>
      <c r="H158" s="193">
        <v>1.194</v>
      </c>
      <c r="I158" s="194"/>
      <c r="J158" s="190"/>
      <c r="K158" s="190"/>
      <c r="L158" s="195"/>
      <c r="M158" s="196"/>
      <c r="N158" s="197"/>
      <c r="O158" s="197"/>
      <c r="P158" s="197"/>
      <c r="Q158" s="197"/>
      <c r="R158" s="197"/>
      <c r="S158" s="197"/>
      <c r="T158" s="198"/>
      <c r="AT158" s="199" t="s">
        <v>151</v>
      </c>
      <c r="AU158" s="199" t="s">
        <v>82</v>
      </c>
      <c r="AV158" s="11" t="s">
        <v>82</v>
      </c>
      <c r="AW158" s="11" t="s">
        <v>33</v>
      </c>
      <c r="AX158" s="11" t="s">
        <v>80</v>
      </c>
      <c r="AY158" s="199" t="s">
        <v>139</v>
      </c>
    </row>
    <row r="159" spans="2:65" s="1" customFormat="1" ht="20.45" customHeight="1">
      <c r="B159" s="33"/>
      <c r="C159" s="173" t="s">
        <v>8</v>
      </c>
      <c r="D159" s="173" t="s">
        <v>141</v>
      </c>
      <c r="E159" s="174" t="s">
        <v>660</v>
      </c>
      <c r="F159" s="175" t="s">
        <v>661</v>
      </c>
      <c r="G159" s="176" t="s">
        <v>192</v>
      </c>
      <c r="H159" s="177">
        <v>2.576</v>
      </c>
      <c r="I159" s="178"/>
      <c r="J159" s="179">
        <f>ROUND(I159*H159,2)</f>
        <v>0</v>
      </c>
      <c r="K159" s="175" t="s">
        <v>145</v>
      </c>
      <c r="L159" s="37"/>
      <c r="M159" s="180" t="s">
        <v>19</v>
      </c>
      <c r="N159" s="181" t="s">
        <v>43</v>
      </c>
      <c r="O159" s="59"/>
      <c r="P159" s="182">
        <f>O159*H159</f>
        <v>0</v>
      </c>
      <c r="Q159" s="182">
        <v>2.45329</v>
      </c>
      <c r="R159" s="182">
        <f>Q159*H159</f>
        <v>6.31967504</v>
      </c>
      <c r="S159" s="182">
        <v>0</v>
      </c>
      <c r="T159" s="183">
        <f>S159*H159</f>
        <v>0</v>
      </c>
      <c r="AR159" s="16" t="s">
        <v>146</v>
      </c>
      <c r="AT159" s="16" t="s">
        <v>141</v>
      </c>
      <c r="AU159" s="16" t="s">
        <v>82</v>
      </c>
      <c r="AY159" s="16" t="s">
        <v>139</v>
      </c>
      <c r="BE159" s="184">
        <f>IF(N159="základní",J159,0)</f>
        <v>0</v>
      </c>
      <c r="BF159" s="184">
        <f>IF(N159="snížená",J159,0)</f>
        <v>0</v>
      </c>
      <c r="BG159" s="184">
        <f>IF(N159="zákl. přenesená",J159,0)</f>
        <v>0</v>
      </c>
      <c r="BH159" s="184">
        <f>IF(N159="sníž. přenesená",J159,0)</f>
        <v>0</v>
      </c>
      <c r="BI159" s="184">
        <f>IF(N159="nulová",J159,0)</f>
        <v>0</v>
      </c>
      <c r="BJ159" s="16" t="s">
        <v>80</v>
      </c>
      <c r="BK159" s="184">
        <f>ROUND(I159*H159,2)</f>
        <v>0</v>
      </c>
      <c r="BL159" s="16" t="s">
        <v>146</v>
      </c>
      <c r="BM159" s="16" t="s">
        <v>662</v>
      </c>
    </row>
    <row r="160" spans="2:47" s="1" customFormat="1" ht="11.25">
      <c r="B160" s="33"/>
      <c r="C160" s="34"/>
      <c r="D160" s="185" t="s">
        <v>148</v>
      </c>
      <c r="E160" s="34"/>
      <c r="F160" s="186" t="s">
        <v>663</v>
      </c>
      <c r="G160" s="34"/>
      <c r="H160" s="34"/>
      <c r="I160" s="102"/>
      <c r="J160" s="34"/>
      <c r="K160" s="34"/>
      <c r="L160" s="37"/>
      <c r="M160" s="187"/>
      <c r="N160" s="59"/>
      <c r="O160" s="59"/>
      <c r="P160" s="59"/>
      <c r="Q160" s="59"/>
      <c r="R160" s="59"/>
      <c r="S160" s="59"/>
      <c r="T160" s="60"/>
      <c r="AT160" s="16" t="s">
        <v>148</v>
      </c>
      <c r="AU160" s="16" t="s">
        <v>82</v>
      </c>
    </row>
    <row r="161" spans="2:47" s="1" customFormat="1" ht="87.75">
      <c r="B161" s="33"/>
      <c r="C161" s="34"/>
      <c r="D161" s="185" t="s">
        <v>149</v>
      </c>
      <c r="E161" s="34"/>
      <c r="F161" s="188" t="s">
        <v>664</v>
      </c>
      <c r="G161" s="34"/>
      <c r="H161" s="34"/>
      <c r="I161" s="102"/>
      <c r="J161" s="34"/>
      <c r="K161" s="34"/>
      <c r="L161" s="37"/>
      <c r="M161" s="187"/>
      <c r="N161" s="59"/>
      <c r="O161" s="59"/>
      <c r="P161" s="59"/>
      <c r="Q161" s="59"/>
      <c r="R161" s="59"/>
      <c r="S161" s="59"/>
      <c r="T161" s="60"/>
      <c r="AT161" s="16" t="s">
        <v>149</v>
      </c>
      <c r="AU161" s="16" t="s">
        <v>82</v>
      </c>
    </row>
    <row r="162" spans="2:51" s="11" customFormat="1" ht="11.25">
      <c r="B162" s="189"/>
      <c r="C162" s="190"/>
      <c r="D162" s="185" t="s">
        <v>151</v>
      </c>
      <c r="E162" s="191" t="s">
        <v>19</v>
      </c>
      <c r="F162" s="192" t="s">
        <v>665</v>
      </c>
      <c r="G162" s="190"/>
      <c r="H162" s="193">
        <v>2.322</v>
      </c>
      <c r="I162" s="194"/>
      <c r="J162" s="190"/>
      <c r="K162" s="190"/>
      <c r="L162" s="195"/>
      <c r="M162" s="196"/>
      <c r="N162" s="197"/>
      <c r="O162" s="197"/>
      <c r="P162" s="197"/>
      <c r="Q162" s="197"/>
      <c r="R162" s="197"/>
      <c r="S162" s="197"/>
      <c r="T162" s="198"/>
      <c r="AT162" s="199" t="s">
        <v>151</v>
      </c>
      <c r="AU162" s="199" t="s">
        <v>82</v>
      </c>
      <c r="AV162" s="11" t="s">
        <v>82</v>
      </c>
      <c r="AW162" s="11" t="s">
        <v>33</v>
      </c>
      <c r="AX162" s="11" t="s">
        <v>72</v>
      </c>
      <c r="AY162" s="199" t="s">
        <v>139</v>
      </c>
    </row>
    <row r="163" spans="2:51" s="11" customFormat="1" ht="11.25">
      <c r="B163" s="189"/>
      <c r="C163" s="190"/>
      <c r="D163" s="185" t="s">
        <v>151</v>
      </c>
      <c r="E163" s="191" t="s">
        <v>19</v>
      </c>
      <c r="F163" s="192" t="s">
        <v>666</v>
      </c>
      <c r="G163" s="190"/>
      <c r="H163" s="193">
        <v>0.322</v>
      </c>
      <c r="I163" s="194"/>
      <c r="J163" s="190"/>
      <c r="K163" s="190"/>
      <c r="L163" s="195"/>
      <c r="M163" s="196"/>
      <c r="N163" s="197"/>
      <c r="O163" s="197"/>
      <c r="P163" s="197"/>
      <c r="Q163" s="197"/>
      <c r="R163" s="197"/>
      <c r="S163" s="197"/>
      <c r="T163" s="198"/>
      <c r="AT163" s="199" t="s">
        <v>151</v>
      </c>
      <c r="AU163" s="199" t="s">
        <v>82</v>
      </c>
      <c r="AV163" s="11" t="s">
        <v>82</v>
      </c>
      <c r="AW163" s="11" t="s">
        <v>33</v>
      </c>
      <c r="AX163" s="11" t="s">
        <v>72</v>
      </c>
      <c r="AY163" s="199" t="s">
        <v>139</v>
      </c>
    </row>
    <row r="164" spans="2:51" s="11" customFormat="1" ht="11.25">
      <c r="B164" s="189"/>
      <c r="C164" s="190"/>
      <c r="D164" s="185" t="s">
        <v>151</v>
      </c>
      <c r="E164" s="191" t="s">
        <v>19</v>
      </c>
      <c r="F164" s="192" t="s">
        <v>667</v>
      </c>
      <c r="G164" s="190"/>
      <c r="H164" s="193">
        <v>-0.068</v>
      </c>
      <c r="I164" s="194"/>
      <c r="J164" s="190"/>
      <c r="K164" s="190"/>
      <c r="L164" s="195"/>
      <c r="M164" s="196"/>
      <c r="N164" s="197"/>
      <c r="O164" s="197"/>
      <c r="P164" s="197"/>
      <c r="Q164" s="197"/>
      <c r="R164" s="197"/>
      <c r="S164" s="197"/>
      <c r="T164" s="198"/>
      <c r="AT164" s="199" t="s">
        <v>151</v>
      </c>
      <c r="AU164" s="199" t="s">
        <v>82</v>
      </c>
      <c r="AV164" s="11" t="s">
        <v>82</v>
      </c>
      <c r="AW164" s="11" t="s">
        <v>33</v>
      </c>
      <c r="AX164" s="11" t="s">
        <v>72</v>
      </c>
      <c r="AY164" s="199" t="s">
        <v>139</v>
      </c>
    </row>
    <row r="165" spans="2:51" s="12" customFormat="1" ht="11.25">
      <c r="B165" s="200"/>
      <c r="C165" s="201"/>
      <c r="D165" s="185" t="s">
        <v>151</v>
      </c>
      <c r="E165" s="202" t="s">
        <v>19</v>
      </c>
      <c r="F165" s="203" t="s">
        <v>166</v>
      </c>
      <c r="G165" s="201"/>
      <c r="H165" s="204">
        <v>2.576</v>
      </c>
      <c r="I165" s="205"/>
      <c r="J165" s="201"/>
      <c r="K165" s="201"/>
      <c r="L165" s="206"/>
      <c r="M165" s="207"/>
      <c r="N165" s="208"/>
      <c r="O165" s="208"/>
      <c r="P165" s="208"/>
      <c r="Q165" s="208"/>
      <c r="R165" s="208"/>
      <c r="S165" s="208"/>
      <c r="T165" s="209"/>
      <c r="AT165" s="210" t="s">
        <v>151</v>
      </c>
      <c r="AU165" s="210" t="s">
        <v>82</v>
      </c>
      <c r="AV165" s="12" t="s">
        <v>146</v>
      </c>
      <c r="AW165" s="12" t="s">
        <v>33</v>
      </c>
      <c r="AX165" s="12" t="s">
        <v>80</v>
      </c>
      <c r="AY165" s="210" t="s">
        <v>139</v>
      </c>
    </row>
    <row r="166" spans="2:65" s="1" customFormat="1" ht="20.45" customHeight="1">
      <c r="B166" s="33"/>
      <c r="C166" s="173" t="s">
        <v>239</v>
      </c>
      <c r="D166" s="173" t="s">
        <v>141</v>
      </c>
      <c r="E166" s="174" t="s">
        <v>668</v>
      </c>
      <c r="F166" s="175" t="s">
        <v>669</v>
      </c>
      <c r="G166" s="176" t="s">
        <v>144</v>
      </c>
      <c r="H166" s="177">
        <v>20.31</v>
      </c>
      <c r="I166" s="178"/>
      <c r="J166" s="179">
        <f>ROUND(I166*H166,2)</f>
        <v>0</v>
      </c>
      <c r="K166" s="175" t="s">
        <v>145</v>
      </c>
      <c r="L166" s="37"/>
      <c r="M166" s="180" t="s">
        <v>19</v>
      </c>
      <c r="N166" s="181" t="s">
        <v>43</v>
      </c>
      <c r="O166" s="59"/>
      <c r="P166" s="182">
        <f>O166*H166</f>
        <v>0</v>
      </c>
      <c r="Q166" s="182">
        <v>0.00275</v>
      </c>
      <c r="R166" s="182">
        <f>Q166*H166</f>
        <v>0.05585249999999999</v>
      </c>
      <c r="S166" s="182">
        <v>0</v>
      </c>
      <c r="T166" s="183">
        <f>S166*H166</f>
        <v>0</v>
      </c>
      <c r="AR166" s="16" t="s">
        <v>146</v>
      </c>
      <c r="AT166" s="16" t="s">
        <v>141</v>
      </c>
      <c r="AU166" s="16" t="s">
        <v>82</v>
      </c>
      <c r="AY166" s="16" t="s">
        <v>139</v>
      </c>
      <c r="BE166" s="184">
        <f>IF(N166="základní",J166,0)</f>
        <v>0</v>
      </c>
      <c r="BF166" s="184">
        <f>IF(N166="snížená",J166,0)</f>
        <v>0</v>
      </c>
      <c r="BG166" s="184">
        <f>IF(N166="zákl. přenesená",J166,0)</f>
        <v>0</v>
      </c>
      <c r="BH166" s="184">
        <f>IF(N166="sníž. přenesená",J166,0)</f>
        <v>0</v>
      </c>
      <c r="BI166" s="184">
        <f>IF(N166="nulová",J166,0)</f>
        <v>0</v>
      </c>
      <c r="BJ166" s="16" t="s">
        <v>80</v>
      </c>
      <c r="BK166" s="184">
        <f>ROUND(I166*H166,2)</f>
        <v>0</v>
      </c>
      <c r="BL166" s="16" t="s">
        <v>146</v>
      </c>
      <c r="BM166" s="16" t="s">
        <v>670</v>
      </c>
    </row>
    <row r="167" spans="2:47" s="1" customFormat="1" ht="11.25">
      <c r="B167" s="33"/>
      <c r="C167" s="34"/>
      <c r="D167" s="185" t="s">
        <v>148</v>
      </c>
      <c r="E167" s="34"/>
      <c r="F167" s="186" t="s">
        <v>671</v>
      </c>
      <c r="G167" s="34"/>
      <c r="H167" s="34"/>
      <c r="I167" s="102"/>
      <c r="J167" s="34"/>
      <c r="K167" s="34"/>
      <c r="L167" s="37"/>
      <c r="M167" s="187"/>
      <c r="N167" s="59"/>
      <c r="O167" s="59"/>
      <c r="P167" s="59"/>
      <c r="Q167" s="59"/>
      <c r="R167" s="59"/>
      <c r="S167" s="59"/>
      <c r="T167" s="60"/>
      <c r="AT167" s="16" t="s">
        <v>148</v>
      </c>
      <c r="AU167" s="16" t="s">
        <v>82</v>
      </c>
    </row>
    <row r="168" spans="2:47" s="1" customFormat="1" ht="48.75">
      <c r="B168" s="33"/>
      <c r="C168" s="34"/>
      <c r="D168" s="185" t="s">
        <v>149</v>
      </c>
      <c r="E168" s="34"/>
      <c r="F168" s="188" t="s">
        <v>672</v>
      </c>
      <c r="G168" s="34"/>
      <c r="H168" s="34"/>
      <c r="I168" s="102"/>
      <c r="J168" s="34"/>
      <c r="K168" s="34"/>
      <c r="L168" s="37"/>
      <c r="M168" s="187"/>
      <c r="N168" s="59"/>
      <c r="O168" s="59"/>
      <c r="P168" s="59"/>
      <c r="Q168" s="59"/>
      <c r="R168" s="59"/>
      <c r="S168" s="59"/>
      <c r="T168" s="60"/>
      <c r="AT168" s="16" t="s">
        <v>149</v>
      </c>
      <c r="AU168" s="16" t="s">
        <v>82</v>
      </c>
    </row>
    <row r="169" spans="2:51" s="11" customFormat="1" ht="11.25">
      <c r="B169" s="189"/>
      <c r="C169" s="190"/>
      <c r="D169" s="185" t="s">
        <v>151</v>
      </c>
      <c r="E169" s="191" t="s">
        <v>19</v>
      </c>
      <c r="F169" s="192" t="s">
        <v>673</v>
      </c>
      <c r="G169" s="190"/>
      <c r="H169" s="193">
        <v>19.35</v>
      </c>
      <c r="I169" s="194"/>
      <c r="J169" s="190"/>
      <c r="K169" s="190"/>
      <c r="L169" s="195"/>
      <c r="M169" s="196"/>
      <c r="N169" s="197"/>
      <c r="O169" s="197"/>
      <c r="P169" s="197"/>
      <c r="Q169" s="197"/>
      <c r="R169" s="197"/>
      <c r="S169" s="197"/>
      <c r="T169" s="198"/>
      <c r="AT169" s="199" t="s">
        <v>151</v>
      </c>
      <c r="AU169" s="199" t="s">
        <v>82</v>
      </c>
      <c r="AV169" s="11" t="s">
        <v>82</v>
      </c>
      <c r="AW169" s="11" t="s">
        <v>33</v>
      </c>
      <c r="AX169" s="11" t="s">
        <v>72</v>
      </c>
      <c r="AY169" s="199" t="s">
        <v>139</v>
      </c>
    </row>
    <row r="170" spans="2:51" s="11" customFormat="1" ht="11.25">
      <c r="B170" s="189"/>
      <c r="C170" s="190"/>
      <c r="D170" s="185" t="s">
        <v>151</v>
      </c>
      <c r="E170" s="191" t="s">
        <v>19</v>
      </c>
      <c r="F170" s="192" t="s">
        <v>674</v>
      </c>
      <c r="G170" s="190"/>
      <c r="H170" s="193">
        <v>0.96</v>
      </c>
      <c r="I170" s="194"/>
      <c r="J170" s="190"/>
      <c r="K170" s="190"/>
      <c r="L170" s="195"/>
      <c r="M170" s="196"/>
      <c r="N170" s="197"/>
      <c r="O170" s="197"/>
      <c r="P170" s="197"/>
      <c r="Q170" s="197"/>
      <c r="R170" s="197"/>
      <c r="S170" s="197"/>
      <c r="T170" s="198"/>
      <c r="AT170" s="199" t="s">
        <v>151</v>
      </c>
      <c r="AU170" s="199" t="s">
        <v>82</v>
      </c>
      <c r="AV170" s="11" t="s">
        <v>82</v>
      </c>
      <c r="AW170" s="11" t="s">
        <v>33</v>
      </c>
      <c r="AX170" s="11" t="s">
        <v>72</v>
      </c>
      <c r="AY170" s="199" t="s">
        <v>139</v>
      </c>
    </row>
    <row r="171" spans="2:51" s="12" customFormat="1" ht="11.25">
      <c r="B171" s="200"/>
      <c r="C171" s="201"/>
      <c r="D171" s="185" t="s">
        <v>151</v>
      </c>
      <c r="E171" s="202" t="s">
        <v>19</v>
      </c>
      <c r="F171" s="203" t="s">
        <v>166</v>
      </c>
      <c r="G171" s="201"/>
      <c r="H171" s="204">
        <v>20.310000000000002</v>
      </c>
      <c r="I171" s="205"/>
      <c r="J171" s="201"/>
      <c r="K171" s="201"/>
      <c r="L171" s="206"/>
      <c r="M171" s="207"/>
      <c r="N171" s="208"/>
      <c r="O171" s="208"/>
      <c r="P171" s="208"/>
      <c r="Q171" s="208"/>
      <c r="R171" s="208"/>
      <c r="S171" s="208"/>
      <c r="T171" s="209"/>
      <c r="AT171" s="210" t="s">
        <v>151</v>
      </c>
      <c r="AU171" s="210" t="s">
        <v>82</v>
      </c>
      <c r="AV171" s="12" t="s">
        <v>146</v>
      </c>
      <c r="AW171" s="12" t="s">
        <v>33</v>
      </c>
      <c r="AX171" s="12" t="s">
        <v>80</v>
      </c>
      <c r="AY171" s="210" t="s">
        <v>139</v>
      </c>
    </row>
    <row r="172" spans="2:65" s="1" customFormat="1" ht="20.45" customHeight="1">
      <c r="B172" s="33"/>
      <c r="C172" s="173" t="s">
        <v>245</v>
      </c>
      <c r="D172" s="173" t="s">
        <v>141</v>
      </c>
      <c r="E172" s="174" t="s">
        <v>675</v>
      </c>
      <c r="F172" s="175" t="s">
        <v>676</v>
      </c>
      <c r="G172" s="176" t="s">
        <v>144</v>
      </c>
      <c r="H172" s="177">
        <v>20.31</v>
      </c>
      <c r="I172" s="178"/>
      <c r="J172" s="179">
        <f>ROUND(I172*H172,2)</f>
        <v>0</v>
      </c>
      <c r="K172" s="175" t="s">
        <v>145</v>
      </c>
      <c r="L172" s="37"/>
      <c r="M172" s="180" t="s">
        <v>19</v>
      </c>
      <c r="N172" s="181" t="s">
        <v>43</v>
      </c>
      <c r="O172" s="59"/>
      <c r="P172" s="182">
        <f>O172*H172</f>
        <v>0</v>
      </c>
      <c r="Q172" s="182">
        <v>0</v>
      </c>
      <c r="R172" s="182">
        <f>Q172*H172</f>
        <v>0</v>
      </c>
      <c r="S172" s="182">
        <v>0</v>
      </c>
      <c r="T172" s="183">
        <f>S172*H172</f>
        <v>0</v>
      </c>
      <c r="AR172" s="16" t="s">
        <v>146</v>
      </c>
      <c r="AT172" s="16" t="s">
        <v>141</v>
      </c>
      <c r="AU172" s="16" t="s">
        <v>82</v>
      </c>
      <c r="AY172" s="16" t="s">
        <v>139</v>
      </c>
      <c r="BE172" s="184">
        <f>IF(N172="základní",J172,0)</f>
        <v>0</v>
      </c>
      <c r="BF172" s="184">
        <f>IF(N172="snížená",J172,0)</f>
        <v>0</v>
      </c>
      <c r="BG172" s="184">
        <f>IF(N172="zákl. přenesená",J172,0)</f>
        <v>0</v>
      </c>
      <c r="BH172" s="184">
        <f>IF(N172="sníž. přenesená",J172,0)</f>
        <v>0</v>
      </c>
      <c r="BI172" s="184">
        <f>IF(N172="nulová",J172,0)</f>
        <v>0</v>
      </c>
      <c r="BJ172" s="16" t="s">
        <v>80</v>
      </c>
      <c r="BK172" s="184">
        <f>ROUND(I172*H172,2)</f>
        <v>0</v>
      </c>
      <c r="BL172" s="16" t="s">
        <v>146</v>
      </c>
      <c r="BM172" s="16" t="s">
        <v>677</v>
      </c>
    </row>
    <row r="173" spans="2:47" s="1" customFormat="1" ht="11.25">
      <c r="B173" s="33"/>
      <c r="C173" s="34"/>
      <c r="D173" s="185" t="s">
        <v>148</v>
      </c>
      <c r="E173" s="34"/>
      <c r="F173" s="186" t="s">
        <v>678</v>
      </c>
      <c r="G173" s="34"/>
      <c r="H173" s="34"/>
      <c r="I173" s="102"/>
      <c r="J173" s="34"/>
      <c r="K173" s="34"/>
      <c r="L173" s="37"/>
      <c r="M173" s="187"/>
      <c r="N173" s="59"/>
      <c r="O173" s="59"/>
      <c r="P173" s="59"/>
      <c r="Q173" s="59"/>
      <c r="R173" s="59"/>
      <c r="S173" s="59"/>
      <c r="T173" s="60"/>
      <c r="AT173" s="16" t="s">
        <v>148</v>
      </c>
      <c r="AU173" s="16" t="s">
        <v>82</v>
      </c>
    </row>
    <row r="174" spans="2:47" s="1" customFormat="1" ht="48.75">
      <c r="B174" s="33"/>
      <c r="C174" s="34"/>
      <c r="D174" s="185" t="s">
        <v>149</v>
      </c>
      <c r="E174" s="34"/>
      <c r="F174" s="188" t="s">
        <v>672</v>
      </c>
      <c r="G174" s="34"/>
      <c r="H174" s="34"/>
      <c r="I174" s="102"/>
      <c r="J174" s="34"/>
      <c r="K174" s="34"/>
      <c r="L174" s="37"/>
      <c r="M174" s="187"/>
      <c r="N174" s="59"/>
      <c r="O174" s="59"/>
      <c r="P174" s="59"/>
      <c r="Q174" s="59"/>
      <c r="R174" s="59"/>
      <c r="S174" s="59"/>
      <c r="T174" s="60"/>
      <c r="AT174" s="16" t="s">
        <v>149</v>
      </c>
      <c r="AU174" s="16" t="s">
        <v>82</v>
      </c>
    </row>
    <row r="175" spans="2:65" s="1" customFormat="1" ht="20.45" customHeight="1">
      <c r="B175" s="33"/>
      <c r="C175" s="173" t="s">
        <v>258</v>
      </c>
      <c r="D175" s="173" t="s">
        <v>141</v>
      </c>
      <c r="E175" s="174" t="s">
        <v>679</v>
      </c>
      <c r="F175" s="175" t="s">
        <v>680</v>
      </c>
      <c r="G175" s="176" t="s">
        <v>262</v>
      </c>
      <c r="H175" s="177">
        <v>0.34</v>
      </c>
      <c r="I175" s="178"/>
      <c r="J175" s="179">
        <f>ROUND(I175*H175,2)</f>
        <v>0</v>
      </c>
      <c r="K175" s="175" t="s">
        <v>145</v>
      </c>
      <c r="L175" s="37"/>
      <c r="M175" s="180" t="s">
        <v>19</v>
      </c>
      <c r="N175" s="181" t="s">
        <v>43</v>
      </c>
      <c r="O175" s="59"/>
      <c r="P175" s="182">
        <f>O175*H175</f>
        <v>0</v>
      </c>
      <c r="Q175" s="182">
        <v>1.05871</v>
      </c>
      <c r="R175" s="182">
        <f>Q175*H175</f>
        <v>0.35996140000000004</v>
      </c>
      <c r="S175" s="182">
        <v>0</v>
      </c>
      <c r="T175" s="183">
        <f>S175*H175</f>
        <v>0</v>
      </c>
      <c r="AR175" s="16" t="s">
        <v>146</v>
      </c>
      <c r="AT175" s="16" t="s">
        <v>141</v>
      </c>
      <c r="AU175" s="16" t="s">
        <v>82</v>
      </c>
      <c r="AY175" s="16" t="s">
        <v>139</v>
      </c>
      <c r="BE175" s="184">
        <f>IF(N175="základní",J175,0)</f>
        <v>0</v>
      </c>
      <c r="BF175" s="184">
        <f>IF(N175="snížená",J175,0)</f>
        <v>0</v>
      </c>
      <c r="BG175" s="184">
        <f>IF(N175="zákl. přenesená",J175,0)</f>
        <v>0</v>
      </c>
      <c r="BH175" s="184">
        <f>IF(N175="sníž. přenesená",J175,0)</f>
        <v>0</v>
      </c>
      <c r="BI175" s="184">
        <f>IF(N175="nulová",J175,0)</f>
        <v>0</v>
      </c>
      <c r="BJ175" s="16" t="s">
        <v>80</v>
      </c>
      <c r="BK175" s="184">
        <f>ROUND(I175*H175,2)</f>
        <v>0</v>
      </c>
      <c r="BL175" s="16" t="s">
        <v>146</v>
      </c>
      <c r="BM175" s="16" t="s">
        <v>681</v>
      </c>
    </row>
    <row r="176" spans="2:47" s="1" customFormat="1" ht="19.5">
      <c r="B176" s="33"/>
      <c r="C176" s="34"/>
      <c r="D176" s="185" t="s">
        <v>148</v>
      </c>
      <c r="E176" s="34"/>
      <c r="F176" s="186" t="s">
        <v>682</v>
      </c>
      <c r="G176" s="34"/>
      <c r="H176" s="34"/>
      <c r="I176" s="102"/>
      <c r="J176" s="34"/>
      <c r="K176" s="34"/>
      <c r="L176" s="37"/>
      <c r="M176" s="187"/>
      <c r="N176" s="59"/>
      <c r="O176" s="59"/>
      <c r="P176" s="59"/>
      <c r="Q176" s="59"/>
      <c r="R176" s="59"/>
      <c r="S176" s="59"/>
      <c r="T176" s="60"/>
      <c r="AT176" s="16" t="s">
        <v>148</v>
      </c>
      <c r="AU176" s="16" t="s">
        <v>82</v>
      </c>
    </row>
    <row r="177" spans="2:51" s="11" customFormat="1" ht="11.25">
      <c r="B177" s="189"/>
      <c r="C177" s="190"/>
      <c r="D177" s="185" t="s">
        <v>151</v>
      </c>
      <c r="E177" s="191" t="s">
        <v>19</v>
      </c>
      <c r="F177" s="192" t="s">
        <v>683</v>
      </c>
      <c r="G177" s="190"/>
      <c r="H177" s="193">
        <v>0.34</v>
      </c>
      <c r="I177" s="194"/>
      <c r="J177" s="190"/>
      <c r="K177" s="190"/>
      <c r="L177" s="195"/>
      <c r="M177" s="196"/>
      <c r="N177" s="197"/>
      <c r="O177" s="197"/>
      <c r="P177" s="197"/>
      <c r="Q177" s="197"/>
      <c r="R177" s="197"/>
      <c r="S177" s="197"/>
      <c r="T177" s="198"/>
      <c r="AT177" s="199" t="s">
        <v>151</v>
      </c>
      <c r="AU177" s="199" t="s">
        <v>82</v>
      </c>
      <c r="AV177" s="11" t="s">
        <v>82</v>
      </c>
      <c r="AW177" s="11" t="s">
        <v>33</v>
      </c>
      <c r="AX177" s="11" t="s">
        <v>80</v>
      </c>
      <c r="AY177" s="199" t="s">
        <v>139</v>
      </c>
    </row>
    <row r="178" spans="2:65" s="1" customFormat="1" ht="20.45" customHeight="1">
      <c r="B178" s="33"/>
      <c r="C178" s="173" t="s">
        <v>265</v>
      </c>
      <c r="D178" s="173" t="s">
        <v>141</v>
      </c>
      <c r="E178" s="174" t="s">
        <v>684</v>
      </c>
      <c r="F178" s="175" t="s">
        <v>685</v>
      </c>
      <c r="G178" s="176" t="s">
        <v>686</v>
      </c>
      <c r="H178" s="177">
        <v>30</v>
      </c>
      <c r="I178" s="178"/>
      <c r="J178" s="179">
        <f>ROUND(I178*H178,2)</f>
        <v>0</v>
      </c>
      <c r="K178" s="175" t="s">
        <v>145</v>
      </c>
      <c r="L178" s="37"/>
      <c r="M178" s="180" t="s">
        <v>19</v>
      </c>
      <c r="N178" s="181" t="s">
        <v>43</v>
      </c>
      <c r="O178" s="59"/>
      <c r="P178" s="182">
        <f>O178*H178</f>
        <v>0</v>
      </c>
      <c r="Q178" s="182">
        <v>0.00015</v>
      </c>
      <c r="R178" s="182">
        <f>Q178*H178</f>
        <v>0.0045</v>
      </c>
      <c r="S178" s="182">
        <v>0</v>
      </c>
      <c r="T178" s="183">
        <f>S178*H178</f>
        <v>0</v>
      </c>
      <c r="AR178" s="16" t="s">
        <v>146</v>
      </c>
      <c r="AT178" s="16" t="s">
        <v>141</v>
      </c>
      <c r="AU178" s="16" t="s">
        <v>82</v>
      </c>
      <c r="AY178" s="16" t="s">
        <v>139</v>
      </c>
      <c r="BE178" s="184">
        <f>IF(N178="základní",J178,0)</f>
        <v>0</v>
      </c>
      <c r="BF178" s="184">
        <f>IF(N178="snížená",J178,0)</f>
        <v>0</v>
      </c>
      <c r="BG178" s="184">
        <f>IF(N178="zákl. přenesená",J178,0)</f>
        <v>0</v>
      </c>
      <c r="BH178" s="184">
        <f>IF(N178="sníž. přenesená",J178,0)</f>
        <v>0</v>
      </c>
      <c r="BI178" s="184">
        <f>IF(N178="nulová",J178,0)</f>
        <v>0</v>
      </c>
      <c r="BJ178" s="16" t="s">
        <v>80</v>
      </c>
      <c r="BK178" s="184">
        <f>ROUND(I178*H178,2)</f>
        <v>0</v>
      </c>
      <c r="BL178" s="16" t="s">
        <v>146</v>
      </c>
      <c r="BM178" s="16" t="s">
        <v>687</v>
      </c>
    </row>
    <row r="179" spans="2:47" s="1" customFormat="1" ht="11.25">
      <c r="B179" s="33"/>
      <c r="C179" s="34"/>
      <c r="D179" s="185" t="s">
        <v>148</v>
      </c>
      <c r="E179" s="34"/>
      <c r="F179" s="186" t="s">
        <v>688</v>
      </c>
      <c r="G179" s="34"/>
      <c r="H179" s="34"/>
      <c r="I179" s="102"/>
      <c r="J179" s="34"/>
      <c r="K179" s="34"/>
      <c r="L179" s="37"/>
      <c r="M179" s="187"/>
      <c r="N179" s="59"/>
      <c r="O179" s="59"/>
      <c r="P179" s="59"/>
      <c r="Q179" s="59"/>
      <c r="R179" s="59"/>
      <c r="S179" s="59"/>
      <c r="T179" s="60"/>
      <c r="AT179" s="16" t="s">
        <v>148</v>
      </c>
      <c r="AU179" s="16" t="s">
        <v>82</v>
      </c>
    </row>
    <row r="180" spans="2:47" s="1" customFormat="1" ht="117">
      <c r="B180" s="33"/>
      <c r="C180" s="34"/>
      <c r="D180" s="185" t="s">
        <v>149</v>
      </c>
      <c r="E180" s="34"/>
      <c r="F180" s="188" t="s">
        <v>689</v>
      </c>
      <c r="G180" s="34"/>
      <c r="H180" s="34"/>
      <c r="I180" s="102"/>
      <c r="J180" s="34"/>
      <c r="K180" s="34"/>
      <c r="L180" s="37"/>
      <c r="M180" s="187"/>
      <c r="N180" s="59"/>
      <c r="O180" s="59"/>
      <c r="P180" s="59"/>
      <c r="Q180" s="59"/>
      <c r="R180" s="59"/>
      <c r="S180" s="59"/>
      <c r="T180" s="60"/>
      <c r="AT180" s="16" t="s">
        <v>149</v>
      </c>
      <c r="AU180" s="16" t="s">
        <v>82</v>
      </c>
    </row>
    <row r="181" spans="2:65" s="1" customFormat="1" ht="20.45" customHeight="1">
      <c r="B181" s="33"/>
      <c r="C181" s="222" t="s">
        <v>274</v>
      </c>
      <c r="D181" s="222" t="s">
        <v>259</v>
      </c>
      <c r="E181" s="223" t="s">
        <v>690</v>
      </c>
      <c r="F181" s="224" t="s">
        <v>691</v>
      </c>
      <c r="G181" s="225" t="s">
        <v>192</v>
      </c>
      <c r="H181" s="226">
        <v>4.241</v>
      </c>
      <c r="I181" s="227"/>
      <c r="J181" s="228">
        <f>ROUND(I181*H181,2)</f>
        <v>0</v>
      </c>
      <c r="K181" s="224" t="s">
        <v>145</v>
      </c>
      <c r="L181" s="229"/>
      <c r="M181" s="230" t="s">
        <v>19</v>
      </c>
      <c r="N181" s="231" t="s">
        <v>43</v>
      </c>
      <c r="O181" s="59"/>
      <c r="P181" s="182">
        <f>O181*H181</f>
        <v>0</v>
      </c>
      <c r="Q181" s="182">
        <v>2.429</v>
      </c>
      <c r="R181" s="182">
        <f>Q181*H181</f>
        <v>10.301388999999999</v>
      </c>
      <c r="S181" s="182">
        <v>0</v>
      </c>
      <c r="T181" s="183">
        <f>S181*H181</f>
        <v>0</v>
      </c>
      <c r="AR181" s="16" t="s">
        <v>183</v>
      </c>
      <c r="AT181" s="16" t="s">
        <v>259</v>
      </c>
      <c r="AU181" s="16" t="s">
        <v>82</v>
      </c>
      <c r="AY181" s="16" t="s">
        <v>139</v>
      </c>
      <c r="BE181" s="184">
        <f>IF(N181="základní",J181,0)</f>
        <v>0</v>
      </c>
      <c r="BF181" s="184">
        <f>IF(N181="snížená",J181,0)</f>
        <v>0</v>
      </c>
      <c r="BG181" s="184">
        <f>IF(N181="zákl. přenesená",J181,0)</f>
        <v>0</v>
      </c>
      <c r="BH181" s="184">
        <f>IF(N181="sníž. přenesená",J181,0)</f>
        <v>0</v>
      </c>
      <c r="BI181" s="184">
        <f>IF(N181="nulová",J181,0)</f>
        <v>0</v>
      </c>
      <c r="BJ181" s="16" t="s">
        <v>80</v>
      </c>
      <c r="BK181" s="184">
        <f>ROUND(I181*H181,2)</f>
        <v>0</v>
      </c>
      <c r="BL181" s="16" t="s">
        <v>146</v>
      </c>
      <c r="BM181" s="16" t="s">
        <v>692</v>
      </c>
    </row>
    <row r="182" spans="2:47" s="1" customFormat="1" ht="11.25">
      <c r="B182" s="33"/>
      <c r="C182" s="34"/>
      <c r="D182" s="185" t="s">
        <v>148</v>
      </c>
      <c r="E182" s="34"/>
      <c r="F182" s="186" t="s">
        <v>691</v>
      </c>
      <c r="G182" s="34"/>
      <c r="H182" s="34"/>
      <c r="I182" s="102"/>
      <c r="J182" s="34"/>
      <c r="K182" s="34"/>
      <c r="L182" s="37"/>
      <c r="M182" s="187"/>
      <c r="N182" s="59"/>
      <c r="O182" s="59"/>
      <c r="P182" s="59"/>
      <c r="Q182" s="59"/>
      <c r="R182" s="59"/>
      <c r="S182" s="59"/>
      <c r="T182" s="60"/>
      <c r="AT182" s="16" t="s">
        <v>148</v>
      </c>
      <c r="AU182" s="16" t="s">
        <v>82</v>
      </c>
    </row>
    <row r="183" spans="2:51" s="11" customFormat="1" ht="11.25">
      <c r="B183" s="189"/>
      <c r="C183" s="190"/>
      <c r="D183" s="185" t="s">
        <v>151</v>
      </c>
      <c r="E183" s="191" t="s">
        <v>19</v>
      </c>
      <c r="F183" s="192" t="s">
        <v>693</v>
      </c>
      <c r="G183" s="190"/>
      <c r="H183" s="193">
        <v>4.241</v>
      </c>
      <c r="I183" s="194"/>
      <c r="J183" s="190"/>
      <c r="K183" s="190"/>
      <c r="L183" s="195"/>
      <c r="M183" s="196"/>
      <c r="N183" s="197"/>
      <c r="O183" s="197"/>
      <c r="P183" s="197"/>
      <c r="Q183" s="197"/>
      <c r="R183" s="197"/>
      <c r="S183" s="197"/>
      <c r="T183" s="198"/>
      <c r="AT183" s="199" t="s">
        <v>151</v>
      </c>
      <c r="AU183" s="199" t="s">
        <v>82</v>
      </c>
      <c r="AV183" s="11" t="s">
        <v>82</v>
      </c>
      <c r="AW183" s="11" t="s">
        <v>33</v>
      </c>
      <c r="AX183" s="11" t="s">
        <v>80</v>
      </c>
      <c r="AY183" s="199" t="s">
        <v>139</v>
      </c>
    </row>
    <row r="184" spans="2:65" s="1" customFormat="1" ht="20.45" customHeight="1">
      <c r="B184" s="33"/>
      <c r="C184" s="173" t="s">
        <v>7</v>
      </c>
      <c r="D184" s="173" t="s">
        <v>141</v>
      </c>
      <c r="E184" s="174" t="s">
        <v>694</v>
      </c>
      <c r="F184" s="175" t="s">
        <v>695</v>
      </c>
      <c r="G184" s="176" t="s">
        <v>179</v>
      </c>
      <c r="H184" s="177">
        <v>80</v>
      </c>
      <c r="I184" s="178"/>
      <c r="J184" s="179">
        <f>ROUND(I184*H184,2)</f>
        <v>0</v>
      </c>
      <c r="K184" s="175" t="s">
        <v>145</v>
      </c>
      <c r="L184" s="37"/>
      <c r="M184" s="180" t="s">
        <v>19</v>
      </c>
      <c r="N184" s="181" t="s">
        <v>43</v>
      </c>
      <c r="O184" s="59"/>
      <c r="P184" s="182">
        <f>O184*H184</f>
        <v>0</v>
      </c>
      <c r="Q184" s="182">
        <v>0.03701</v>
      </c>
      <c r="R184" s="182">
        <f>Q184*H184</f>
        <v>2.9608</v>
      </c>
      <c r="S184" s="182">
        <v>0</v>
      </c>
      <c r="T184" s="183">
        <f>S184*H184</f>
        <v>0</v>
      </c>
      <c r="AR184" s="16" t="s">
        <v>146</v>
      </c>
      <c r="AT184" s="16" t="s">
        <v>141</v>
      </c>
      <c r="AU184" s="16" t="s">
        <v>82</v>
      </c>
      <c r="AY184" s="16" t="s">
        <v>139</v>
      </c>
      <c r="BE184" s="184">
        <f>IF(N184="základní",J184,0)</f>
        <v>0</v>
      </c>
      <c r="BF184" s="184">
        <f>IF(N184="snížená",J184,0)</f>
        <v>0</v>
      </c>
      <c r="BG184" s="184">
        <f>IF(N184="zákl. přenesená",J184,0)</f>
        <v>0</v>
      </c>
      <c r="BH184" s="184">
        <f>IF(N184="sníž. přenesená",J184,0)</f>
        <v>0</v>
      </c>
      <c r="BI184" s="184">
        <f>IF(N184="nulová",J184,0)</f>
        <v>0</v>
      </c>
      <c r="BJ184" s="16" t="s">
        <v>80</v>
      </c>
      <c r="BK184" s="184">
        <f>ROUND(I184*H184,2)</f>
        <v>0</v>
      </c>
      <c r="BL184" s="16" t="s">
        <v>146</v>
      </c>
      <c r="BM184" s="16" t="s">
        <v>696</v>
      </c>
    </row>
    <row r="185" spans="2:47" s="1" customFormat="1" ht="19.5">
      <c r="B185" s="33"/>
      <c r="C185" s="34"/>
      <c r="D185" s="185" t="s">
        <v>148</v>
      </c>
      <c r="E185" s="34"/>
      <c r="F185" s="186" t="s">
        <v>697</v>
      </c>
      <c r="G185" s="34"/>
      <c r="H185" s="34"/>
      <c r="I185" s="102"/>
      <c r="J185" s="34"/>
      <c r="K185" s="34"/>
      <c r="L185" s="37"/>
      <c r="M185" s="187"/>
      <c r="N185" s="59"/>
      <c r="O185" s="59"/>
      <c r="P185" s="59"/>
      <c r="Q185" s="59"/>
      <c r="R185" s="59"/>
      <c r="S185" s="59"/>
      <c r="T185" s="60"/>
      <c r="AT185" s="16" t="s">
        <v>148</v>
      </c>
      <c r="AU185" s="16" t="s">
        <v>82</v>
      </c>
    </row>
    <row r="186" spans="2:47" s="1" customFormat="1" ht="126.75">
      <c r="B186" s="33"/>
      <c r="C186" s="34"/>
      <c r="D186" s="185" t="s">
        <v>149</v>
      </c>
      <c r="E186" s="34"/>
      <c r="F186" s="188" t="s">
        <v>698</v>
      </c>
      <c r="G186" s="34"/>
      <c r="H186" s="34"/>
      <c r="I186" s="102"/>
      <c r="J186" s="34"/>
      <c r="K186" s="34"/>
      <c r="L186" s="37"/>
      <c r="M186" s="187"/>
      <c r="N186" s="59"/>
      <c r="O186" s="59"/>
      <c r="P186" s="59"/>
      <c r="Q186" s="59"/>
      <c r="R186" s="59"/>
      <c r="S186" s="59"/>
      <c r="T186" s="60"/>
      <c r="AT186" s="16" t="s">
        <v>149</v>
      </c>
      <c r="AU186" s="16" t="s">
        <v>82</v>
      </c>
    </row>
    <row r="187" spans="2:65" s="1" customFormat="1" ht="20.45" customHeight="1">
      <c r="B187" s="33"/>
      <c r="C187" s="222" t="s">
        <v>285</v>
      </c>
      <c r="D187" s="222" t="s">
        <v>259</v>
      </c>
      <c r="E187" s="223" t="s">
        <v>699</v>
      </c>
      <c r="F187" s="224" t="s">
        <v>700</v>
      </c>
      <c r="G187" s="225" t="s">
        <v>179</v>
      </c>
      <c r="H187" s="226">
        <v>100</v>
      </c>
      <c r="I187" s="227"/>
      <c r="J187" s="228">
        <f>ROUND(I187*H187,2)</f>
        <v>0</v>
      </c>
      <c r="K187" s="224" t="s">
        <v>145</v>
      </c>
      <c r="L187" s="229"/>
      <c r="M187" s="230" t="s">
        <v>19</v>
      </c>
      <c r="N187" s="231" t="s">
        <v>43</v>
      </c>
      <c r="O187" s="59"/>
      <c r="P187" s="182">
        <f>O187*H187</f>
        <v>0</v>
      </c>
      <c r="Q187" s="182">
        <v>0.01948</v>
      </c>
      <c r="R187" s="182">
        <f>Q187*H187</f>
        <v>1.9480000000000002</v>
      </c>
      <c r="S187" s="182">
        <v>0</v>
      </c>
      <c r="T187" s="183">
        <f>S187*H187</f>
        <v>0</v>
      </c>
      <c r="AR187" s="16" t="s">
        <v>183</v>
      </c>
      <c r="AT187" s="16" t="s">
        <v>259</v>
      </c>
      <c r="AU187" s="16" t="s">
        <v>82</v>
      </c>
      <c r="AY187" s="16" t="s">
        <v>139</v>
      </c>
      <c r="BE187" s="184">
        <f>IF(N187="základní",J187,0)</f>
        <v>0</v>
      </c>
      <c r="BF187" s="184">
        <f>IF(N187="snížená",J187,0)</f>
        <v>0</v>
      </c>
      <c r="BG187" s="184">
        <f>IF(N187="zákl. přenesená",J187,0)</f>
        <v>0</v>
      </c>
      <c r="BH187" s="184">
        <f>IF(N187="sníž. přenesená",J187,0)</f>
        <v>0</v>
      </c>
      <c r="BI187" s="184">
        <f>IF(N187="nulová",J187,0)</f>
        <v>0</v>
      </c>
      <c r="BJ187" s="16" t="s">
        <v>80</v>
      </c>
      <c r="BK187" s="184">
        <f>ROUND(I187*H187,2)</f>
        <v>0</v>
      </c>
      <c r="BL187" s="16" t="s">
        <v>146</v>
      </c>
      <c r="BM187" s="16" t="s">
        <v>701</v>
      </c>
    </row>
    <row r="188" spans="2:47" s="1" customFormat="1" ht="11.25">
      <c r="B188" s="33"/>
      <c r="C188" s="34"/>
      <c r="D188" s="185" t="s">
        <v>148</v>
      </c>
      <c r="E188" s="34"/>
      <c r="F188" s="186" t="s">
        <v>700</v>
      </c>
      <c r="G188" s="34"/>
      <c r="H188" s="34"/>
      <c r="I188" s="102"/>
      <c r="J188" s="34"/>
      <c r="K188" s="34"/>
      <c r="L188" s="37"/>
      <c r="M188" s="187"/>
      <c r="N188" s="59"/>
      <c r="O188" s="59"/>
      <c r="P188" s="59"/>
      <c r="Q188" s="59"/>
      <c r="R188" s="59"/>
      <c r="S188" s="59"/>
      <c r="T188" s="60"/>
      <c r="AT188" s="16" t="s">
        <v>148</v>
      </c>
      <c r="AU188" s="16" t="s">
        <v>82</v>
      </c>
    </row>
    <row r="189" spans="2:65" s="1" customFormat="1" ht="20.45" customHeight="1">
      <c r="B189" s="33"/>
      <c r="C189" s="173" t="s">
        <v>292</v>
      </c>
      <c r="D189" s="173" t="s">
        <v>141</v>
      </c>
      <c r="E189" s="174" t="s">
        <v>702</v>
      </c>
      <c r="F189" s="175" t="s">
        <v>703</v>
      </c>
      <c r="G189" s="176" t="s">
        <v>179</v>
      </c>
      <c r="H189" s="177">
        <v>1.5</v>
      </c>
      <c r="I189" s="178"/>
      <c r="J189" s="179">
        <f>ROUND(I189*H189,2)</f>
        <v>0</v>
      </c>
      <c r="K189" s="175" t="s">
        <v>145</v>
      </c>
      <c r="L189" s="37"/>
      <c r="M189" s="180" t="s">
        <v>19</v>
      </c>
      <c r="N189" s="181" t="s">
        <v>43</v>
      </c>
      <c r="O189" s="59"/>
      <c r="P189" s="182">
        <f>O189*H189</f>
        <v>0</v>
      </c>
      <c r="Q189" s="182">
        <v>0.03739</v>
      </c>
      <c r="R189" s="182">
        <f>Q189*H189</f>
        <v>0.056084999999999996</v>
      </c>
      <c r="S189" s="182">
        <v>0</v>
      </c>
      <c r="T189" s="183">
        <f>S189*H189</f>
        <v>0</v>
      </c>
      <c r="AR189" s="16" t="s">
        <v>146</v>
      </c>
      <c r="AT189" s="16" t="s">
        <v>141</v>
      </c>
      <c r="AU189" s="16" t="s">
        <v>82</v>
      </c>
      <c r="AY189" s="16" t="s">
        <v>139</v>
      </c>
      <c r="BE189" s="184">
        <f>IF(N189="základní",J189,0)</f>
        <v>0</v>
      </c>
      <c r="BF189" s="184">
        <f>IF(N189="snížená",J189,0)</f>
        <v>0</v>
      </c>
      <c r="BG189" s="184">
        <f>IF(N189="zákl. přenesená",J189,0)</f>
        <v>0</v>
      </c>
      <c r="BH189" s="184">
        <f>IF(N189="sníž. přenesená",J189,0)</f>
        <v>0</v>
      </c>
      <c r="BI189" s="184">
        <f>IF(N189="nulová",J189,0)</f>
        <v>0</v>
      </c>
      <c r="BJ189" s="16" t="s">
        <v>80</v>
      </c>
      <c r="BK189" s="184">
        <f>ROUND(I189*H189,2)</f>
        <v>0</v>
      </c>
      <c r="BL189" s="16" t="s">
        <v>146</v>
      </c>
      <c r="BM189" s="16" t="s">
        <v>704</v>
      </c>
    </row>
    <row r="190" spans="2:47" s="1" customFormat="1" ht="19.5">
      <c r="B190" s="33"/>
      <c r="C190" s="34"/>
      <c r="D190" s="185" t="s">
        <v>148</v>
      </c>
      <c r="E190" s="34"/>
      <c r="F190" s="186" t="s">
        <v>705</v>
      </c>
      <c r="G190" s="34"/>
      <c r="H190" s="34"/>
      <c r="I190" s="102"/>
      <c r="J190" s="34"/>
      <c r="K190" s="34"/>
      <c r="L190" s="37"/>
      <c r="M190" s="187"/>
      <c r="N190" s="59"/>
      <c r="O190" s="59"/>
      <c r="P190" s="59"/>
      <c r="Q190" s="59"/>
      <c r="R190" s="59"/>
      <c r="S190" s="59"/>
      <c r="T190" s="60"/>
      <c r="AT190" s="16" t="s">
        <v>148</v>
      </c>
      <c r="AU190" s="16" t="s">
        <v>82</v>
      </c>
    </row>
    <row r="191" spans="2:47" s="1" customFormat="1" ht="126.75">
      <c r="B191" s="33"/>
      <c r="C191" s="34"/>
      <c r="D191" s="185" t="s">
        <v>149</v>
      </c>
      <c r="E191" s="34"/>
      <c r="F191" s="188" t="s">
        <v>698</v>
      </c>
      <c r="G191" s="34"/>
      <c r="H191" s="34"/>
      <c r="I191" s="102"/>
      <c r="J191" s="34"/>
      <c r="K191" s="34"/>
      <c r="L191" s="37"/>
      <c r="M191" s="187"/>
      <c r="N191" s="59"/>
      <c r="O191" s="59"/>
      <c r="P191" s="59"/>
      <c r="Q191" s="59"/>
      <c r="R191" s="59"/>
      <c r="S191" s="59"/>
      <c r="T191" s="60"/>
      <c r="AT191" s="16" t="s">
        <v>149</v>
      </c>
      <c r="AU191" s="16" t="s">
        <v>82</v>
      </c>
    </row>
    <row r="192" spans="2:51" s="11" customFormat="1" ht="11.25">
      <c r="B192" s="189"/>
      <c r="C192" s="190"/>
      <c r="D192" s="185" t="s">
        <v>151</v>
      </c>
      <c r="E192" s="191" t="s">
        <v>19</v>
      </c>
      <c r="F192" s="192" t="s">
        <v>706</v>
      </c>
      <c r="G192" s="190"/>
      <c r="H192" s="193">
        <v>1.5</v>
      </c>
      <c r="I192" s="194"/>
      <c r="J192" s="190"/>
      <c r="K192" s="190"/>
      <c r="L192" s="195"/>
      <c r="M192" s="196"/>
      <c r="N192" s="197"/>
      <c r="O192" s="197"/>
      <c r="P192" s="197"/>
      <c r="Q192" s="197"/>
      <c r="R192" s="197"/>
      <c r="S192" s="197"/>
      <c r="T192" s="198"/>
      <c r="AT192" s="199" t="s">
        <v>151</v>
      </c>
      <c r="AU192" s="199" t="s">
        <v>82</v>
      </c>
      <c r="AV192" s="11" t="s">
        <v>82</v>
      </c>
      <c r="AW192" s="11" t="s">
        <v>33</v>
      </c>
      <c r="AX192" s="11" t="s">
        <v>80</v>
      </c>
      <c r="AY192" s="199" t="s">
        <v>139</v>
      </c>
    </row>
    <row r="193" spans="2:65" s="1" customFormat="1" ht="20.45" customHeight="1">
      <c r="B193" s="33"/>
      <c r="C193" s="222" t="s">
        <v>297</v>
      </c>
      <c r="D193" s="222" t="s">
        <v>259</v>
      </c>
      <c r="E193" s="223" t="s">
        <v>707</v>
      </c>
      <c r="F193" s="224" t="s">
        <v>708</v>
      </c>
      <c r="G193" s="225" t="s">
        <v>179</v>
      </c>
      <c r="H193" s="226">
        <v>1.5</v>
      </c>
      <c r="I193" s="227"/>
      <c r="J193" s="228">
        <f>ROUND(I193*H193,2)</f>
        <v>0</v>
      </c>
      <c r="K193" s="224" t="s">
        <v>145</v>
      </c>
      <c r="L193" s="229"/>
      <c r="M193" s="230" t="s">
        <v>19</v>
      </c>
      <c r="N193" s="231" t="s">
        <v>43</v>
      </c>
      <c r="O193" s="59"/>
      <c r="P193" s="182">
        <f>O193*H193</f>
        <v>0</v>
      </c>
      <c r="Q193" s="182">
        <v>0.01973</v>
      </c>
      <c r="R193" s="182">
        <f>Q193*H193</f>
        <v>0.029595000000000003</v>
      </c>
      <c r="S193" s="182">
        <v>0</v>
      </c>
      <c r="T193" s="183">
        <f>S193*H193</f>
        <v>0</v>
      </c>
      <c r="AR193" s="16" t="s">
        <v>183</v>
      </c>
      <c r="AT193" s="16" t="s">
        <v>259</v>
      </c>
      <c r="AU193" s="16" t="s">
        <v>82</v>
      </c>
      <c r="AY193" s="16" t="s">
        <v>139</v>
      </c>
      <c r="BE193" s="184">
        <f>IF(N193="základní",J193,0)</f>
        <v>0</v>
      </c>
      <c r="BF193" s="184">
        <f>IF(N193="snížená",J193,0)</f>
        <v>0</v>
      </c>
      <c r="BG193" s="184">
        <f>IF(N193="zákl. přenesená",J193,0)</f>
        <v>0</v>
      </c>
      <c r="BH193" s="184">
        <f>IF(N193="sníž. přenesená",J193,0)</f>
        <v>0</v>
      </c>
      <c r="BI193" s="184">
        <f>IF(N193="nulová",J193,0)</f>
        <v>0</v>
      </c>
      <c r="BJ193" s="16" t="s">
        <v>80</v>
      </c>
      <c r="BK193" s="184">
        <f>ROUND(I193*H193,2)</f>
        <v>0</v>
      </c>
      <c r="BL193" s="16" t="s">
        <v>146</v>
      </c>
      <c r="BM193" s="16" t="s">
        <v>709</v>
      </c>
    </row>
    <row r="194" spans="2:47" s="1" customFormat="1" ht="11.25">
      <c r="B194" s="33"/>
      <c r="C194" s="34"/>
      <c r="D194" s="185" t="s">
        <v>148</v>
      </c>
      <c r="E194" s="34"/>
      <c r="F194" s="186" t="s">
        <v>708</v>
      </c>
      <c r="G194" s="34"/>
      <c r="H194" s="34"/>
      <c r="I194" s="102"/>
      <c r="J194" s="34"/>
      <c r="K194" s="34"/>
      <c r="L194" s="37"/>
      <c r="M194" s="187"/>
      <c r="N194" s="59"/>
      <c r="O194" s="59"/>
      <c r="P194" s="59"/>
      <c r="Q194" s="59"/>
      <c r="R194" s="59"/>
      <c r="S194" s="59"/>
      <c r="T194" s="60"/>
      <c r="AT194" s="16" t="s">
        <v>148</v>
      </c>
      <c r="AU194" s="16" t="s">
        <v>82</v>
      </c>
    </row>
    <row r="195" spans="2:65" s="1" customFormat="1" ht="20.45" customHeight="1">
      <c r="B195" s="33"/>
      <c r="C195" s="173" t="s">
        <v>303</v>
      </c>
      <c r="D195" s="173" t="s">
        <v>141</v>
      </c>
      <c r="E195" s="174" t="s">
        <v>710</v>
      </c>
      <c r="F195" s="175" t="s">
        <v>711</v>
      </c>
      <c r="G195" s="176" t="s">
        <v>347</v>
      </c>
      <c r="H195" s="177">
        <v>10</v>
      </c>
      <c r="I195" s="178"/>
      <c r="J195" s="179">
        <f>ROUND(I195*H195,2)</f>
        <v>0</v>
      </c>
      <c r="K195" s="175" t="s">
        <v>145</v>
      </c>
      <c r="L195" s="37"/>
      <c r="M195" s="180" t="s">
        <v>19</v>
      </c>
      <c r="N195" s="181" t="s">
        <v>43</v>
      </c>
      <c r="O195" s="59"/>
      <c r="P195" s="182">
        <f>O195*H195</f>
        <v>0</v>
      </c>
      <c r="Q195" s="182">
        <v>0.00071</v>
      </c>
      <c r="R195" s="182">
        <f>Q195*H195</f>
        <v>0.0071</v>
      </c>
      <c r="S195" s="182">
        <v>0</v>
      </c>
      <c r="T195" s="183">
        <f>S195*H195</f>
        <v>0</v>
      </c>
      <c r="AR195" s="16" t="s">
        <v>146</v>
      </c>
      <c r="AT195" s="16" t="s">
        <v>141</v>
      </c>
      <c r="AU195" s="16" t="s">
        <v>82</v>
      </c>
      <c r="AY195" s="16" t="s">
        <v>139</v>
      </c>
      <c r="BE195" s="184">
        <f>IF(N195="základní",J195,0)</f>
        <v>0</v>
      </c>
      <c r="BF195" s="184">
        <f>IF(N195="snížená",J195,0)</f>
        <v>0</v>
      </c>
      <c r="BG195" s="184">
        <f>IF(N195="zákl. přenesená",J195,0)</f>
        <v>0</v>
      </c>
      <c r="BH195" s="184">
        <f>IF(N195="sníž. přenesená",J195,0)</f>
        <v>0</v>
      </c>
      <c r="BI195" s="184">
        <f>IF(N195="nulová",J195,0)</f>
        <v>0</v>
      </c>
      <c r="BJ195" s="16" t="s">
        <v>80</v>
      </c>
      <c r="BK195" s="184">
        <f>ROUND(I195*H195,2)</f>
        <v>0</v>
      </c>
      <c r="BL195" s="16" t="s">
        <v>146</v>
      </c>
      <c r="BM195" s="16" t="s">
        <v>712</v>
      </c>
    </row>
    <row r="196" spans="2:47" s="1" customFormat="1" ht="11.25">
      <c r="B196" s="33"/>
      <c r="C196" s="34"/>
      <c r="D196" s="185" t="s">
        <v>148</v>
      </c>
      <c r="E196" s="34"/>
      <c r="F196" s="186" t="s">
        <v>713</v>
      </c>
      <c r="G196" s="34"/>
      <c r="H196" s="34"/>
      <c r="I196" s="102"/>
      <c r="J196" s="34"/>
      <c r="K196" s="34"/>
      <c r="L196" s="37"/>
      <c r="M196" s="187"/>
      <c r="N196" s="59"/>
      <c r="O196" s="59"/>
      <c r="P196" s="59"/>
      <c r="Q196" s="59"/>
      <c r="R196" s="59"/>
      <c r="S196" s="59"/>
      <c r="T196" s="60"/>
      <c r="AT196" s="16" t="s">
        <v>148</v>
      </c>
      <c r="AU196" s="16" t="s">
        <v>82</v>
      </c>
    </row>
    <row r="197" spans="2:47" s="1" customFormat="1" ht="39">
      <c r="B197" s="33"/>
      <c r="C197" s="34"/>
      <c r="D197" s="185" t="s">
        <v>149</v>
      </c>
      <c r="E197" s="34"/>
      <c r="F197" s="188" t="s">
        <v>714</v>
      </c>
      <c r="G197" s="34"/>
      <c r="H197" s="34"/>
      <c r="I197" s="102"/>
      <c r="J197" s="34"/>
      <c r="K197" s="34"/>
      <c r="L197" s="37"/>
      <c r="M197" s="187"/>
      <c r="N197" s="59"/>
      <c r="O197" s="59"/>
      <c r="P197" s="59"/>
      <c r="Q197" s="59"/>
      <c r="R197" s="59"/>
      <c r="S197" s="59"/>
      <c r="T197" s="60"/>
      <c r="AT197" s="16" t="s">
        <v>149</v>
      </c>
      <c r="AU197" s="16" t="s">
        <v>82</v>
      </c>
    </row>
    <row r="198" spans="2:65" s="1" customFormat="1" ht="20.45" customHeight="1">
      <c r="B198" s="33"/>
      <c r="C198" s="222" t="s">
        <v>310</v>
      </c>
      <c r="D198" s="222" t="s">
        <v>259</v>
      </c>
      <c r="E198" s="223" t="s">
        <v>715</v>
      </c>
      <c r="F198" s="224" t="s">
        <v>716</v>
      </c>
      <c r="G198" s="225" t="s">
        <v>262</v>
      </c>
      <c r="H198" s="226">
        <v>0.122</v>
      </c>
      <c r="I198" s="227"/>
      <c r="J198" s="228">
        <f>ROUND(I198*H198,2)</f>
        <v>0</v>
      </c>
      <c r="K198" s="224" t="s">
        <v>145</v>
      </c>
      <c r="L198" s="229"/>
      <c r="M198" s="230" t="s">
        <v>19</v>
      </c>
      <c r="N198" s="231" t="s">
        <v>43</v>
      </c>
      <c r="O198" s="59"/>
      <c r="P198" s="182">
        <f>O198*H198</f>
        <v>0</v>
      </c>
      <c r="Q198" s="182">
        <v>1</v>
      </c>
      <c r="R198" s="182">
        <f>Q198*H198</f>
        <v>0.122</v>
      </c>
      <c r="S198" s="182">
        <v>0</v>
      </c>
      <c r="T198" s="183">
        <f>S198*H198</f>
        <v>0</v>
      </c>
      <c r="AR198" s="16" t="s">
        <v>183</v>
      </c>
      <c r="AT198" s="16" t="s">
        <v>259</v>
      </c>
      <c r="AU198" s="16" t="s">
        <v>82</v>
      </c>
      <c r="AY198" s="16" t="s">
        <v>139</v>
      </c>
      <c r="BE198" s="184">
        <f>IF(N198="základní",J198,0)</f>
        <v>0</v>
      </c>
      <c r="BF198" s="184">
        <f>IF(N198="snížená",J198,0)</f>
        <v>0</v>
      </c>
      <c r="BG198" s="184">
        <f>IF(N198="zákl. přenesená",J198,0)</f>
        <v>0</v>
      </c>
      <c r="BH198" s="184">
        <f>IF(N198="sníž. přenesená",J198,0)</f>
        <v>0</v>
      </c>
      <c r="BI198" s="184">
        <f>IF(N198="nulová",J198,0)</f>
        <v>0</v>
      </c>
      <c r="BJ198" s="16" t="s">
        <v>80</v>
      </c>
      <c r="BK198" s="184">
        <f>ROUND(I198*H198,2)</f>
        <v>0</v>
      </c>
      <c r="BL198" s="16" t="s">
        <v>146</v>
      </c>
      <c r="BM198" s="16" t="s">
        <v>717</v>
      </c>
    </row>
    <row r="199" spans="2:47" s="1" customFormat="1" ht="11.25">
      <c r="B199" s="33"/>
      <c r="C199" s="34"/>
      <c r="D199" s="185" t="s">
        <v>148</v>
      </c>
      <c r="E199" s="34"/>
      <c r="F199" s="186" t="s">
        <v>716</v>
      </c>
      <c r="G199" s="34"/>
      <c r="H199" s="34"/>
      <c r="I199" s="102"/>
      <c r="J199" s="34"/>
      <c r="K199" s="34"/>
      <c r="L199" s="37"/>
      <c r="M199" s="187"/>
      <c r="N199" s="59"/>
      <c r="O199" s="59"/>
      <c r="P199" s="59"/>
      <c r="Q199" s="59"/>
      <c r="R199" s="59"/>
      <c r="S199" s="59"/>
      <c r="T199" s="60"/>
      <c r="AT199" s="16" t="s">
        <v>148</v>
      </c>
      <c r="AU199" s="16" t="s">
        <v>82</v>
      </c>
    </row>
    <row r="200" spans="2:51" s="11" customFormat="1" ht="11.25">
      <c r="B200" s="189"/>
      <c r="C200" s="190"/>
      <c r="D200" s="185" t="s">
        <v>151</v>
      </c>
      <c r="E200" s="191" t="s">
        <v>19</v>
      </c>
      <c r="F200" s="192" t="s">
        <v>718</v>
      </c>
      <c r="G200" s="190"/>
      <c r="H200" s="193">
        <v>0.122</v>
      </c>
      <c r="I200" s="194"/>
      <c r="J200" s="190"/>
      <c r="K200" s="190"/>
      <c r="L200" s="195"/>
      <c r="M200" s="196"/>
      <c r="N200" s="197"/>
      <c r="O200" s="197"/>
      <c r="P200" s="197"/>
      <c r="Q200" s="197"/>
      <c r="R200" s="197"/>
      <c r="S200" s="197"/>
      <c r="T200" s="198"/>
      <c r="AT200" s="199" t="s">
        <v>151</v>
      </c>
      <c r="AU200" s="199" t="s">
        <v>82</v>
      </c>
      <c r="AV200" s="11" t="s">
        <v>82</v>
      </c>
      <c r="AW200" s="11" t="s">
        <v>33</v>
      </c>
      <c r="AX200" s="11" t="s">
        <v>80</v>
      </c>
      <c r="AY200" s="199" t="s">
        <v>139</v>
      </c>
    </row>
    <row r="201" spans="2:63" s="10" customFormat="1" ht="22.9" customHeight="1">
      <c r="B201" s="157"/>
      <c r="C201" s="158"/>
      <c r="D201" s="159" t="s">
        <v>71</v>
      </c>
      <c r="E201" s="171" t="s">
        <v>157</v>
      </c>
      <c r="F201" s="171" t="s">
        <v>336</v>
      </c>
      <c r="G201" s="158"/>
      <c r="H201" s="158"/>
      <c r="I201" s="161"/>
      <c r="J201" s="172">
        <f>BK201</f>
        <v>0</v>
      </c>
      <c r="K201" s="158"/>
      <c r="L201" s="163"/>
      <c r="M201" s="164"/>
      <c r="N201" s="165"/>
      <c r="O201" s="165"/>
      <c r="P201" s="166">
        <f>SUM(P202:P246)</f>
        <v>0</v>
      </c>
      <c r="Q201" s="165"/>
      <c r="R201" s="166">
        <f>SUM(R202:R246)</f>
        <v>25.388680359999995</v>
      </c>
      <c r="S201" s="165"/>
      <c r="T201" s="167">
        <f>SUM(T202:T246)</f>
        <v>0</v>
      </c>
      <c r="AR201" s="168" t="s">
        <v>80</v>
      </c>
      <c r="AT201" s="169" t="s">
        <v>71</v>
      </c>
      <c r="AU201" s="169" t="s">
        <v>80</v>
      </c>
      <c r="AY201" s="168" t="s">
        <v>139</v>
      </c>
      <c r="BK201" s="170">
        <f>SUM(BK202:BK246)</f>
        <v>0</v>
      </c>
    </row>
    <row r="202" spans="2:65" s="1" customFormat="1" ht="20.45" customHeight="1">
      <c r="B202" s="33"/>
      <c r="C202" s="173" t="s">
        <v>317</v>
      </c>
      <c r="D202" s="173" t="s">
        <v>141</v>
      </c>
      <c r="E202" s="174" t="s">
        <v>719</v>
      </c>
      <c r="F202" s="175" t="s">
        <v>720</v>
      </c>
      <c r="G202" s="176" t="s">
        <v>144</v>
      </c>
      <c r="H202" s="177">
        <v>3.852</v>
      </c>
      <c r="I202" s="178"/>
      <c r="J202" s="179">
        <f>ROUND(I202*H202,2)</f>
        <v>0</v>
      </c>
      <c r="K202" s="175" t="s">
        <v>145</v>
      </c>
      <c r="L202" s="37"/>
      <c r="M202" s="180" t="s">
        <v>19</v>
      </c>
      <c r="N202" s="181" t="s">
        <v>43</v>
      </c>
      <c r="O202" s="59"/>
      <c r="P202" s="182">
        <f>O202*H202</f>
        <v>0</v>
      </c>
      <c r="Q202" s="182">
        <v>0.16462</v>
      </c>
      <c r="R202" s="182">
        <f>Q202*H202</f>
        <v>0.6341162399999999</v>
      </c>
      <c r="S202" s="182">
        <v>0</v>
      </c>
      <c r="T202" s="183">
        <f>S202*H202</f>
        <v>0</v>
      </c>
      <c r="AR202" s="16" t="s">
        <v>146</v>
      </c>
      <c r="AT202" s="16" t="s">
        <v>141</v>
      </c>
      <c r="AU202" s="16" t="s">
        <v>82</v>
      </c>
      <c r="AY202" s="16" t="s">
        <v>139</v>
      </c>
      <c r="BE202" s="184">
        <f>IF(N202="základní",J202,0)</f>
        <v>0</v>
      </c>
      <c r="BF202" s="184">
        <f>IF(N202="snížená",J202,0)</f>
        <v>0</v>
      </c>
      <c r="BG202" s="184">
        <f>IF(N202="zákl. přenesená",J202,0)</f>
        <v>0</v>
      </c>
      <c r="BH202" s="184">
        <f>IF(N202="sníž. přenesená",J202,0)</f>
        <v>0</v>
      </c>
      <c r="BI202" s="184">
        <f>IF(N202="nulová",J202,0)</f>
        <v>0</v>
      </c>
      <c r="BJ202" s="16" t="s">
        <v>80</v>
      </c>
      <c r="BK202" s="184">
        <f>ROUND(I202*H202,2)</f>
        <v>0</v>
      </c>
      <c r="BL202" s="16" t="s">
        <v>146</v>
      </c>
      <c r="BM202" s="16" t="s">
        <v>721</v>
      </c>
    </row>
    <row r="203" spans="2:47" s="1" customFormat="1" ht="11.25">
      <c r="B203" s="33"/>
      <c r="C203" s="34"/>
      <c r="D203" s="185" t="s">
        <v>148</v>
      </c>
      <c r="E203" s="34"/>
      <c r="F203" s="186" t="s">
        <v>722</v>
      </c>
      <c r="G203" s="34"/>
      <c r="H203" s="34"/>
      <c r="I203" s="102"/>
      <c r="J203" s="34"/>
      <c r="K203" s="34"/>
      <c r="L203" s="37"/>
      <c r="M203" s="187"/>
      <c r="N203" s="59"/>
      <c r="O203" s="59"/>
      <c r="P203" s="59"/>
      <c r="Q203" s="59"/>
      <c r="R203" s="59"/>
      <c r="S203" s="59"/>
      <c r="T203" s="60"/>
      <c r="AT203" s="16" t="s">
        <v>148</v>
      </c>
      <c r="AU203" s="16" t="s">
        <v>82</v>
      </c>
    </row>
    <row r="204" spans="2:51" s="11" customFormat="1" ht="11.25">
      <c r="B204" s="189"/>
      <c r="C204" s="190"/>
      <c r="D204" s="185" t="s">
        <v>151</v>
      </c>
      <c r="E204" s="191" t="s">
        <v>19</v>
      </c>
      <c r="F204" s="192" t="s">
        <v>723</v>
      </c>
      <c r="G204" s="190"/>
      <c r="H204" s="193">
        <v>1.8</v>
      </c>
      <c r="I204" s="194"/>
      <c r="J204" s="190"/>
      <c r="K204" s="190"/>
      <c r="L204" s="195"/>
      <c r="M204" s="196"/>
      <c r="N204" s="197"/>
      <c r="O204" s="197"/>
      <c r="P204" s="197"/>
      <c r="Q204" s="197"/>
      <c r="R204" s="197"/>
      <c r="S204" s="197"/>
      <c r="T204" s="198"/>
      <c r="AT204" s="199" t="s">
        <v>151</v>
      </c>
      <c r="AU204" s="199" t="s">
        <v>82</v>
      </c>
      <c r="AV204" s="11" t="s">
        <v>82</v>
      </c>
      <c r="AW204" s="11" t="s">
        <v>33</v>
      </c>
      <c r="AX204" s="11" t="s">
        <v>72</v>
      </c>
      <c r="AY204" s="199" t="s">
        <v>139</v>
      </c>
    </row>
    <row r="205" spans="2:51" s="11" customFormat="1" ht="11.25">
      <c r="B205" s="189"/>
      <c r="C205" s="190"/>
      <c r="D205" s="185" t="s">
        <v>151</v>
      </c>
      <c r="E205" s="191" t="s">
        <v>19</v>
      </c>
      <c r="F205" s="192" t="s">
        <v>724</v>
      </c>
      <c r="G205" s="190"/>
      <c r="H205" s="193">
        <v>2.052</v>
      </c>
      <c r="I205" s="194"/>
      <c r="J205" s="190"/>
      <c r="K205" s="190"/>
      <c r="L205" s="195"/>
      <c r="M205" s="196"/>
      <c r="N205" s="197"/>
      <c r="O205" s="197"/>
      <c r="P205" s="197"/>
      <c r="Q205" s="197"/>
      <c r="R205" s="197"/>
      <c r="S205" s="197"/>
      <c r="T205" s="198"/>
      <c r="AT205" s="199" t="s">
        <v>151</v>
      </c>
      <c r="AU205" s="199" t="s">
        <v>82</v>
      </c>
      <c r="AV205" s="11" t="s">
        <v>82</v>
      </c>
      <c r="AW205" s="11" t="s">
        <v>33</v>
      </c>
      <c r="AX205" s="11" t="s">
        <v>72</v>
      </c>
      <c r="AY205" s="199" t="s">
        <v>139</v>
      </c>
    </row>
    <row r="206" spans="2:51" s="12" customFormat="1" ht="11.25">
      <c r="B206" s="200"/>
      <c r="C206" s="201"/>
      <c r="D206" s="185" t="s">
        <v>151</v>
      </c>
      <c r="E206" s="202" t="s">
        <v>19</v>
      </c>
      <c r="F206" s="203" t="s">
        <v>166</v>
      </c>
      <c r="G206" s="201"/>
      <c r="H206" s="204">
        <v>3.8520000000000003</v>
      </c>
      <c r="I206" s="205"/>
      <c r="J206" s="201"/>
      <c r="K206" s="201"/>
      <c r="L206" s="206"/>
      <c r="M206" s="207"/>
      <c r="N206" s="208"/>
      <c r="O206" s="208"/>
      <c r="P206" s="208"/>
      <c r="Q206" s="208"/>
      <c r="R206" s="208"/>
      <c r="S206" s="208"/>
      <c r="T206" s="209"/>
      <c r="AT206" s="210" t="s">
        <v>151</v>
      </c>
      <c r="AU206" s="210" t="s">
        <v>82</v>
      </c>
      <c r="AV206" s="12" t="s">
        <v>146</v>
      </c>
      <c r="AW206" s="12" t="s">
        <v>33</v>
      </c>
      <c r="AX206" s="12" t="s">
        <v>80</v>
      </c>
      <c r="AY206" s="210" t="s">
        <v>139</v>
      </c>
    </row>
    <row r="207" spans="2:65" s="1" customFormat="1" ht="20.45" customHeight="1">
      <c r="B207" s="33"/>
      <c r="C207" s="173" t="s">
        <v>322</v>
      </c>
      <c r="D207" s="173" t="s">
        <v>141</v>
      </c>
      <c r="E207" s="174" t="s">
        <v>725</v>
      </c>
      <c r="F207" s="175" t="s">
        <v>726</v>
      </c>
      <c r="G207" s="176" t="s">
        <v>144</v>
      </c>
      <c r="H207" s="177">
        <v>91.407</v>
      </c>
      <c r="I207" s="178"/>
      <c r="J207" s="179">
        <f>ROUND(I207*H207,2)</f>
        <v>0</v>
      </c>
      <c r="K207" s="175" t="s">
        <v>145</v>
      </c>
      <c r="L207" s="37"/>
      <c r="M207" s="180" t="s">
        <v>19</v>
      </c>
      <c r="N207" s="181" t="s">
        <v>43</v>
      </c>
      <c r="O207" s="59"/>
      <c r="P207" s="182">
        <f>O207*H207</f>
        <v>0</v>
      </c>
      <c r="Q207" s="182">
        <v>0.20153</v>
      </c>
      <c r="R207" s="182">
        <f>Q207*H207</f>
        <v>18.421252709999997</v>
      </c>
      <c r="S207" s="182">
        <v>0</v>
      </c>
      <c r="T207" s="183">
        <f>S207*H207</f>
        <v>0</v>
      </c>
      <c r="AR207" s="16" t="s">
        <v>146</v>
      </c>
      <c r="AT207" s="16" t="s">
        <v>141</v>
      </c>
      <c r="AU207" s="16" t="s">
        <v>82</v>
      </c>
      <c r="AY207" s="16" t="s">
        <v>139</v>
      </c>
      <c r="BE207" s="184">
        <f>IF(N207="základní",J207,0)</f>
        <v>0</v>
      </c>
      <c r="BF207" s="184">
        <f>IF(N207="snížená",J207,0)</f>
        <v>0</v>
      </c>
      <c r="BG207" s="184">
        <f>IF(N207="zákl. přenesená",J207,0)</f>
        <v>0</v>
      </c>
      <c r="BH207" s="184">
        <f>IF(N207="sníž. přenesená",J207,0)</f>
        <v>0</v>
      </c>
      <c r="BI207" s="184">
        <f>IF(N207="nulová",J207,0)</f>
        <v>0</v>
      </c>
      <c r="BJ207" s="16" t="s">
        <v>80</v>
      </c>
      <c r="BK207" s="184">
        <f>ROUND(I207*H207,2)</f>
        <v>0</v>
      </c>
      <c r="BL207" s="16" t="s">
        <v>146</v>
      </c>
      <c r="BM207" s="16" t="s">
        <v>727</v>
      </c>
    </row>
    <row r="208" spans="2:47" s="1" customFormat="1" ht="19.5">
      <c r="B208" s="33"/>
      <c r="C208" s="34"/>
      <c r="D208" s="185" t="s">
        <v>148</v>
      </c>
      <c r="E208" s="34"/>
      <c r="F208" s="186" t="s">
        <v>728</v>
      </c>
      <c r="G208" s="34"/>
      <c r="H208" s="34"/>
      <c r="I208" s="102"/>
      <c r="J208" s="34"/>
      <c r="K208" s="34"/>
      <c r="L208" s="37"/>
      <c r="M208" s="187"/>
      <c r="N208" s="59"/>
      <c r="O208" s="59"/>
      <c r="P208" s="59"/>
      <c r="Q208" s="59"/>
      <c r="R208" s="59"/>
      <c r="S208" s="59"/>
      <c r="T208" s="60"/>
      <c r="AT208" s="16" t="s">
        <v>148</v>
      </c>
      <c r="AU208" s="16" t="s">
        <v>82</v>
      </c>
    </row>
    <row r="209" spans="2:47" s="1" customFormat="1" ht="165.75">
      <c r="B209" s="33"/>
      <c r="C209" s="34"/>
      <c r="D209" s="185" t="s">
        <v>149</v>
      </c>
      <c r="E209" s="34"/>
      <c r="F209" s="188" t="s">
        <v>729</v>
      </c>
      <c r="G209" s="34"/>
      <c r="H209" s="34"/>
      <c r="I209" s="102"/>
      <c r="J209" s="34"/>
      <c r="K209" s="34"/>
      <c r="L209" s="37"/>
      <c r="M209" s="187"/>
      <c r="N209" s="59"/>
      <c r="O209" s="59"/>
      <c r="P209" s="59"/>
      <c r="Q209" s="59"/>
      <c r="R209" s="59"/>
      <c r="S209" s="59"/>
      <c r="T209" s="60"/>
      <c r="AT209" s="16" t="s">
        <v>149</v>
      </c>
      <c r="AU209" s="16" t="s">
        <v>82</v>
      </c>
    </row>
    <row r="210" spans="2:51" s="11" customFormat="1" ht="11.25">
      <c r="B210" s="189"/>
      <c r="C210" s="190"/>
      <c r="D210" s="185" t="s">
        <v>151</v>
      </c>
      <c r="E210" s="191" t="s">
        <v>19</v>
      </c>
      <c r="F210" s="192" t="s">
        <v>730</v>
      </c>
      <c r="G210" s="190"/>
      <c r="H210" s="193">
        <v>118.697</v>
      </c>
      <c r="I210" s="194"/>
      <c r="J210" s="190"/>
      <c r="K210" s="190"/>
      <c r="L210" s="195"/>
      <c r="M210" s="196"/>
      <c r="N210" s="197"/>
      <c r="O210" s="197"/>
      <c r="P210" s="197"/>
      <c r="Q210" s="197"/>
      <c r="R210" s="197"/>
      <c r="S210" s="197"/>
      <c r="T210" s="198"/>
      <c r="AT210" s="199" t="s">
        <v>151</v>
      </c>
      <c r="AU210" s="199" t="s">
        <v>82</v>
      </c>
      <c r="AV210" s="11" t="s">
        <v>82</v>
      </c>
      <c r="AW210" s="11" t="s">
        <v>33</v>
      </c>
      <c r="AX210" s="11" t="s">
        <v>72</v>
      </c>
      <c r="AY210" s="199" t="s">
        <v>139</v>
      </c>
    </row>
    <row r="211" spans="2:51" s="11" customFormat="1" ht="11.25">
      <c r="B211" s="189"/>
      <c r="C211" s="190"/>
      <c r="D211" s="185" t="s">
        <v>151</v>
      </c>
      <c r="E211" s="191" t="s">
        <v>19</v>
      </c>
      <c r="F211" s="192" t="s">
        <v>731</v>
      </c>
      <c r="G211" s="190"/>
      <c r="H211" s="193">
        <v>2.508</v>
      </c>
      <c r="I211" s="194"/>
      <c r="J211" s="190"/>
      <c r="K211" s="190"/>
      <c r="L211" s="195"/>
      <c r="M211" s="196"/>
      <c r="N211" s="197"/>
      <c r="O211" s="197"/>
      <c r="P211" s="197"/>
      <c r="Q211" s="197"/>
      <c r="R211" s="197"/>
      <c r="S211" s="197"/>
      <c r="T211" s="198"/>
      <c r="AT211" s="199" t="s">
        <v>151</v>
      </c>
      <c r="AU211" s="199" t="s">
        <v>82</v>
      </c>
      <c r="AV211" s="11" t="s">
        <v>82</v>
      </c>
      <c r="AW211" s="11" t="s">
        <v>33</v>
      </c>
      <c r="AX211" s="11" t="s">
        <v>72</v>
      </c>
      <c r="AY211" s="199" t="s">
        <v>139</v>
      </c>
    </row>
    <row r="212" spans="2:51" s="11" customFormat="1" ht="11.25">
      <c r="B212" s="189"/>
      <c r="C212" s="190"/>
      <c r="D212" s="185" t="s">
        <v>151</v>
      </c>
      <c r="E212" s="191" t="s">
        <v>19</v>
      </c>
      <c r="F212" s="192" t="s">
        <v>732</v>
      </c>
      <c r="G212" s="190"/>
      <c r="H212" s="193">
        <v>-29.798</v>
      </c>
      <c r="I212" s="194"/>
      <c r="J212" s="190"/>
      <c r="K212" s="190"/>
      <c r="L212" s="195"/>
      <c r="M212" s="196"/>
      <c r="N212" s="197"/>
      <c r="O212" s="197"/>
      <c r="P212" s="197"/>
      <c r="Q212" s="197"/>
      <c r="R212" s="197"/>
      <c r="S212" s="197"/>
      <c r="T212" s="198"/>
      <c r="AT212" s="199" t="s">
        <v>151</v>
      </c>
      <c r="AU212" s="199" t="s">
        <v>82</v>
      </c>
      <c r="AV212" s="11" t="s">
        <v>82</v>
      </c>
      <c r="AW212" s="11" t="s">
        <v>33</v>
      </c>
      <c r="AX212" s="11" t="s">
        <v>72</v>
      </c>
      <c r="AY212" s="199" t="s">
        <v>139</v>
      </c>
    </row>
    <row r="213" spans="2:51" s="12" customFormat="1" ht="11.25">
      <c r="B213" s="200"/>
      <c r="C213" s="201"/>
      <c r="D213" s="185" t="s">
        <v>151</v>
      </c>
      <c r="E213" s="202" t="s">
        <v>19</v>
      </c>
      <c r="F213" s="203" t="s">
        <v>166</v>
      </c>
      <c r="G213" s="201"/>
      <c r="H213" s="204">
        <v>91.407</v>
      </c>
      <c r="I213" s="205"/>
      <c r="J213" s="201"/>
      <c r="K213" s="201"/>
      <c r="L213" s="206"/>
      <c r="M213" s="207"/>
      <c r="N213" s="208"/>
      <c r="O213" s="208"/>
      <c r="P213" s="208"/>
      <c r="Q213" s="208"/>
      <c r="R213" s="208"/>
      <c r="S213" s="208"/>
      <c r="T213" s="209"/>
      <c r="AT213" s="210" t="s">
        <v>151</v>
      </c>
      <c r="AU213" s="210" t="s">
        <v>82</v>
      </c>
      <c r="AV213" s="12" t="s">
        <v>146</v>
      </c>
      <c r="AW213" s="12" t="s">
        <v>33</v>
      </c>
      <c r="AX213" s="12" t="s">
        <v>80</v>
      </c>
      <c r="AY213" s="210" t="s">
        <v>139</v>
      </c>
    </row>
    <row r="214" spans="2:65" s="1" customFormat="1" ht="20.45" customHeight="1">
      <c r="B214" s="33"/>
      <c r="C214" s="173" t="s">
        <v>329</v>
      </c>
      <c r="D214" s="173" t="s">
        <v>141</v>
      </c>
      <c r="E214" s="174" t="s">
        <v>733</v>
      </c>
      <c r="F214" s="175" t="s">
        <v>734</v>
      </c>
      <c r="G214" s="176" t="s">
        <v>347</v>
      </c>
      <c r="H214" s="177">
        <v>2</v>
      </c>
      <c r="I214" s="178"/>
      <c r="J214" s="179">
        <f>ROUND(I214*H214,2)</f>
        <v>0</v>
      </c>
      <c r="K214" s="175" t="s">
        <v>145</v>
      </c>
      <c r="L214" s="37"/>
      <c r="M214" s="180" t="s">
        <v>19</v>
      </c>
      <c r="N214" s="181" t="s">
        <v>43</v>
      </c>
      <c r="O214" s="59"/>
      <c r="P214" s="182">
        <f>O214*H214</f>
        <v>0</v>
      </c>
      <c r="Q214" s="182">
        <v>0.00918</v>
      </c>
      <c r="R214" s="182">
        <f>Q214*H214</f>
        <v>0.01836</v>
      </c>
      <c r="S214" s="182">
        <v>0</v>
      </c>
      <c r="T214" s="183">
        <f>S214*H214</f>
        <v>0</v>
      </c>
      <c r="AR214" s="16" t="s">
        <v>146</v>
      </c>
      <c r="AT214" s="16" t="s">
        <v>141</v>
      </c>
      <c r="AU214" s="16" t="s">
        <v>82</v>
      </c>
      <c r="AY214" s="16" t="s">
        <v>139</v>
      </c>
      <c r="BE214" s="184">
        <f>IF(N214="základní",J214,0)</f>
        <v>0</v>
      </c>
      <c r="BF214" s="184">
        <f>IF(N214="snížená",J214,0)</f>
        <v>0</v>
      </c>
      <c r="BG214" s="184">
        <f>IF(N214="zákl. přenesená",J214,0)</f>
        <v>0</v>
      </c>
      <c r="BH214" s="184">
        <f>IF(N214="sníž. přenesená",J214,0)</f>
        <v>0</v>
      </c>
      <c r="BI214" s="184">
        <f>IF(N214="nulová",J214,0)</f>
        <v>0</v>
      </c>
      <c r="BJ214" s="16" t="s">
        <v>80</v>
      </c>
      <c r="BK214" s="184">
        <f>ROUND(I214*H214,2)</f>
        <v>0</v>
      </c>
      <c r="BL214" s="16" t="s">
        <v>146</v>
      </c>
      <c r="BM214" s="16" t="s">
        <v>735</v>
      </c>
    </row>
    <row r="215" spans="2:47" s="1" customFormat="1" ht="11.25">
      <c r="B215" s="33"/>
      <c r="C215" s="34"/>
      <c r="D215" s="185" t="s">
        <v>148</v>
      </c>
      <c r="E215" s="34"/>
      <c r="F215" s="186" t="s">
        <v>736</v>
      </c>
      <c r="G215" s="34"/>
      <c r="H215" s="34"/>
      <c r="I215" s="102"/>
      <c r="J215" s="34"/>
      <c r="K215" s="34"/>
      <c r="L215" s="37"/>
      <c r="M215" s="187"/>
      <c r="N215" s="59"/>
      <c r="O215" s="59"/>
      <c r="P215" s="59"/>
      <c r="Q215" s="59"/>
      <c r="R215" s="59"/>
      <c r="S215" s="59"/>
      <c r="T215" s="60"/>
      <c r="AT215" s="16" t="s">
        <v>148</v>
      </c>
      <c r="AU215" s="16" t="s">
        <v>82</v>
      </c>
    </row>
    <row r="216" spans="2:47" s="1" customFormat="1" ht="48.75">
      <c r="B216" s="33"/>
      <c r="C216" s="34"/>
      <c r="D216" s="185" t="s">
        <v>149</v>
      </c>
      <c r="E216" s="34"/>
      <c r="F216" s="188" t="s">
        <v>737</v>
      </c>
      <c r="G216" s="34"/>
      <c r="H216" s="34"/>
      <c r="I216" s="102"/>
      <c r="J216" s="34"/>
      <c r="K216" s="34"/>
      <c r="L216" s="37"/>
      <c r="M216" s="187"/>
      <c r="N216" s="59"/>
      <c r="O216" s="59"/>
      <c r="P216" s="59"/>
      <c r="Q216" s="59"/>
      <c r="R216" s="59"/>
      <c r="S216" s="59"/>
      <c r="T216" s="60"/>
      <c r="AT216" s="16" t="s">
        <v>149</v>
      </c>
      <c r="AU216" s="16" t="s">
        <v>82</v>
      </c>
    </row>
    <row r="217" spans="2:65" s="1" customFormat="1" ht="20.45" customHeight="1">
      <c r="B217" s="33"/>
      <c r="C217" s="222" t="s">
        <v>337</v>
      </c>
      <c r="D217" s="222" t="s">
        <v>259</v>
      </c>
      <c r="E217" s="223" t="s">
        <v>738</v>
      </c>
      <c r="F217" s="224" t="s">
        <v>739</v>
      </c>
      <c r="G217" s="225" t="s">
        <v>347</v>
      </c>
      <c r="H217" s="226">
        <v>2</v>
      </c>
      <c r="I217" s="227"/>
      <c r="J217" s="228">
        <f>ROUND(I217*H217,2)</f>
        <v>0</v>
      </c>
      <c r="K217" s="224" t="s">
        <v>145</v>
      </c>
      <c r="L217" s="229"/>
      <c r="M217" s="230" t="s">
        <v>19</v>
      </c>
      <c r="N217" s="231" t="s">
        <v>43</v>
      </c>
      <c r="O217" s="59"/>
      <c r="P217" s="182">
        <f>O217*H217</f>
        <v>0</v>
      </c>
      <c r="Q217" s="182">
        <v>0.196</v>
      </c>
      <c r="R217" s="182">
        <f>Q217*H217</f>
        <v>0.392</v>
      </c>
      <c r="S217" s="182">
        <v>0</v>
      </c>
      <c r="T217" s="183">
        <f>S217*H217</f>
        <v>0</v>
      </c>
      <c r="AR217" s="16" t="s">
        <v>183</v>
      </c>
      <c r="AT217" s="16" t="s">
        <v>259</v>
      </c>
      <c r="AU217" s="16" t="s">
        <v>82</v>
      </c>
      <c r="AY217" s="16" t="s">
        <v>139</v>
      </c>
      <c r="BE217" s="184">
        <f>IF(N217="základní",J217,0)</f>
        <v>0</v>
      </c>
      <c r="BF217" s="184">
        <f>IF(N217="snížená",J217,0)</f>
        <v>0</v>
      </c>
      <c r="BG217" s="184">
        <f>IF(N217="zákl. přenesená",J217,0)</f>
        <v>0</v>
      </c>
      <c r="BH217" s="184">
        <f>IF(N217="sníž. přenesená",J217,0)</f>
        <v>0</v>
      </c>
      <c r="BI217" s="184">
        <f>IF(N217="nulová",J217,0)</f>
        <v>0</v>
      </c>
      <c r="BJ217" s="16" t="s">
        <v>80</v>
      </c>
      <c r="BK217" s="184">
        <f>ROUND(I217*H217,2)</f>
        <v>0</v>
      </c>
      <c r="BL217" s="16" t="s">
        <v>146</v>
      </c>
      <c r="BM217" s="16" t="s">
        <v>740</v>
      </c>
    </row>
    <row r="218" spans="2:47" s="1" customFormat="1" ht="11.25">
      <c r="B218" s="33"/>
      <c r="C218" s="34"/>
      <c r="D218" s="185" t="s">
        <v>148</v>
      </c>
      <c r="E218" s="34"/>
      <c r="F218" s="186" t="s">
        <v>739</v>
      </c>
      <c r="G218" s="34"/>
      <c r="H218" s="34"/>
      <c r="I218" s="102"/>
      <c r="J218" s="34"/>
      <c r="K218" s="34"/>
      <c r="L218" s="37"/>
      <c r="M218" s="187"/>
      <c r="N218" s="59"/>
      <c r="O218" s="59"/>
      <c r="P218" s="59"/>
      <c r="Q218" s="59"/>
      <c r="R218" s="59"/>
      <c r="S218" s="59"/>
      <c r="T218" s="60"/>
      <c r="AT218" s="16" t="s">
        <v>148</v>
      </c>
      <c r="AU218" s="16" t="s">
        <v>82</v>
      </c>
    </row>
    <row r="219" spans="2:65" s="1" customFormat="1" ht="20.45" customHeight="1">
      <c r="B219" s="33"/>
      <c r="C219" s="173" t="s">
        <v>344</v>
      </c>
      <c r="D219" s="173" t="s">
        <v>141</v>
      </c>
      <c r="E219" s="174" t="s">
        <v>741</v>
      </c>
      <c r="F219" s="175" t="s">
        <v>742</v>
      </c>
      <c r="G219" s="176" t="s">
        <v>347</v>
      </c>
      <c r="H219" s="177">
        <v>12</v>
      </c>
      <c r="I219" s="178"/>
      <c r="J219" s="179">
        <f>ROUND(I219*H219,2)</f>
        <v>0</v>
      </c>
      <c r="K219" s="175" t="s">
        <v>145</v>
      </c>
      <c r="L219" s="37"/>
      <c r="M219" s="180" t="s">
        <v>19</v>
      </c>
      <c r="N219" s="181" t="s">
        <v>43</v>
      </c>
      <c r="O219" s="59"/>
      <c r="P219" s="182">
        <f>O219*H219</f>
        <v>0</v>
      </c>
      <c r="Q219" s="182">
        <v>0.10905</v>
      </c>
      <c r="R219" s="182">
        <f>Q219*H219</f>
        <v>1.3086</v>
      </c>
      <c r="S219" s="182">
        <v>0</v>
      </c>
      <c r="T219" s="183">
        <f>S219*H219</f>
        <v>0</v>
      </c>
      <c r="AR219" s="16" t="s">
        <v>146</v>
      </c>
      <c r="AT219" s="16" t="s">
        <v>141</v>
      </c>
      <c r="AU219" s="16" t="s">
        <v>82</v>
      </c>
      <c r="AY219" s="16" t="s">
        <v>139</v>
      </c>
      <c r="BE219" s="184">
        <f>IF(N219="základní",J219,0)</f>
        <v>0</v>
      </c>
      <c r="BF219" s="184">
        <f>IF(N219="snížená",J219,0)</f>
        <v>0</v>
      </c>
      <c r="BG219" s="184">
        <f>IF(N219="zákl. přenesená",J219,0)</f>
        <v>0</v>
      </c>
      <c r="BH219" s="184">
        <f>IF(N219="sníž. přenesená",J219,0)</f>
        <v>0</v>
      </c>
      <c r="BI219" s="184">
        <f>IF(N219="nulová",J219,0)</f>
        <v>0</v>
      </c>
      <c r="BJ219" s="16" t="s">
        <v>80</v>
      </c>
      <c r="BK219" s="184">
        <f>ROUND(I219*H219,2)</f>
        <v>0</v>
      </c>
      <c r="BL219" s="16" t="s">
        <v>146</v>
      </c>
      <c r="BM219" s="16" t="s">
        <v>743</v>
      </c>
    </row>
    <row r="220" spans="2:47" s="1" customFormat="1" ht="11.25">
      <c r="B220" s="33"/>
      <c r="C220" s="34"/>
      <c r="D220" s="185" t="s">
        <v>148</v>
      </c>
      <c r="E220" s="34"/>
      <c r="F220" s="186" t="s">
        <v>744</v>
      </c>
      <c r="G220" s="34"/>
      <c r="H220" s="34"/>
      <c r="I220" s="102"/>
      <c r="J220" s="34"/>
      <c r="K220" s="34"/>
      <c r="L220" s="37"/>
      <c r="M220" s="187"/>
      <c r="N220" s="59"/>
      <c r="O220" s="59"/>
      <c r="P220" s="59"/>
      <c r="Q220" s="59"/>
      <c r="R220" s="59"/>
      <c r="S220" s="59"/>
      <c r="T220" s="60"/>
      <c r="AT220" s="16" t="s">
        <v>148</v>
      </c>
      <c r="AU220" s="16" t="s">
        <v>82</v>
      </c>
    </row>
    <row r="221" spans="2:47" s="1" customFormat="1" ht="351">
      <c r="B221" s="33"/>
      <c r="C221" s="34"/>
      <c r="D221" s="185" t="s">
        <v>149</v>
      </c>
      <c r="E221" s="34"/>
      <c r="F221" s="188" t="s">
        <v>745</v>
      </c>
      <c r="G221" s="34"/>
      <c r="H221" s="34"/>
      <c r="I221" s="102"/>
      <c r="J221" s="34"/>
      <c r="K221" s="34"/>
      <c r="L221" s="37"/>
      <c r="M221" s="187"/>
      <c r="N221" s="59"/>
      <c r="O221" s="59"/>
      <c r="P221" s="59"/>
      <c r="Q221" s="59"/>
      <c r="R221" s="59"/>
      <c r="S221" s="59"/>
      <c r="T221" s="60"/>
      <c r="AT221" s="16" t="s">
        <v>149</v>
      </c>
      <c r="AU221" s="16" t="s">
        <v>82</v>
      </c>
    </row>
    <row r="222" spans="2:65" s="1" customFormat="1" ht="20.45" customHeight="1">
      <c r="B222" s="33"/>
      <c r="C222" s="173" t="s">
        <v>350</v>
      </c>
      <c r="D222" s="173" t="s">
        <v>141</v>
      </c>
      <c r="E222" s="174" t="s">
        <v>746</v>
      </c>
      <c r="F222" s="175" t="s">
        <v>747</v>
      </c>
      <c r="G222" s="176" t="s">
        <v>262</v>
      </c>
      <c r="H222" s="177">
        <v>0.177</v>
      </c>
      <c r="I222" s="178"/>
      <c r="J222" s="179">
        <f>ROUND(I222*H222,2)</f>
        <v>0</v>
      </c>
      <c r="K222" s="175" t="s">
        <v>145</v>
      </c>
      <c r="L222" s="37"/>
      <c r="M222" s="180" t="s">
        <v>19</v>
      </c>
      <c r="N222" s="181" t="s">
        <v>43</v>
      </c>
      <c r="O222" s="59"/>
      <c r="P222" s="182">
        <f>O222*H222</f>
        <v>0</v>
      </c>
      <c r="Q222" s="182">
        <v>0.01954</v>
      </c>
      <c r="R222" s="182">
        <f>Q222*H222</f>
        <v>0.0034585799999999997</v>
      </c>
      <c r="S222" s="182">
        <v>0</v>
      </c>
      <c r="T222" s="183">
        <f>S222*H222</f>
        <v>0</v>
      </c>
      <c r="AR222" s="16" t="s">
        <v>146</v>
      </c>
      <c r="AT222" s="16" t="s">
        <v>141</v>
      </c>
      <c r="AU222" s="16" t="s">
        <v>82</v>
      </c>
      <c r="AY222" s="16" t="s">
        <v>139</v>
      </c>
      <c r="BE222" s="184">
        <f>IF(N222="základní",J222,0)</f>
        <v>0</v>
      </c>
      <c r="BF222" s="184">
        <f>IF(N222="snížená",J222,0)</f>
        <v>0</v>
      </c>
      <c r="BG222" s="184">
        <f>IF(N222="zákl. přenesená",J222,0)</f>
        <v>0</v>
      </c>
      <c r="BH222" s="184">
        <f>IF(N222="sníž. přenesená",J222,0)</f>
        <v>0</v>
      </c>
      <c r="BI222" s="184">
        <f>IF(N222="nulová",J222,0)</f>
        <v>0</v>
      </c>
      <c r="BJ222" s="16" t="s">
        <v>80</v>
      </c>
      <c r="BK222" s="184">
        <f>ROUND(I222*H222,2)</f>
        <v>0</v>
      </c>
      <c r="BL222" s="16" t="s">
        <v>146</v>
      </c>
      <c r="BM222" s="16" t="s">
        <v>748</v>
      </c>
    </row>
    <row r="223" spans="2:47" s="1" customFormat="1" ht="19.5">
      <c r="B223" s="33"/>
      <c r="C223" s="34"/>
      <c r="D223" s="185" t="s">
        <v>148</v>
      </c>
      <c r="E223" s="34"/>
      <c r="F223" s="186" t="s">
        <v>749</v>
      </c>
      <c r="G223" s="34"/>
      <c r="H223" s="34"/>
      <c r="I223" s="102"/>
      <c r="J223" s="34"/>
      <c r="K223" s="34"/>
      <c r="L223" s="37"/>
      <c r="M223" s="187"/>
      <c r="N223" s="59"/>
      <c r="O223" s="59"/>
      <c r="P223" s="59"/>
      <c r="Q223" s="59"/>
      <c r="R223" s="59"/>
      <c r="S223" s="59"/>
      <c r="T223" s="60"/>
      <c r="AT223" s="16" t="s">
        <v>148</v>
      </c>
      <c r="AU223" s="16" t="s">
        <v>82</v>
      </c>
    </row>
    <row r="224" spans="2:47" s="1" customFormat="1" ht="58.5">
      <c r="B224" s="33"/>
      <c r="C224" s="34"/>
      <c r="D224" s="185" t="s">
        <v>149</v>
      </c>
      <c r="E224" s="34"/>
      <c r="F224" s="188" t="s">
        <v>750</v>
      </c>
      <c r="G224" s="34"/>
      <c r="H224" s="34"/>
      <c r="I224" s="102"/>
      <c r="J224" s="34"/>
      <c r="K224" s="34"/>
      <c r="L224" s="37"/>
      <c r="M224" s="187"/>
      <c r="N224" s="59"/>
      <c r="O224" s="59"/>
      <c r="P224" s="59"/>
      <c r="Q224" s="59"/>
      <c r="R224" s="59"/>
      <c r="S224" s="59"/>
      <c r="T224" s="60"/>
      <c r="AT224" s="16" t="s">
        <v>149</v>
      </c>
      <c r="AU224" s="16" t="s">
        <v>82</v>
      </c>
    </row>
    <row r="225" spans="2:51" s="11" customFormat="1" ht="11.25">
      <c r="B225" s="189"/>
      <c r="C225" s="190"/>
      <c r="D225" s="185" t="s">
        <v>151</v>
      </c>
      <c r="E225" s="191" t="s">
        <v>19</v>
      </c>
      <c r="F225" s="192" t="s">
        <v>751</v>
      </c>
      <c r="G225" s="190"/>
      <c r="H225" s="193">
        <v>0.177</v>
      </c>
      <c r="I225" s="194"/>
      <c r="J225" s="190"/>
      <c r="K225" s="190"/>
      <c r="L225" s="195"/>
      <c r="M225" s="196"/>
      <c r="N225" s="197"/>
      <c r="O225" s="197"/>
      <c r="P225" s="197"/>
      <c r="Q225" s="197"/>
      <c r="R225" s="197"/>
      <c r="S225" s="197"/>
      <c r="T225" s="198"/>
      <c r="AT225" s="199" t="s">
        <v>151</v>
      </c>
      <c r="AU225" s="199" t="s">
        <v>82</v>
      </c>
      <c r="AV225" s="11" t="s">
        <v>82</v>
      </c>
      <c r="AW225" s="11" t="s">
        <v>33</v>
      </c>
      <c r="AX225" s="11" t="s">
        <v>80</v>
      </c>
      <c r="AY225" s="199" t="s">
        <v>139</v>
      </c>
    </row>
    <row r="226" spans="2:65" s="1" customFormat="1" ht="20.45" customHeight="1">
      <c r="B226" s="33"/>
      <c r="C226" s="222" t="s">
        <v>356</v>
      </c>
      <c r="D226" s="222" t="s">
        <v>259</v>
      </c>
      <c r="E226" s="223" t="s">
        <v>752</v>
      </c>
      <c r="F226" s="224" t="s">
        <v>753</v>
      </c>
      <c r="G226" s="225" t="s">
        <v>262</v>
      </c>
      <c r="H226" s="226">
        <v>0.186</v>
      </c>
      <c r="I226" s="227"/>
      <c r="J226" s="228">
        <f>ROUND(I226*H226,2)</f>
        <v>0</v>
      </c>
      <c r="K226" s="224" t="s">
        <v>145</v>
      </c>
      <c r="L226" s="229"/>
      <c r="M226" s="230" t="s">
        <v>19</v>
      </c>
      <c r="N226" s="231" t="s">
        <v>43</v>
      </c>
      <c r="O226" s="59"/>
      <c r="P226" s="182">
        <f>O226*H226</f>
        <v>0</v>
      </c>
      <c r="Q226" s="182">
        <v>1</v>
      </c>
      <c r="R226" s="182">
        <f>Q226*H226</f>
        <v>0.186</v>
      </c>
      <c r="S226" s="182">
        <v>0</v>
      </c>
      <c r="T226" s="183">
        <f>S226*H226</f>
        <v>0</v>
      </c>
      <c r="AR226" s="16" t="s">
        <v>183</v>
      </c>
      <c r="AT226" s="16" t="s">
        <v>259</v>
      </c>
      <c r="AU226" s="16" t="s">
        <v>82</v>
      </c>
      <c r="AY226" s="16" t="s">
        <v>139</v>
      </c>
      <c r="BE226" s="184">
        <f>IF(N226="základní",J226,0)</f>
        <v>0</v>
      </c>
      <c r="BF226" s="184">
        <f>IF(N226="snížená",J226,0)</f>
        <v>0</v>
      </c>
      <c r="BG226" s="184">
        <f>IF(N226="zákl. přenesená",J226,0)</f>
        <v>0</v>
      </c>
      <c r="BH226" s="184">
        <f>IF(N226="sníž. přenesená",J226,0)</f>
        <v>0</v>
      </c>
      <c r="BI226" s="184">
        <f>IF(N226="nulová",J226,0)</f>
        <v>0</v>
      </c>
      <c r="BJ226" s="16" t="s">
        <v>80</v>
      </c>
      <c r="BK226" s="184">
        <f>ROUND(I226*H226,2)</f>
        <v>0</v>
      </c>
      <c r="BL226" s="16" t="s">
        <v>146</v>
      </c>
      <c r="BM226" s="16" t="s">
        <v>754</v>
      </c>
    </row>
    <row r="227" spans="2:47" s="1" customFormat="1" ht="11.25">
      <c r="B227" s="33"/>
      <c r="C227" s="34"/>
      <c r="D227" s="185" t="s">
        <v>148</v>
      </c>
      <c r="E227" s="34"/>
      <c r="F227" s="186" t="s">
        <v>753</v>
      </c>
      <c r="G227" s="34"/>
      <c r="H227" s="34"/>
      <c r="I227" s="102"/>
      <c r="J227" s="34"/>
      <c r="K227" s="34"/>
      <c r="L227" s="37"/>
      <c r="M227" s="187"/>
      <c r="N227" s="59"/>
      <c r="O227" s="59"/>
      <c r="P227" s="59"/>
      <c r="Q227" s="59"/>
      <c r="R227" s="59"/>
      <c r="S227" s="59"/>
      <c r="T227" s="60"/>
      <c r="AT227" s="16" t="s">
        <v>148</v>
      </c>
      <c r="AU227" s="16" t="s">
        <v>82</v>
      </c>
    </row>
    <row r="228" spans="2:51" s="11" customFormat="1" ht="11.25">
      <c r="B228" s="189"/>
      <c r="C228" s="190"/>
      <c r="D228" s="185" t="s">
        <v>151</v>
      </c>
      <c r="E228" s="190"/>
      <c r="F228" s="192" t="s">
        <v>755</v>
      </c>
      <c r="G228" s="190"/>
      <c r="H228" s="193">
        <v>0.186</v>
      </c>
      <c r="I228" s="194"/>
      <c r="J228" s="190"/>
      <c r="K228" s="190"/>
      <c r="L228" s="195"/>
      <c r="M228" s="196"/>
      <c r="N228" s="197"/>
      <c r="O228" s="197"/>
      <c r="P228" s="197"/>
      <c r="Q228" s="197"/>
      <c r="R228" s="197"/>
      <c r="S228" s="197"/>
      <c r="T228" s="198"/>
      <c r="AT228" s="199" t="s">
        <v>151</v>
      </c>
      <c r="AU228" s="199" t="s">
        <v>82</v>
      </c>
      <c r="AV228" s="11" t="s">
        <v>82</v>
      </c>
      <c r="AW228" s="11" t="s">
        <v>4</v>
      </c>
      <c r="AX228" s="11" t="s">
        <v>80</v>
      </c>
      <c r="AY228" s="199" t="s">
        <v>139</v>
      </c>
    </row>
    <row r="229" spans="2:65" s="1" customFormat="1" ht="20.45" customHeight="1">
      <c r="B229" s="33"/>
      <c r="C229" s="173" t="s">
        <v>362</v>
      </c>
      <c r="D229" s="173" t="s">
        <v>141</v>
      </c>
      <c r="E229" s="174" t="s">
        <v>756</v>
      </c>
      <c r="F229" s="175" t="s">
        <v>757</v>
      </c>
      <c r="G229" s="176" t="s">
        <v>262</v>
      </c>
      <c r="H229" s="177">
        <v>0.143</v>
      </c>
      <c r="I229" s="178"/>
      <c r="J229" s="179">
        <f>ROUND(I229*H229,2)</f>
        <v>0</v>
      </c>
      <c r="K229" s="175" t="s">
        <v>145</v>
      </c>
      <c r="L229" s="37"/>
      <c r="M229" s="180" t="s">
        <v>19</v>
      </c>
      <c r="N229" s="181" t="s">
        <v>43</v>
      </c>
      <c r="O229" s="59"/>
      <c r="P229" s="182">
        <f>O229*H229</f>
        <v>0</v>
      </c>
      <c r="Q229" s="182">
        <v>1.09</v>
      </c>
      <c r="R229" s="182">
        <f>Q229*H229</f>
        <v>0.15587</v>
      </c>
      <c r="S229" s="182">
        <v>0</v>
      </c>
      <c r="T229" s="183">
        <f>S229*H229</f>
        <v>0</v>
      </c>
      <c r="AR229" s="16" t="s">
        <v>146</v>
      </c>
      <c r="AT229" s="16" t="s">
        <v>141</v>
      </c>
      <c r="AU229" s="16" t="s">
        <v>82</v>
      </c>
      <c r="AY229" s="16" t="s">
        <v>139</v>
      </c>
      <c r="BE229" s="184">
        <f>IF(N229="základní",J229,0)</f>
        <v>0</v>
      </c>
      <c r="BF229" s="184">
        <f>IF(N229="snížená",J229,0)</f>
        <v>0</v>
      </c>
      <c r="BG229" s="184">
        <f>IF(N229="zákl. přenesená",J229,0)</f>
        <v>0</v>
      </c>
      <c r="BH229" s="184">
        <f>IF(N229="sníž. přenesená",J229,0)</f>
        <v>0</v>
      </c>
      <c r="BI229" s="184">
        <f>IF(N229="nulová",J229,0)</f>
        <v>0</v>
      </c>
      <c r="BJ229" s="16" t="s">
        <v>80</v>
      </c>
      <c r="BK229" s="184">
        <f>ROUND(I229*H229,2)</f>
        <v>0</v>
      </c>
      <c r="BL229" s="16" t="s">
        <v>146</v>
      </c>
      <c r="BM229" s="16" t="s">
        <v>758</v>
      </c>
    </row>
    <row r="230" spans="2:47" s="1" customFormat="1" ht="11.25">
      <c r="B230" s="33"/>
      <c r="C230" s="34"/>
      <c r="D230" s="185" t="s">
        <v>148</v>
      </c>
      <c r="E230" s="34"/>
      <c r="F230" s="186" t="s">
        <v>759</v>
      </c>
      <c r="G230" s="34"/>
      <c r="H230" s="34"/>
      <c r="I230" s="102"/>
      <c r="J230" s="34"/>
      <c r="K230" s="34"/>
      <c r="L230" s="37"/>
      <c r="M230" s="187"/>
      <c r="N230" s="59"/>
      <c r="O230" s="59"/>
      <c r="P230" s="59"/>
      <c r="Q230" s="59"/>
      <c r="R230" s="59"/>
      <c r="S230" s="59"/>
      <c r="T230" s="60"/>
      <c r="AT230" s="16" t="s">
        <v>148</v>
      </c>
      <c r="AU230" s="16" t="s">
        <v>82</v>
      </c>
    </row>
    <row r="231" spans="2:47" s="1" customFormat="1" ht="39">
      <c r="B231" s="33"/>
      <c r="C231" s="34"/>
      <c r="D231" s="185" t="s">
        <v>149</v>
      </c>
      <c r="E231" s="34"/>
      <c r="F231" s="188" t="s">
        <v>760</v>
      </c>
      <c r="G231" s="34"/>
      <c r="H231" s="34"/>
      <c r="I231" s="102"/>
      <c r="J231" s="34"/>
      <c r="K231" s="34"/>
      <c r="L231" s="37"/>
      <c r="M231" s="187"/>
      <c r="N231" s="59"/>
      <c r="O231" s="59"/>
      <c r="P231" s="59"/>
      <c r="Q231" s="59"/>
      <c r="R231" s="59"/>
      <c r="S231" s="59"/>
      <c r="T231" s="60"/>
      <c r="AT231" s="16" t="s">
        <v>149</v>
      </c>
      <c r="AU231" s="16" t="s">
        <v>82</v>
      </c>
    </row>
    <row r="232" spans="2:51" s="11" customFormat="1" ht="11.25">
      <c r="B232" s="189"/>
      <c r="C232" s="190"/>
      <c r="D232" s="185" t="s">
        <v>151</v>
      </c>
      <c r="E232" s="191" t="s">
        <v>19</v>
      </c>
      <c r="F232" s="192" t="s">
        <v>761</v>
      </c>
      <c r="G232" s="190"/>
      <c r="H232" s="193">
        <v>0.143</v>
      </c>
      <c r="I232" s="194"/>
      <c r="J232" s="190"/>
      <c r="K232" s="190"/>
      <c r="L232" s="195"/>
      <c r="M232" s="196"/>
      <c r="N232" s="197"/>
      <c r="O232" s="197"/>
      <c r="P232" s="197"/>
      <c r="Q232" s="197"/>
      <c r="R232" s="197"/>
      <c r="S232" s="197"/>
      <c r="T232" s="198"/>
      <c r="AT232" s="199" t="s">
        <v>151</v>
      </c>
      <c r="AU232" s="199" t="s">
        <v>82</v>
      </c>
      <c r="AV232" s="11" t="s">
        <v>82</v>
      </c>
      <c r="AW232" s="11" t="s">
        <v>33</v>
      </c>
      <c r="AX232" s="11" t="s">
        <v>80</v>
      </c>
      <c r="AY232" s="199" t="s">
        <v>139</v>
      </c>
    </row>
    <row r="233" spans="2:65" s="1" customFormat="1" ht="20.45" customHeight="1">
      <c r="B233" s="33"/>
      <c r="C233" s="173" t="s">
        <v>367</v>
      </c>
      <c r="D233" s="173" t="s">
        <v>141</v>
      </c>
      <c r="E233" s="174" t="s">
        <v>762</v>
      </c>
      <c r="F233" s="175" t="s">
        <v>763</v>
      </c>
      <c r="G233" s="176" t="s">
        <v>347</v>
      </c>
      <c r="H233" s="177">
        <v>2</v>
      </c>
      <c r="I233" s="178"/>
      <c r="J233" s="179">
        <f>ROUND(I233*H233,2)</f>
        <v>0</v>
      </c>
      <c r="K233" s="175" t="s">
        <v>145</v>
      </c>
      <c r="L233" s="37"/>
      <c r="M233" s="180" t="s">
        <v>19</v>
      </c>
      <c r="N233" s="181" t="s">
        <v>43</v>
      </c>
      <c r="O233" s="59"/>
      <c r="P233" s="182">
        <f>O233*H233</f>
        <v>0</v>
      </c>
      <c r="Q233" s="182">
        <v>0.12162</v>
      </c>
      <c r="R233" s="182">
        <f>Q233*H233</f>
        <v>0.24324</v>
      </c>
      <c r="S233" s="182">
        <v>0</v>
      </c>
      <c r="T233" s="183">
        <f>S233*H233</f>
        <v>0</v>
      </c>
      <c r="AR233" s="16" t="s">
        <v>146</v>
      </c>
      <c r="AT233" s="16" t="s">
        <v>141</v>
      </c>
      <c r="AU233" s="16" t="s">
        <v>82</v>
      </c>
      <c r="AY233" s="16" t="s">
        <v>139</v>
      </c>
      <c r="BE233" s="184">
        <f>IF(N233="základní",J233,0)</f>
        <v>0</v>
      </c>
      <c r="BF233" s="184">
        <f>IF(N233="snížená",J233,0)</f>
        <v>0</v>
      </c>
      <c r="BG233" s="184">
        <f>IF(N233="zákl. přenesená",J233,0)</f>
        <v>0</v>
      </c>
      <c r="BH233" s="184">
        <f>IF(N233="sníž. přenesená",J233,0)</f>
        <v>0</v>
      </c>
      <c r="BI233" s="184">
        <f>IF(N233="nulová",J233,0)</f>
        <v>0</v>
      </c>
      <c r="BJ233" s="16" t="s">
        <v>80</v>
      </c>
      <c r="BK233" s="184">
        <f>ROUND(I233*H233,2)</f>
        <v>0</v>
      </c>
      <c r="BL233" s="16" t="s">
        <v>146</v>
      </c>
      <c r="BM233" s="16" t="s">
        <v>764</v>
      </c>
    </row>
    <row r="234" spans="2:47" s="1" customFormat="1" ht="11.25">
      <c r="B234" s="33"/>
      <c r="C234" s="34"/>
      <c r="D234" s="185" t="s">
        <v>148</v>
      </c>
      <c r="E234" s="34"/>
      <c r="F234" s="186" t="s">
        <v>765</v>
      </c>
      <c r="G234" s="34"/>
      <c r="H234" s="34"/>
      <c r="I234" s="102"/>
      <c r="J234" s="34"/>
      <c r="K234" s="34"/>
      <c r="L234" s="37"/>
      <c r="M234" s="187"/>
      <c r="N234" s="59"/>
      <c r="O234" s="59"/>
      <c r="P234" s="59"/>
      <c r="Q234" s="59"/>
      <c r="R234" s="59"/>
      <c r="S234" s="59"/>
      <c r="T234" s="60"/>
      <c r="AT234" s="16" t="s">
        <v>148</v>
      </c>
      <c r="AU234" s="16" t="s">
        <v>82</v>
      </c>
    </row>
    <row r="235" spans="2:47" s="1" customFormat="1" ht="39">
      <c r="B235" s="33"/>
      <c r="C235" s="34"/>
      <c r="D235" s="185" t="s">
        <v>149</v>
      </c>
      <c r="E235" s="34"/>
      <c r="F235" s="188" t="s">
        <v>766</v>
      </c>
      <c r="G235" s="34"/>
      <c r="H235" s="34"/>
      <c r="I235" s="102"/>
      <c r="J235" s="34"/>
      <c r="K235" s="34"/>
      <c r="L235" s="37"/>
      <c r="M235" s="187"/>
      <c r="N235" s="59"/>
      <c r="O235" s="59"/>
      <c r="P235" s="59"/>
      <c r="Q235" s="59"/>
      <c r="R235" s="59"/>
      <c r="S235" s="59"/>
      <c r="T235" s="60"/>
      <c r="AT235" s="16" t="s">
        <v>149</v>
      </c>
      <c r="AU235" s="16" t="s">
        <v>82</v>
      </c>
    </row>
    <row r="236" spans="2:65" s="1" customFormat="1" ht="20.45" customHeight="1">
      <c r="B236" s="33"/>
      <c r="C236" s="173" t="s">
        <v>372</v>
      </c>
      <c r="D236" s="173" t="s">
        <v>141</v>
      </c>
      <c r="E236" s="174" t="s">
        <v>767</v>
      </c>
      <c r="F236" s="175" t="s">
        <v>768</v>
      </c>
      <c r="G236" s="176" t="s">
        <v>144</v>
      </c>
      <c r="H236" s="177">
        <v>1.635</v>
      </c>
      <c r="I236" s="178"/>
      <c r="J236" s="179">
        <f>ROUND(I236*H236,2)</f>
        <v>0</v>
      </c>
      <c r="K236" s="175" t="s">
        <v>145</v>
      </c>
      <c r="L236" s="37"/>
      <c r="M236" s="180" t="s">
        <v>19</v>
      </c>
      <c r="N236" s="181" t="s">
        <v>43</v>
      </c>
      <c r="O236" s="59"/>
      <c r="P236" s="182">
        <f>O236*H236</f>
        <v>0</v>
      </c>
      <c r="Q236" s="182">
        <v>0.03979</v>
      </c>
      <c r="R236" s="182">
        <f>Q236*H236</f>
        <v>0.06505665</v>
      </c>
      <c r="S236" s="182">
        <v>0</v>
      </c>
      <c r="T236" s="183">
        <f>S236*H236</f>
        <v>0</v>
      </c>
      <c r="AR236" s="16" t="s">
        <v>146</v>
      </c>
      <c r="AT236" s="16" t="s">
        <v>141</v>
      </c>
      <c r="AU236" s="16" t="s">
        <v>82</v>
      </c>
      <c r="AY236" s="16" t="s">
        <v>139</v>
      </c>
      <c r="BE236" s="184">
        <f>IF(N236="základní",J236,0)</f>
        <v>0</v>
      </c>
      <c r="BF236" s="184">
        <f>IF(N236="snížená",J236,0)</f>
        <v>0</v>
      </c>
      <c r="BG236" s="184">
        <f>IF(N236="zákl. přenesená",J236,0)</f>
        <v>0</v>
      </c>
      <c r="BH236" s="184">
        <f>IF(N236="sníž. přenesená",J236,0)</f>
        <v>0</v>
      </c>
      <c r="BI236" s="184">
        <f>IF(N236="nulová",J236,0)</f>
        <v>0</v>
      </c>
      <c r="BJ236" s="16" t="s">
        <v>80</v>
      </c>
      <c r="BK236" s="184">
        <f>ROUND(I236*H236,2)</f>
        <v>0</v>
      </c>
      <c r="BL236" s="16" t="s">
        <v>146</v>
      </c>
      <c r="BM236" s="16" t="s">
        <v>769</v>
      </c>
    </row>
    <row r="237" spans="2:47" s="1" customFormat="1" ht="19.5">
      <c r="B237" s="33"/>
      <c r="C237" s="34"/>
      <c r="D237" s="185" t="s">
        <v>148</v>
      </c>
      <c r="E237" s="34"/>
      <c r="F237" s="186" t="s">
        <v>770</v>
      </c>
      <c r="G237" s="34"/>
      <c r="H237" s="34"/>
      <c r="I237" s="102"/>
      <c r="J237" s="34"/>
      <c r="K237" s="34"/>
      <c r="L237" s="37"/>
      <c r="M237" s="187"/>
      <c r="N237" s="59"/>
      <c r="O237" s="59"/>
      <c r="P237" s="59"/>
      <c r="Q237" s="59"/>
      <c r="R237" s="59"/>
      <c r="S237" s="59"/>
      <c r="T237" s="60"/>
      <c r="AT237" s="16" t="s">
        <v>148</v>
      </c>
      <c r="AU237" s="16" t="s">
        <v>82</v>
      </c>
    </row>
    <row r="238" spans="2:51" s="11" customFormat="1" ht="11.25">
      <c r="B238" s="189"/>
      <c r="C238" s="190"/>
      <c r="D238" s="185" t="s">
        <v>151</v>
      </c>
      <c r="E238" s="191" t="s">
        <v>19</v>
      </c>
      <c r="F238" s="192" t="s">
        <v>771</v>
      </c>
      <c r="G238" s="190"/>
      <c r="H238" s="193">
        <v>1.635</v>
      </c>
      <c r="I238" s="194"/>
      <c r="J238" s="190"/>
      <c r="K238" s="190"/>
      <c r="L238" s="195"/>
      <c r="M238" s="196"/>
      <c r="N238" s="197"/>
      <c r="O238" s="197"/>
      <c r="P238" s="197"/>
      <c r="Q238" s="197"/>
      <c r="R238" s="197"/>
      <c r="S238" s="197"/>
      <c r="T238" s="198"/>
      <c r="AT238" s="199" t="s">
        <v>151</v>
      </c>
      <c r="AU238" s="199" t="s">
        <v>82</v>
      </c>
      <c r="AV238" s="11" t="s">
        <v>82</v>
      </c>
      <c r="AW238" s="11" t="s">
        <v>33</v>
      </c>
      <c r="AX238" s="11" t="s">
        <v>80</v>
      </c>
      <c r="AY238" s="199" t="s">
        <v>139</v>
      </c>
    </row>
    <row r="239" spans="2:65" s="1" customFormat="1" ht="20.45" customHeight="1">
      <c r="B239" s="33"/>
      <c r="C239" s="173" t="s">
        <v>377</v>
      </c>
      <c r="D239" s="173" t="s">
        <v>141</v>
      </c>
      <c r="E239" s="174" t="s">
        <v>772</v>
      </c>
      <c r="F239" s="175" t="s">
        <v>773</v>
      </c>
      <c r="G239" s="176" t="s">
        <v>144</v>
      </c>
      <c r="H239" s="177">
        <v>16.71</v>
      </c>
      <c r="I239" s="178"/>
      <c r="J239" s="179">
        <f>ROUND(I239*H239,2)</f>
        <v>0</v>
      </c>
      <c r="K239" s="175" t="s">
        <v>774</v>
      </c>
      <c r="L239" s="37"/>
      <c r="M239" s="180" t="s">
        <v>19</v>
      </c>
      <c r="N239" s="181" t="s">
        <v>43</v>
      </c>
      <c r="O239" s="59"/>
      <c r="P239" s="182">
        <f>O239*H239</f>
        <v>0</v>
      </c>
      <c r="Q239" s="182">
        <v>0.06982</v>
      </c>
      <c r="R239" s="182">
        <f>Q239*H239</f>
        <v>1.1666922</v>
      </c>
      <c r="S239" s="182">
        <v>0</v>
      </c>
      <c r="T239" s="183">
        <f>S239*H239</f>
        <v>0</v>
      </c>
      <c r="AR239" s="16" t="s">
        <v>146</v>
      </c>
      <c r="AT239" s="16" t="s">
        <v>141</v>
      </c>
      <c r="AU239" s="16" t="s">
        <v>82</v>
      </c>
      <c r="AY239" s="16" t="s">
        <v>139</v>
      </c>
      <c r="BE239" s="184">
        <f>IF(N239="základní",J239,0)</f>
        <v>0</v>
      </c>
      <c r="BF239" s="184">
        <f>IF(N239="snížená",J239,0)</f>
        <v>0</v>
      </c>
      <c r="BG239" s="184">
        <f>IF(N239="zákl. přenesená",J239,0)</f>
        <v>0</v>
      </c>
      <c r="BH239" s="184">
        <f>IF(N239="sníž. přenesená",J239,0)</f>
        <v>0</v>
      </c>
      <c r="BI239" s="184">
        <f>IF(N239="nulová",J239,0)</f>
        <v>0</v>
      </c>
      <c r="BJ239" s="16" t="s">
        <v>80</v>
      </c>
      <c r="BK239" s="184">
        <f>ROUND(I239*H239,2)</f>
        <v>0</v>
      </c>
      <c r="BL239" s="16" t="s">
        <v>146</v>
      </c>
      <c r="BM239" s="16" t="s">
        <v>775</v>
      </c>
    </row>
    <row r="240" spans="2:47" s="1" customFormat="1" ht="19.5">
      <c r="B240" s="33"/>
      <c r="C240" s="34"/>
      <c r="D240" s="185" t="s">
        <v>148</v>
      </c>
      <c r="E240" s="34"/>
      <c r="F240" s="186" t="s">
        <v>776</v>
      </c>
      <c r="G240" s="34"/>
      <c r="H240" s="34"/>
      <c r="I240" s="102"/>
      <c r="J240" s="34"/>
      <c r="K240" s="34"/>
      <c r="L240" s="37"/>
      <c r="M240" s="187"/>
      <c r="N240" s="59"/>
      <c r="O240" s="59"/>
      <c r="P240" s="59"/>
      <c r="Q240" s="59"/>
      <c r="R240" s="59"/>
      <c r="S240" s="59"/>
      <c r="T240" s="60"/>
      <c r="AT240" s="16" t="s">
        <v>148</v>
      </c>
      <c r="AU240" s="16" t="s">
        <v>82</v>
      </c>
    </row>
    <row r="241" spans="2:51" s="11" customFormat="1" ht="11.25">
      <c r="B241" s="189"/>
      <c r="C241" s="190"/>
      <c r="D241" s="185" t="s">
        <v>151</v>
      </c>
      <c r="E241" s="191" t="s">
        <v>19</v>
      </c>
      <c r="F241" s="192" t="s">
        <v>777</v>
      </c>
      <c r="G241" s="190"/>
      <c r="H241" s="193">
        <v>16.71</v>
      </c>
      <c r="I241" s="194"/>
      <c r="J241" s="190"/>
      <c r="K241" s="190"/>
      <c r="L241" s="195"/>
      <c r="M241" s="196"/>
      <c r="N241" s="197"/>
      <c r="O241" s="197"/>
      <c r="P241" s="197"/>
      <c r="Q241" s="197"/>
      <c r="R241" s="197"/>
      <c r="S241" s="197"/>
      <c r="T241" s="198"/>
      <c r="AT241" s="199" t="s">
        <v>151</v>
      </c>
      <c r="AU241" s="199" t="s">
        <v>82</v>
      </c>
      <c r="AV241" s="11" t="s">
        <v>82</v>
      </c>
      <c r="AW241" s="11" t="s">
        <v>33</v>
      </c>
      <c r="AX241" s="11" t="s">
        <v>80</v>
      </c>
      <c r="AY241" s="199" t="s">
        <v>139</v>
      </c>
    </row>
    <row r="242" spans="2:65" s="1" customFormat="1" ht="20.45" customHeight="1">
      <c r="B242" s="33"/>
      <c r="C242" s="173" t="s">
        <v>385</v>
      </c>
      <c r="D242" s="173" t="s">
        <v>141</v>
      </c>
      <c r="E242" s="174" t="s">
        <v>778</v>
      </c>
      <c r="F242" s="175" t="s">
        <v>779</v>
      </c>
      <c r="G242" s="176" t="s">
        <v>144</v>
      </c>
      <c r="H242" s="177">
        <v>26.809</v>
      </c>
      <c r="I242" s="178"/>
      <c r="J242" s="179">
        <f>ROUND(I242*H242,2)</f>
        <v>0</v>
      </c>
      <c r="K242" s="175" t="s">
        <v>774</v>
      </c>
      <c r="L242" s="37"/>
      <c r="M242" s="180" t="s">
        <v>19</v>
      </c>
      <c r="N242" s="181" t="s">
        <v>43</v>
      </c>
      <c r="O242" s="59"/>
      <c r="P242" s="182">
        <f>O242*H242</f>
        <v>0</v>
      </c>
      <c r="Q242" s="182">
        <v>0.10422</v>
      </c>
      <c r="R242" s="182">
        <f>Q242*H242</f>
        <v>2.79403398</v>
      </c>
      <c r="S242" s="182">
        <v>0</v>
      </c>
      <c r="T242" s="183">
        <f>S242*H242</f>
        <v>0</v>
      </c>
      <c r="AR242" s="16" t="s">
        <v>146</v>
      </c>
      <c r="AT242" s="16" t="s">
        <v>141</v>
      </c>
      <c r="AU242" s="16" t="s">
        <v>82</v>
      </c>
      <c r="AY242" s="16" t="s">
        <v>139</v>
      </c>
      <c r="BE242" s="184">
        <f>IF(N242="základní",J242,0)</f>
        <v>0</v>
      </c>
      <c r="BF242" s="184">
        <f>IF(N242="snížená",J242,0)</f>
        <v>0</v>
      </c>
      <c r="BG242" s="184">
        <f>IF(N242="zákl. přenesená",J242,0)</f>
        <v>0</v>
      </c>
      <c r="BH242" s="184">
        <f>IF(N242="sníž. přenesená",J242,0)</f>
        <v>0</v>
      </c>
      <c r="BI242" s="184">
        <f>IF(N242="nulová",J242,0)</f>
        <v>0</v>
      </c>
      <c r="BJ242" s="16" t="s">
        <v>80</v>
      </c>
      <c r="BK242" s="184">
        <f>ROUND(I242*H242,2)</f>
        <v>0</v>
      </c>
      <c r="BL242" s="16" t="s">
        <v>146</v>
      </c>
      <c r="BM242" s="16" t="s">
        <v>780</v>
      </c>
    </row>
    <row r="243" spans="2:47" s="1" customFormat="1" ht="19.5">
      <c r="B243" s="33"/>
      <c r="C243" s="34"/>
      <c r="D243" s="185" t="s">
        <v>148</v>
      </c>
      <c r="E243" s="34"/>
      <c r="F243" s="186" t="s">
        <v>781</v>
      </c>
      <c r="G243" s="34"/>
      <c r="H243" s="34"/>
      <c r="I243" s="102"/>
      <c r="J243" s="34"/>
      <c r="K243" s="34"/>
      <c r="L243" s="37"/>
      <c r="M243" s="187"/>
      <c r="N243" s="59"/>
      <c r="O243" s="59"/>
      <c r="P243" s="59"/>
      <c r="Q243" s="59"/>
      <c r="R243" s="59"/>
      <c r="S243" s="59"/>
      <c r="T243" s="60"/>
      <c r="AT243" s="16" t="s">
        <v>148</v>
      </c>
      <c r="AU243" s="16" t="s">
        <v>82</v>
      </c>
    </row>
    <row r="244" spans="2:51" s="11" customFormat="1" ht="11.25">
      <c r="B244" s="189"/>
      <c r="C244" s="190"/>
      <c r="D244" s="185" t="s">
        <v>151</v>
      </c>
      <c r="E244" s="191" t="s">
        <v>19</v>
      </c>
      <c r="F244" s="192" t="s">
        <v>782</v>
      </c>
      <c r="G244" s="190"/>
      <c r="H244" s="193">
        <v>25.374</v>
      </c>
      <c r="I244" s="194"/>
      <c r="J244" s="190"/>
      <c r="K244" s="190"/>
      <c r="L244" s="195"/>
      <c r="M244" s="196"/>
      <c r="N244" s="197"/>
      <c r="O244" s="197"/>
      <c r="P244" s="197"/>
      <c r="Q244" s="197"/>
      <c r="R244" s="197"/>
      <c r="S244" s="197"/>
      <c r="T244" s="198"/>
      <c r="AT244" s="199" t="s">
        <v>151</v>
      </c>
      <c r="AU244" s="199" t="s">
        <v>82</v>
      </c>
      <c r="AV244" s="11" t="s">
        <v>82</v>
      </c>
      <c r="AW244" s="11" t="s">
        <v>33</v>
      </c>
      <c r="AX244" s="11" t="s">
        <v>72</v>
      </c>
      <c r="AY244" s="199" t="s">
        <v>139</v>
      </c>
    </row>
    <row r="245" spans="2:51" s="11" customFormat="1" ht="11.25">
      <c r="B245" s="189"/>
      <c r="C245" s="190"/>
      <c r="D245" s="185" t="s">
        <v>151</v>
      </c>
      <c r="E245" s="191" t="s">
        <v>19</v>
      </c>
      <c r="F245" s="192" t="s">
        <v>783</v>
      </c>
      <c r="G245" s="190"/>
      <c r="H245" s="193">
        <v>1.435</v>
      </c>
      <c r="I245" s="194"/>
      <c r="J245" s="190"/>
      <c r="K245" s="190"/>
      <c r="L245" s="195"/>
      <c r="M245" s="196"/>
      <c r="N245" s="197"/>
      <c r="O245" s="197"/>
      <c r="P245" s="197"/>
      <c r="Q245" s="197"/>
      <c r="R245" s="197"/>
      <c r="S245" s="197"/>
      <c r="T245" s="198"/>
      <c r="AT245" s="199" t="s">
        <v>151</v>
      </c>
      <c r="AU245" s="199" t="s">
        <v>82</v>
      </c>
      <c r="AV245" s="11" t="s">
        <v>82</v>
      </c>
      <c r="AW245" s="11" t="s">
        <v>33</v>
      </c>
      <c r="AX245" s="11" t="s">
        <v>72</v>
      </c>
      <c r="AY245" s="199" t="s">
        <v>139</v>
      </c>
    </row>
    <row r="246" spans="2:51" s="12" customFormat="1" ht="11.25">
      <c r="B246" s="200"/>
      <c r="C246" s="201"/>
      <c r="D246" s="185" t="s">
        <v>151</v>
      </c>
      <c r="E246" s="202" t="s">
        <v>19</v>
      </c>
      <c r="F246" s="203" t="s">
        <v>166</v>
      </c>
      <c r="G246" s="201"/>
      <c r="H246" s="204">
        <v>26.808999999999997</v>
      </c>
      <c r="I246" s="205"/>
      <c r="J246" s="201"/>
      <c r="K246" s="201"/>
      <c r="L246" s="206"/>
      <c r="M246" s="207"/>
      <c r="N246" s="208"/>
      <c r="O246" s="208"/>
      <c r="P246" s="208"/>
      <c r="Q246" s="208"/>
      <c r="R246" s="208"/>
      <c r="S246" s="208"/>
      <c r="T246" s="209"/>
      <c r="AT246" s="210" t="s">
        <v>151</v>
      </c>
      <c r="AU246" s="210" t="s">
        <v>82</v>
      </c>
      <c r="AV246" s="12" t="s">
        <v>146</v>
      </c>
      <c r="AW246" s="12" t="s">
        <v>33</v>
      </c>
      <c r="AX246" s="12" t="s">
        <v>80</v>
      </c>
      <c r="AY246" s="210" t="s">
        <v>139</v>
      </c>
    </row>
    <row r="247" spans="2:63" s="10" customFormat="1" ht="22.9" customHeight="1">
      <c r="B247" s="157"/>
      <c r="C247" s="158"/>
      <c r="D247" s="159" t="s">
        <v>71</v>
      </c>
      <c r="E247" s="171" t="s">
        <v>146</v>
      </c>
      <c r="F247" s="171" t="s">
        <v>784</v>
      </c>
      <c r="G247" s="158"/>
      <c r="H247" s="158"/>
      <c r="I247" s="161"/>
      <c r="J247" s="172">
        <f>BK247</f>
        <v>0</v>
      </c>
      <c r="K247" s="158"/>
      <c r="L247" s="163"/>
      <c r="M247" s="164"/>
      <c r="N247" s="165"/>
      <c r="O247" s="165"/>
      <c r="P247" s="166">
        <f>SUM(P248:P286)</f>
        <v>0</v>
      </c>
      <c r="Q247" s="165"/>
      <c r="R247" s="166">
        <f>SUM(R248:R286)</f>
        <v>15.614617469999999</v>
      </c>
      <c r="S247" s="165"/>
      <c r="T247" s="167">
        <f>SUM(T248:T286)</f>
        <v>0</v>
      </c>
      <c r="AR247" s="168" t="s">
        <v>80</v>
      </c>
      <c r="AT247" s="169" t="s">
        <v>71</v>
      </c>
      <c r="AU247" s="169" t="s">
        <v>80</v>
      </c>
      <c r="AY247" s="168" t="s">
        <v>139</v>
      </c>
      <c r="BK247" s="170">
        <f>SUM(BK248:BK286)</f>
        <v>0</v>
      </c>
    </row>
    <row r="248" spans="2:65" s="1" customFormat="1" ht="20.45" customHeight="1">
      <c r="B248" s="33"/>
      <c r="C248" s="173" t="s">
        <v>391</v>
      </c>
      <c r="D248" s="173" t="s">
        <v>141</v>
      </c>
      <c r="E248" s="174" t="s">
        <v>785</v>
      </c>
      <c r="F248" s="175" t="s">
        <v>786</v>
      </c>
      <c r="G248" s="176" t="s">
        <v>192</v>
      </c>
      <c r="H248" s="177">
        <v>5.001</v>
      </c>
      <c r="I248" s="178"/>
      <c r="J248" s="179">
        <f>ROUND(I248*H248,2)</f>
        <v>0</v>
      </c>
      <c r="K248" s="175" t="s">
        <v>145</v>
      </c>
      <c r="L248" s="37"/>
      <c r="M248" s="180" t="s">
        <v>19</v>
      </c>
      <c r="N248" s="181" t="s">
        <v>43</v>
      </c>
      <c r="O248" s="59"/>
      <c r="P248" s="182">
        <f>O248*H248</f>
        <v>0</v>
      </c>
      <c r="Q248" s="182">
        <v>2.45343</v>
      </c>
      <c r="R248" s="182">
        <f>Q248*H248</f>
        <v>12.26960343</v>
      </c>
      <c r="S248" s="182">
        <v>0</v>
      </c>
      <c r="T248" s="183">
        <f>S248*H248</f>
        <v>0</v>
      </c>
      <c r="AR248" s="16" t="s">
        <v>146</v>
      </c>
      <c r="AT248" s="16" t="s">
        <v>141</v>
      </c>
      <c r="AU248" s="16" t="s">
        <v>82</v>
      </c>
      <c r="AY248" s="16" t="s">
        <v>139</v>
      </c>
      <c r="BE248" s="184">
        <f>IF(N248="základní",J248,0)</f>
        <v>0</v>
      </c>
      <c r="BF248" s="184">
        <f>IF(N248="snížená",J248,0)</f>
        <v>0</v>
      </c>
      <c r="BG248" s="184">
        <f>IF(N248="zákl. přenesená",J248,0)</f>
        <v>0</v>
      </c>
      <c r="BH248" s="184">
        <f>IF(N248="sníž. přenesená",J248,0)</f>
        <v>0</v>
      </c>
      <c r="BI248" s="184">
        <f>IF(N248="nulová",J248,0)</f>
        <v>0</v>
      </c>
      <c r="BJ248" s="16" t="s">
        <v>80</v>
      </c>
      <c r="BK248" s="184">
        <f>ROUND(I248*H248,2)</f>
        <v>0</v>
      </c>
      <c r="BL248" s="16" t="s">
        <v>146</v>
      </c>
      <c r="BM248" s="16" t="s">
        <v>787</v>
      </c>
    </row>
    <row r="249" spans="2:47" s="1" customFormat="1" ht="19.5">
      <c r="B249" s="33"/>
      <c r="C249" s="34"/>
      <c r="D249" s="185" t="s">
        <v>148</v>
      </c>
      <c r="E249" s="34"/>
      <c r="F249" s="186" t="s">
        <v>788</v>
      </c>
      <c r="G249" s="34"/>
      <c r="H249" s="34"/>
      <c r="I249" s="102"/>
      <c r="J249" s="34"/>
      <c r="K249" s="34"/>
      <c r="L249" s="37"/>
      <c r="M249" s="187"/>
      <c r="N249" s="59"/>
      <c r="O249" s="59"/>
      <c r="P249" s="59"/>
      <c r="Q249" s="59"/>
      <c r="R249" s="59"/>
      <c r="S249" s="59"/>
      <c r="T249" s="60"/>
      <c r="AT249" s="16" t="s">
        <v>148</v>
      </c>
      <c r="AU249" s="16" t="s">
        <v>82</v>
      </c>
    </row>
    <row r="250" spans="2:47" s="1" customFormat="1" ht="39">
      <c r="B250" s="33"/>
      <c r="C250" s="34"/>
      <c r="D250" s="185" t="s">
        <v>149</v>
      </c>
      <c r="E250" s="34"/>
      <c r="F250" s="188" t="s">
        <v>789</v>
      </c>
      <c r="G250" s="34"/>
      <c r="H250" s="34"/>
      <c r="I250" s="102"/>
      <c r="J250" s="34"/>
      <c r="K250" s="34"/>
      <c r="L250" s="37"/>
      <c r="M250" s="187"/>
      <c r="N250" s="59"/>
      <c r="O250" s="59"/>
      <c r="P250" s="59"/>
      <c r="Q250" s="59"/>
      <c r="R250" s="59"/>
      <c r="S250" s="59"/>
      <c r="T250" s="60"/>
      <c r="AT250" s="16" t="s">
        <v>149</v>
      </c>
      <c r="AU250" s="16" t="s">
        <v>82</v>
      </c>
    </row>
    <row r="251" spans="2:51" s="11" customFormat="1" ht="11.25">
      <c r="B251" s="189"/>
      <c r="C251" s="190"/>
      <c r="D251" s="185" t="s">
        <v>151</v>
      </c>
      <c r="E251" s="191" t="s">
        <v>19</v>
      </c>
      <c r="F251" s="192" t="s">
        <v>790</v>
      </c>
      <c r="G251" s="190"/>
      <c r="H251" s="193">
        <v>1.765</v>
      </c>
      <c r="I251" s="194"/>
      <c r="J251" s="190"/>
      <c r="K251" s="190"/>
      <c r="L251" s="195"/>
      <c r="M251" s="196"/>
      <c r="N251" s="197"/>
      <c r="O251" s="197"/>
      <c r="P251" s="197"/>
      <c r="Q251" s="197"/>
      <c r="R251" s="197"/>
      <c r="S251" s="197"/>
      <c r="T251" s="198"/>
      <c r="AT251" s="199" t="s">
        <v>151</v>
      </c>
      <c r="AU251" s="199" t="s">
        <v>82</v>
      </c>
      <c r="AV251" s="11" t="s">
        <v>82</v>
      </c>
      <c r="AW251" s="11" t="s">
        <v>33</v>
      </c>
      <c r="AX251" s="11" t="s">
        <v>72</v>
      </c>
      <c r="AY251" s="199" t="s">
        <v>139</v>
      </c>
    </row>
    <row r="252" spans="2:51" s="11" customFormat="1" ht="11.25">
      <c r="B252" s="189"/>
      <c r="C252" s="190"/>
      <c r="D252" s="185" t="s">
        <v>151</v>
      </c>
      <c r="E252" s="191" t="s">
        <v>19</v>
      </c>
      <c r="F252" s="192" t="s">
        <v>791</v>
      </c>
      <c r="G252" s="190"/>
      <c r="H252" s="193">
        <v>3.236</v>
      </c>
      <c r="I252" s="194"/>
      <c r="J252" s="190"/>
      <c r="K252" s="190"/>
      <c r="L252" s="195"/>
      <c r="M252" s="196"/>
      <c r="N252" s="197"/>
      <c r="O252" s="197"/>
      <c r="P252" s="197"/>
      <c r="Q252" s="197"/>
      <c r="R252" s="197"/>
      <c r="S252" s="197"/>
      <c r="T252" s="198"/>
      <c r="AT252" s="199" t="s">
        <v>151</v>
      </c>
      <c r="AU252" s="199" t="s">
        <v>82</v>
      </c>
      <c r="AV252" s="11" t="s">
        <v>82</v>
      </c>
      <c r="AW252" s="11" t="s">
        <v>33</v>
      </c>
      <c r="AX252" s="11" t="s">
        <v>72</v>
      </c>
      <c r="AY252" s="199" t="s">
        <v>139</v>
      </c>
    </row>
    <row r="253" spans="2:51" s="12" customFormat="1" ht="11.25">
      <c r="B253" s="200"/>
      <c r="C253" s="201"/>
      <c r="D253" s="185" t="s">
        <v>151</v>
      </c>
      <c r="E253" s="202" t="s">
        <v>19</v>
      </c>
      <c r="F253" s="203" t="s">
        <v>166</v>
      </c>
      <c r="G253" s="201"/>
      <c r="H253" s="204">
        <v>5.001</v>
      </c>
      <c r="I253" s="205"/>
      <c r="J253" s="201"/>
      <c r="K253" s="201"/>
      <c r="L253" s="206"/>
      <c r="M253" s="207"/>
      <c r="N253" s="208"/>
      <c r="O253" s="208"/>
      <c r="P253" s="208"/>
      <c r="Q253" s="208"/>
      <c r="R253" s="208"/>
      <c r="S253" s="208"/>
      <c r="T253" s="209"/>
      <c r="AT253" s="210" t="s">
        <v>151</v>
      </c>
      <c r="AU253" s="210" t="s">
        <v>82</v>
      </c>
      <c r="AV253" s="12" t="s">
        <v>146</v>
      </c>
      <c r="AW253" s="12" t="s">
        <v>33</v>
      </c>
      <c r="AX253" s="12" t="s">
        <v>80</v>
      </c>
      <c r="AY253" s="210" t="s">
        <v>139</v>
      </c>
    </row>
    <row r="254" spans="2:65" s="1" customFormat="1" ht="20.45" customHeight="1">
      <c r="B254" s="33"/>
      <c r="C254" s="173" t="s">
        <v>395</v>
      </c>
      <c r="D254" s="173" t="s">
        <v>141</v>
      </c>
      <c r="E254" s="174" t="s">
        <v>792</v>
      </c>
      <c r="F254" s="175" t="s">
        <v>793</v>
      </c>
      <c r="G254" s="176" t="s">
        <v>144</v>
      </c>
      <c r="H254" s="177">
        <v>21.08</v>
      </c>
      <c r="I254" s="178"/>
      <c r="J254" s="179">
        <f>ROUND(I254*H254,2)</f>
        <v>0</v>
      </c>
      <c r="K254" s="175" t="s">
        <v>145</v>
      </c>
      <c r="L254" s="37"/>
      <c r="M254" s="180" t="s">
        <v>19</v>
      </c>
      <c r="N254" s="181" t="s">
        <v>43</v>
      </c>
      <c r="O254" s="59"/>
      <c r="P254" s="182">
        <f>O254*H254</f>
        <v>0</v>
      </c>
      <c r="Q254" s="182">
        <v>0.00533</v>
      </c>
      <c r="R254" s="182">
        <f>Q254*H254</f>
        <v>0.11235639999999998</v>
      </c>
      <c r="S254" s="182">
        <v>0</v>
      </c>
      <c r="T254" s="183">
        <f>S254*H254</f>
        <v>0</v>
      </c>
      <c r="AR254" s="16" t="s">
        <v>146</v>
      </c>
      <c r="AT254" s="16" t="s">
        <v>141</v>
      </c>
      <c r="AU254" s="16" t="s">
        <v>82</v>
      </c>
      <c r="AY254" s="16" t="s">
        <v>139</v>
      </c>
      <c r="BE254" s="184">
        <f>IF(N254="základní",J254,0)</f>
        <v>0</v>
      </c>
      <c r="BF254" s="184">
        <f>IF(N254="snížená",J254,0)</f>
        <v>0</v>
      </c>
      <c r="BG254" s="184">
        <f>IF(N254="zákl. přenesená",J254,0)</f>
        <v>0</v>
      </c>
      <c r="BH254" s="184">
        <f>IF(N254="sníž. přenesená",J254,0)</f>
        <v>0</v>
      </c>
      <c r="BI254" s="184">
        <f>IF(N254="nulová",J254,0)</f>
        <v>0</v>
      </c>
      <c r="BJ254" s="16" t="s">
        <v>80</v>
      </c>
      <c r="BK254" s="184">
        <f>ROUND(I254*H254,2)</f>
        <v>0</v>
      </c>
      <c r="BL254" s="16" t="s">
        <v>146</v>
      </c>
      <c r="BM254" s="16" t="s">
        <v>794</v>
      </c>
    </row>
    <row r="255" spans="2:47" s="1" customFormat="1" ht="11.25">
      <c r="B255" s="33"/>
      <c r="C255" s="34"/>
      <c r="D255" s="185" t="s">
        <v>148</v>
      </c>
      <c r="E255" s="34"/>
      <c r="F255" s="186" t="s">
        <v>795</v>
      </c>
      <c r="G255" s="34"/>
      <c r="H255" s="34"/>
      <c r="I255" s="102"/>
      <c r="J255" s="34"/>
      <c r="K255" s="34"/>
      <c r="L255" s="37"/>
      <c r="M255" s="187"/>
      <c r="N255" s="59"/>
      <c r="O255" s="59"/>
      <c r="P255" s="59"/>
      <c r="Q255" s="59"/>
      <c r="R255" s="59"/>
      <c r="S255" s="59"/>
      <c r="T255" s="60"/>
      <c r="AT255" s="16" t="s">
        <v>148</v>
      </c>
      <c r="AU255" s="16" t="s">
        <v>82</v>
      </c>
    </row>
    <row r="256" spans="2:47" s="1" customFormat="1" ht="156">
      <c r="B256" s="33"/>
      <c r="C256" s="34"/>
      <c r="D256" s="185" t="s">
        <v>149</v>
      </c>
      <c r="E256" s="34"/>
      <c r="F256" s="188" t="s">
        <v>796</v>
      </c>
      <c r="G256" s="34"/>
      <c r="H256" s="34"/>
      <c r="I256" s="102"/>
      <c r="J256" s="34"/>
      <c r="K256" s="34"/>
      <c r="L256" s="37"/>
      <c r="M256" s="187"/>
      <c r="N256" s="59"/>
      <c r="O256" s="59"/>
      <c r="P256" s="59"/>
      <c r="Q256" s="59"/>
      <c r="R256" s="59"/>
      <c r="S256" s="59"/>
      <c r="T256" s="60"/>
      <c r="AT256" s="16" t="s">
        <v>149</v>
      </c>
      <c r="AU256" s="16" t="s">
        <v>82</v>
      </c>
    </row>
    <row r="257" spans="2:51" s="11" customFormat="1" ht="11.25">
      <c r="B257" s="189"/>
      <c r="C257" s="190"/>
      <c r="D257" s="185" t="s">
        <v>151</v>
      </c>
      <c r="E257" s="191" t="s">
        <v>19</v>
      </c>
      <c r="F257" s="192" t="s">
        <v>797</v>
      </c>
      <c r="G257" s="190"/>
      <c r="H257" s="193">
        <v>8.134</v>
      </c>
      <c r="I257" s="194"/>
      <c r="J257" s="190"/>
      <c r="K257" s="190"/>
      <c r="L257" s="195"/>
      <c r="M257" s="196"/>
      <c r="N257" s="197"/>
      <c r="O257" s="197"/>
      <c r="P257" s="197"/>
      <c r="Q257" s="197"/>
      <c r="R257" s="197"/>
      <c r="S257" s="197"/>
      <c r="T257" s="198"/>
      <c r="AT257" s="199" t="s">
        <v>151</v>
      </c>
      <c r="AU257" s="199" t="s">
        <v>82</v>
      </c>
      <c r="AV257" s="11" t="s">
        <v>82</v>
      </c>
      <c r="AW257" s="11" t="s">
        <v>33</v>
      </c>
      <c r="AX257" s="11" t="s">
        <v>72</v>
      </c>
      <c r="AY257" s="199" t="s">
        <v>139</v>
      </c>
    </row>
    <row r="258" spans="2:51" s="11" customFormat="1" ht="11.25">
      <c r="B258" s="189"/>
      <c r="C258" s="190"/>
      <c r="D258" s="185" t="s">
        <v>151</v>
      </c>
      <c r="E258" s="191" t="s">
        <v>19</v>
      </c>
      <c r="F258" s="192" t="s">
        <v>798</v>
      </c>
      <c r="G258" s="190"/>
      <c r="H258" s="193">
        <v>12.946</v>
      </c>
      <c r="I258" s="194"/>
      <c r="J258" s="190"/>
      <c r="K258" s="190"/>
      <c r="L258" s="195"/>
      <c r="M258" s="196"/>
      <c r="N258" s="197"/>
      <c r="O258" s="197"/>
      <c r="P258" s="197"/>
      <c r="Q258" s="197"/>
      <c r="R258" s="197"/>
      <c r="S258" s="197"/>
      <c r="T258" s="198"/>
      <c r="AT258" s="199" t="s">
        <v>151</v>
      </c>
      <c r="AU258" s="199" t="s">
        <v>82</v>
      </c>
      <c r="AV258" s="11" t="s">
        <v>82</v>
      </c>
      <c r="AW258" s="11" t="s">
        <v>33</v>
      </c>
      <c r="AX258" s="11" t="s">
        <v>72</v>
      </c>
      <c r="AY258" s="199" t="s">
        <v>139</v>
      </c>
    </row>
    <row r="259" spans="2:51" s="12" customFormat="1" ht="11.25">
      <c r="B259" s="200"/>
      <c r="C259" s="201"/>
      <c r="D259" s="185" t="s">
        <v>151</v>
      </c>
      <c r="E259" s="202" t="s">
        <v>19</v>
      </c>
      <c r="F259" s="203" t="s">
        <v>166</v>
      </c>
      <c r="G259" s="201"/>
      <c r="H259" s="204">
        <v>21.08</v>
      </c>
      <c r="I259" s="205"/>
      <c r="J259" s="201"/>
      <c r="K259" s="201"/>
      <c r="L259" s="206"/>
      <c r="M259" s="207"/>
      <c r="N259" s="208"/>
      <c r="O259" s="208"/>
      <c r="P259" s="208"/>
      <c r="Q259" s="208"/>
      <c r="R259" s="208"/>
      <c r="S259" s="208"/>
      <c r="T259" s="209"/>
      <c r="AT259" s="210" t="s">
        <v>151</v>
      </c>
      <c r="AU259" s="210" t="s">
        <v>82</v>
      </c>
      <c r="AV259" s="12" t="s">
        <v>146</v>
      </c>
      <c r="AW259" s="12" t="s">
        <v>33</v>
      </c>
      <c r="AX259" s="12" t="s">
        <v>80</v>
      </c>
      <c r="AY259" s="210" t="s">
        <v>139</v>
      </c>
    </row>
    <row r="260" spans="2:65" s="1" customFormat="1" ht="20.45" customHeight="1">
      <c r="B260" s="33"/>
      <c r="C260" s="173" t="s">
        <v>401</v>
      </c>
      <c r="D260" s="173" t="s">
        <v>141</v>
      </c>
      <c r="E260" s="174" t="s">
        <v>799</v>
      </c>
      <c r="F260" s="175" t="s">
        <v>800</v>
      </c>
      <c r="G260" s="176" t="s">
        <v>144</v>
      </c>
      <c r="H260" s="177">
        <v>21.08</v>
      </c>
      <c r="I260" s="178"/>
      <c r="J260" s="179">
        <f>ROUND(I260*H260,2)</f>
        <v>0</v>
      </c>
      <c r="K260" s="175" t="s">
        <v>145</v>
      </c>
      <c r="L260" s="37"/>
      <c r="M260" s="180" t="s">
        <v>19</v>
      </c>
      <c r="N260" s="181" t="s">
        <v>43</v>
      </c>
      <c r="O260" s="59"/>
      <c r="P260" s="182">
        <f>O260*H260</f>
        <v>0</v>
      </c>
      <c r="Q260" s="182">
        <v>0</v>
      </c>
      <c r="R260" s="182">
        <f>Q260*H260</f>
        <v>0</v>
      </c>
      <c r="S260" s="182">
        <v>0</v>
      </c>
      <c r="T260" s="183">
        <f>S260*H260</f>
        <v>0</v>
      </c>
      <c r="AR260" s="16" t="s">
        <v>146</v>
      </c>
      <c r="AT260" s="16" t="s">
        <v>141</v>
      </c>
      <c r="AU260" s="16" t="s">
        <v>82</v>
      </c>
      <c r="AY260" s="16" t="s">
        <v>139</v>
      </c>
      <c r="BE260" s="184">
        <f>IF(N260="základní",J260,0)</f>
        <v>0</v>
      </c>
      <c r="BF260" s="184">
        <f>IF(N260="snížená",J260,0)</f>
        <v>0</v>
      </c>
      <c r="BG260" s="184">
        <f>IF(N260="zákl. přenesená",J260,0)</f>
        <v>0</v>
      </c>
      <c r="BH260" s="184">
        <f>IF(N260="sníž. přenesená",J260,0)</f>
        <v>0</v>
      </c>
      <c r="BI260" s="184">
        <f>IF(N260="nulová",J260,0)</f>
        <v>0</v>
      </c>
      <c r="BJ260" s="16" t="s">
        <v>80</v>
      </c>
      <c r="BK260" s="184">
        <f>ROUND(I260*H260,2)</f>
        <v>0</v>
      </c>
      <c r="BL260" s="16" t="s">
        <v>146</v>
      </c>
      <c r="BM260" s="16" t="s">
        <v>801</v>
      </c>
    </row>
    <row r="261" spans="2:47" s="1" customFormat="1" ht="11.25">
      <c r="B261" s="33"/>
      <c r="C261" s="34"/>
      <c r="D261" s="185" t="s">
        <v>148</v>
      </c>
      <c r="E261" s="34"/>
      <c r="F261" s="186" t="s">
        <v>802</v>
      </c>
      <c r="G261" s="34"/>
      <c r="H261" s="34"/>
      <c r="I261" s="102"/>
      <c r="J261" s="34"/>
      <c r="K261" s="34"/>
      <c r="L261" s="37"/>
      <c r="M261" s="187"/>
      <c r="N261" s="59"/>
      <c r="O261" s="59"/>
      <c r="P261" s="59"/>
      <c r="Q261" s="59"/>
      <c r="R261" s="59"/>
      <c r="S261" s="59"/>
      <c r="T261" s="60"/>
      <c r="AT261" s="16" t="s">
        <v>148</v>
      </c>
      <c r="AU261" s="16" t="s">
        <v>82</v>
      </c>
    </row>
    <row r="262" spans="2:47" s="1" customFormat="1" ht="156">
      <c r="B262" s="33"/>
      <c r="C262" s="34"/>
      <c r="D262" s="185" t="s">
        <v>149</v>
      </c>
      <c r="E262" s="34"/>
      <c r="F262" s="188" t="s">
        <v>796</v>
      </c>
      <c r="G262" s="34"/>
      <c r="H262" s="34"/>
      <c r="I262" s="102"/>
      <c r="J262" s="34"/>
      <c r="K262" s="34"/>
      <c r="L262" s="37"/>
      <c r="M262" s="187"/>
      <c r="N262" s="59"/>
      <c r="O262" s="59"/>
      <c r="P262" s="59"/>
      <c r="Q262" s="59"/>
      <c r="R262" s="59"/>
      <c r="S262" s="59"/>
      <c r="T262" s="60"/>
      <c r="AT262" s="16" t="s">
        <v>149</v>
      </c>
      <c r="AU262" s="16" t="s">
        <v>82</v>
      </c>
    </row>
    <row r="263" spans="2:65" s="1" customFormat="1" ht="20.45" customHeight="1">
      <c r="B263" s="33"/>
      <c r="C263" s="173" t="s">
        <v>405</v>
      </c>
      <c r="D263" s="173" t="s">
        <v>141</v>
      </c>
      <c r="E263" s="174" t="s">
        <v>803</v>
      </c>
      <c r="F263" s="175" t="s">
        <v>804</v>
      </c>
      <c r="G263" s="176" t="s">
        <v>144</v>
      </c>
      <c r="H263" s="177">
        <v>21.08</v>
      </c>
      <c r="I263" s="178"/>
      <c r="J263" s="179">
        <f>ROUND(I263*H263,2)</f>
        <v>0</v>
      </c>
      <c r="K263" s="175" t="s">
        <v>145</v>
      </c>
      <c r="L263" s="37"/>
      <c r="M263" s="180" t="s">
        <v>19</v>
      </c>
      <c r="N263" s="181" t="s">
        <v>43</v>
      </c>
      <c r="O263" s="59"/>
      <c r="P263" s="182">
        <f>O263*H263</f>
        <v>0</v>
      </c>
      <c r="Q263" s="182">
        <v>0.00088</v>
      </c>
      <c r="R263" s="182">
        <f>Q263*H263</f>
        <v>0.018550399999999998</v>
      </c>
      <c r="S263" s="182">
        <v>0</v>
      </c>
      <c r="T263" s="183">
        <f>S263*H263</f>
        <v>0</v>
      </c>
      <c r="AR263" s="16" t="s">
        <v>146</v>
      </c>
      <c r="AT263" s="16" t="s">
        <v>141</v>
      </c>
      <c r="AU263" s="16" t="s">
        <v>82</v>
      </c>
      <c r="AY263" s="16" t="s">
        <v>139</v>
      </c>
      <c r="BE263" s="184">
        <f>IF(N263="základní",J263,0)</f>
        <v>0</v>
      </c>
      <c r="BF263" s="184">
        <f>IF(N263="snížená",J263,0)</f>
        <v>0</v>
      </c>
      <c r="BG263" s="184">
        <f>IF(N263="zákl. přenesená",J263,0)</f>
        <v>0</v>
      </c>
      <c r="BH263" s="184">
        <f>IF(N263="sníž. přenesená",J263,0)</f>
        <v>0</v>
      </c>
      <c r="BI263" s="184">
        <f>IF(N263="nulová",J263,0)</f>
        <v>0</v>
      </c>
      <c r="BJ263" s="16" t="s">
        <v>80</v>
      </c>
      <c r="BK263" s="184">
        <f>ROUND(I263*H263,2)</f>
        <v>0</v>
      </c>
      <c r="BL263" s="16" t="s">
        <v>146</v>
      </c>
      <c r="BM263" s="16" t="s">
        <v>805</v>
      </c>
    </row>
    <row r="264" spans="2:47" s="1" customFormat="1" ht="19.5">
      <c r="B264" s="33"/>
      <c r="C264" s="34"/>
      <c r="D264" s="185" t="s">
        <v>148</v>
      </c>
      <c r="E264" s="34"/>
      <c r="F264" s="186" t="s">
        <v>806</v>
      </c>
      <c r="G264" s="34"/>
      <c r="H264" s="34"/>
      <c r="I264" s="102"/>
      <c r="J264" s="34"/>
      <c r="K264" s="34"/>
      <c r="L264" s="37"/>
      <c r="M264" s="187"/>
      <c r="N264" s="59"/>
      <c r="O264" s="59"/>
      <c r="P264" s="59"/>
      <c r="Q264" s="59"/>
      <c r="R264" s="59"/>
      <c r="S264" s="59"/>
      <c r="T264" s="60"/>
      <c r="AT264" s="16" t="s">
        <v>148</v>
      </c>
      <c r="AU264" s="16" t="s">
        <v>82</v>
      </c>
    </row>
    <row r="265" spans="2:47" s="1" customFormat="1" ht="29.25">
      <c r="B265" s="33"/>
      <c r="C265" s="34"/>
      <c r="D265" s="185" t="s">
        <v>149</v>
      </c>
      <c r="E265" s="34"/>
      <c r="F265" s="188" t="s">
        <v>807</v>
      </c>
      <c r="G265" s="34"/>
      <c r="H265" s="34"/>
      <c r="I265" s="102"/>
      <c r="J265" s="34"/>
      <c r="K265" s="34"/>
      <c r="L265" s="37"/>
      <c r="M265" s="187"/>
      <c r="N265" s="59"/>
      <c r="O265" s="59"/>
      <c r="P265" s="59"/>
      <c r="Q265" s="59"/>
      <c r="R265" s="59"/>
      <c r="S265" s="59"/>
      <c r="T265" s="60"/>
      <c r="AT265" s="16" t="s">
        <v>149</v>
      </c>
      <c r="AU265" s="16" t="s">
        <v>82</v>
      </c>
    </row>
    <row r="266" spans="2:65" s="1" customFormat="1" ht="20.45" customHeight="1">
      <c r="B266" s="33"/>
      <c r="C266" s="173" t="s">
        <v>412</v>
      </c>
      <c r="D266" s="173" t="s">
        <v>141</v>
      </c>
      <c r="E266" s="174" t="s">
        <v>808</v>
      </c>
      <c r="F266" s="175" t="s">
        <v>809</v>
      </c>
      <c r="G266" s="176" t="s">
        <v>144</v>
      </c>
      <c r="H266" s="177">
        <v>21.08</v>
      </c>
      <c r="I266" s="178"/>
      <c r="J266" s="179">
        <f>ROUND(I266*H266,2)</f>
        <v>0</v>
      </c>
      <c r="K266" s="175" t="s">
        <v>145</v>
      </c>
      <c r="L266" s="37"/>
      <c r="M266" s="180" t="s">
        <v>19</v>
      </c>
      <c r="N266" s="181" t="s">
        <v>43</v>
      </c>
      <c r="O266" s="59"/>
      <c r="P266" s="182">
        <f>O266*H266</f>
        <v>0</v>
      </c>
      <c r="Q266" s="182">
        <v>0</v>
      </c>
      <c r="R266" s="182">
        <f>Q266*H266</f>
        <v>0</v>
      </c>
      <c r="S266" s="182">
        <v>0</v>
      </c>
      <c r="T266" s="183">
        <f>S266*H266</f>
        <v>0</v>
      </c>
      <c r="AR266" s="16" t="s">
        <v>146</v>
      </c>
      <c r="AT266" s="16" t="s">
        <v>141</v>
      </c>
      <c r="AU266" s="16" t="s">
        <v>82</v>
      </c>
      <c r="AY266" s="16" t="s">
        <v>139</v>
      </c>
      <c r="BE266" s="184">
        <f>IF(N266="základní",J266,0)</f>
        <v>0</v>
      </c>
      <c r="BF266" s="184">
        <f>IF(N266="snížená",J266,0)</f>
        <v>0</v>
      </c>
      <c r="BG266" s="184">
        <f>IF(N266="zákl. přenesená",J266,0)</f>
        <v>0</v>
      </c>
      <c r="BH266" s="184">
        <f>IF(N266="sníž. přenesená",J266,0)</f>
        <v>0</v>
      </c>
      <c r="BI266" s="184">
        <f>IF(N266="nulová",J266,0)</f>
        <v>0</v>
      </c>
      <c r="BJ266" s="16" t="s">
        <v>80</v>
      </c>
      <c r="BK266" s="184">
        <f>ROUND(I266*H266,2)</f>
        <v>0</v>
      </c>
      <c r="BL266" s="16" t="s">
        <v>146</v>
      </c>
      <c r="BM266" s="16" t="s">
        <v>810</v>
      </c>
    </row>
    <row r="267" spans="2:47" s="1" customFormat="1" ht="19.5">
      <c r="B267" s="33"/>
      <c r="C267" s="34"/>
      <c r="D267" s="185" t="s">
        <v>148</v>
      </c>
      <c r="E267" s="34"/>
      <c r="F267" s="186" t="s">
        <v>811</v>
      </c>
      <c r="G267" s="34"/>
      <c r="H267" s="34"/>
      <c r="I267" s="102"/>
      <c r="J267" s="34"/>
      <c r="K267" s="34"/>
      <c r="L267" s="37"/>
      <c r="M267" s="187"/>
      <c r="N267" s="59"/>
      <c r="O267" s="59"/>
      <c r="P267" s="59"/>
      <c r="Q267" s="59"/>
      <c r="R267" s="59"/>
      <c r="S267" s="59"/>
      <c r="T267" s="60"/>
      <c r="AT267" s="16" t="s">
        <v>148</v>
      </c>
      <c r="AU267" s="16" t="s">
        <v>82</v>
      </c>
    </row>
    <row r="268" spans="2:47" s="1" customFormat="1" ht="29.25">
      <c r="B268" s="33"/>
      <c r="C268" s="34"/>
      <c r="D268" s="185" t="s">
        <v>149</v>
      </c>
      <c r="E268" s="34"/>
      <c r="F268" s="188" t="s">
        <v>807</v>
      </c>
      <c r="G268" s="34"/>
      <c r="H268" s="34"/>
      <c r="I268" s="102"/>
      <c r="J268" s="34"/>
      <c r="K268" s="34"/>
      <c r="L268" s="37"/>
      <c r="M268" s="187"/>
      <c r="N268" s="59"/>
      <c r="O268" s="59"/>
      <c r="P268" s="59"/>
      <c r="Q268" s="59"/>
      <c r="R268" s="59"/>
      <c r="S268" s="59"/>
      <c r="T268" s="60"/>
      <c r="AT268" s="16" t="s">
        <v>149</v>
      </c>
      <c r="AU268" s="16" t="s">
        <v>82</v>
      </c>
    </row>
    <row r="269" spans="2:65" s="1" customFormat="1" ht="20.45" customHeight="1">
      <c r="B269" s="33"/>
      <c r="C269" s="173" t="s">
        <v>418</v>
      </c>
      <c r="D269" s="173" t="s">
        <v>141</v>
      </c>
      <c r="E269" s="174" t="s">
        <v>812</v>
      </c>
      <c r="F269" s="175" t="s">
        <v>813</v>
      </c>
      <c r="G269" s="176" t="s">
        <v>262</v>
      </c>
      <c r="H269" s="177">
        <v>0.803</v>
      </c>
      <c r="I269" s="178"/>
      <c r="J269" s="179">
        <f>ROUND(I269*H269,2)</f>
        <v>0</v>
      </c>
      <c r="K269" s="175" t="s">
        <v>145</v>
      </c>
      <c r="L269" s="37"/>
      <c r="M269" s="180" t="s">
        <v>19</v>
      </c>
      <c r="N269" s="181" t="s">
        <v>43</v>
      </c>
      <c r="O269" s="59"/>
      <c r="P269" s="182">
        <f>O269*H269</f>
        <v>0</v>
      </c>
      <c r="Q269" s="182">
        <v>1.05516</v>
      </c>
      <c r="R269" s="182">
        <f>Q269*H269</f>
        <v>0.8472934800000002</v>
      </c>
      <c r="S269" s="182">
        <v>0</v>
      </c>
      <c r="T269" s="183">
        <f>S269*H269</f>
        <v>0</v>
      </c>
      <c r="AR269" s="16" t="s">
        <v>146</v>
      </c>
      <c r="AT269" s="16" t="s">
        <v>141</v>
      </c>
      <c r="AU269" s="16" t="s">
        <v>82</v>
      </c>
      <c r="AY269" s="16" t="s">
        <v>139</v>
      </c>
      <c r="BE269" s="184">
        <f>IF(N269="základní",J269,0)</f>
        <v>0</v>
      </c>
      <c r="BF269" s="184">
        <f>IF(N269="snížená",J269,0)</f>
        <v>0</v>
      </c>
      <c r="BG269" s="184">
        <f>IF(N269="zákl. přenesená",J269,0)</f>
        <v>0</v>
      </c>
      <c r="BH269" s="184">
        <f>IF(N269="sníž. přenesená",J269,0)</f>
        <v>0</v>
      </c>
      <c r="BI269" s="184">
        <f>IF(N269="nulová",J269,0)</f>
        <v>0</v>
      </c>
      <c r="BJ269" s="16" t="s">
        <v>80</v>
      </c>
      <c r="BK269" s="184">
        <f>ROUND(I269*H269,2)</f>
        <v>0</v>
      </c>
      <c r="BL269" s="16" t="s">
        <v>146</v>
      </c>
      <c r="BM269" s="16" t="s">
        <v>814</v>
      </c>
    </row>
    <row r="270" spans="2:47" s="1" customFormat="1" ht="29.25">
      <c r="B270" s="33"/>
      <c r="C270" s="34"/>
      <c r="D270" s="185" t="s">
        <v>148</v>
      </c>
      <c r="E270" s="34"/>
      <c r="F270" s="186" t="s">
        <v>815</v>
      </c>
      <c r="G270" s="34"/>
      <c r="H270" s="34"/>
      <c r="I270" s="102"/>
      <c r="J270" s="34"/>
      <c r="K270" s="34"/>
      <c r="L270" s="37"/>
      <c r="M270" s="187"/>
      <c r="N270" s="59"/>
      <c r="O270" s="59"/>
      <c r="P270" s="59"/>
      <c r="Q270" s="59"/>
      <c r="R270" s="59"/>
      <c r="S270" s="59"/>
      <c r="T270" s="60"/>
      <c r="AT270" s="16" t="s">
        <v>148</v>
      </c>
      <c r="AU270" s="16" t="s">
        <v>82</v>
      </c>
    </row>
    <row r="271" spans="2:51" s="11" customFormat="1" ht="11.25">
      <c r="B271" s="189"/>
      <c r="C271" s="190"/>
      <c r="D271" s="185" t="s">
        <v>151</v>
      </c>
      <c r="E271" s="191" t="s">
        <v>19</v>
      </c>
      <c r="F271" s="192" t="s">
        <v>816</v>
      </c>
      <c r="G271" s="190"/>
      <c r="H271" s="193">
        <v>0.803</v>
      </c>
      <c r="I271" s="194"/>
      <c r="J271" s="190"/>
      <c r="K271" s="190"/>
      <c r="L271" s="195"/>
      <c r="M271" s="196"/>
      <c r="N271" s="197"/>
      <c r="O271" s="197"/>
      <c r="P271" s="197"/>
      <c r="Q271" s="197"/>
      <c r="R271" s="197"/>
      <c r="S271" s="197"/>
      <c r="T271" s="198"/>
      <c r="AT271" s="199" t="s">
        <v>151</v>
      </c>
      <c r="AU271" s="199" t="s">
        <v>82</v>
      </c>
      <c r="AV271" s="11" t="s">
        <v>82</v>
      </c>
      <c r="AW271" s="11" t="s">
        <v>33</v>
      </c>
      <c r="AX271" s="11" t="s">
        <v>80</v>
      </c>
      <c r="AY271" s="199" t="s">
        <v>139</v>
      </c>
    </row>
    <row r="272" spans="2:65" s="1" customFormat="1" ht="20.45" customHeight="1">
      <c r="B272" s="33"/>
      <c r="C272" s="173" t="s">
        <v>424</v>
      </c>
      <c r="D272" s="173" t="s">
        <v>141</v>
      </c>
      <c r="E272" s="174" t="s">
        <v>817</v>
      </c>
      <c r="F272" s="175" t="s">
        <v>818</v>
      </c>
      <c r="G272" s="176" t="s">
        <v>192</v>
      </c>
      <c r="H272" s="177">
        <v>0.819</v>
      </c>
      <c r="I272" s="178"/>
      <c r="J272" s="179">
        <f>ROUND(I272*H272,2)</f>
        <v>0</v>
      </c>
      <c r="K272" s="175" t="s">
        <v>145</v>
      </c>
      <c r="L272" s="37"/>
      <c r="M272" s="180" t="s">
        <v>19</v>
      </c>
      <c r="N272" s="181" t="s">
        <v>43</v>
      </c>
      <c r="O272" s="59"/>
      <c r="P272" s="182">
        <f>O272*H272</f>
        <v>0</v>
      </c>
      <c r="Q272" s="182">
        <v>2.4534</v>
      </c>
      <c r="R272" s="182">
        <f>Q272*H272</f>
        <v>2.0093346</v>
      </c>
      <c r="S272" s="182">
        <v>0</v>
      </c>
      <c r="T272" s="183">
        <f>S272*H272</f>
        <v>0</v>
      </c>
      <c r="AR272" s="16" t="s">
        <v>146</v>
      </c>
      <c r="AT272" s="16" t="s">
        <v>141</v>
      </c>
      <c r="AU272" s="16" t="s">
        <v>82</v>
      </c>
      <c r="AY272" s="16" t="s">
        <v>139</v>
      </c>
      <c r="BE272" s="184">
        <f>IF(N272="základní",J272,0)</f>
        <v>0</v>
      </c>
      <c r="BF272" s="184">
        <f>IF(N272="snížená",J272,0)</f>
        <v>0</v>
      </c>
      <c r="BG272" s="184">
        <f>IF(N272="zákl. přenesená",J272,0)</f>
        <v>0</v>
      </c>
      <c r="BH272" s="184">
        <f>IF(N272="sníž. přenesená",J272,0)</f>
        <v>0</v>
      </c>
      <c r="BI272" s="184">
        <f>IF(N272="nulová",J272,0)</f>
        <v>0</v>
      </c>
      <c r="BJ272" s="16" t="s">
        <v>80</v>
      </c>
      <c r="BK272" s="184">
        <f>ROUND(I272*H272,2)</f>
        <v>0</v>
      </c>
      <c r="BL272" s="16" t="s">
        <v>146</v>
      </c>
      <c r="BM272" s="16" t="s">
        <v>819</v>
      </c>
    </row>
    <row r="273" spans="2:47" s="1" customFormat="1" ht="11.25">
      <c r="B273" s="33"/>
      <c r="C273" s="34"/>
      <c r="D273" s="185" t="s">
        <v>148</v>
      </c>
      <c r="E273" s="34"/>
      <c r="F273" s="186" t="s">
        <v>820</v>
      </c>
      <c r="G273" s="34"/>
      <c r="H273" s="34"/>
      <c r="I273" s="102"/>
      <c r="J273" s="34"/>
      <c r="K273" s="34"/>
      <c r="L273" s="37"/>
      <c r="M273" s="187"/>
      <c r="N273" s="59"/>
      <c r="O273" s="59"/>
      <c r="P273" s="59"/>
      <c r="Q273" s="59"/>
      <c r="R273" s="59"/>
      <c r="S273" s="59"/>
      <c r="T273" s="60"/>
      <c r="AT273" s="16" t="s">
        <v>148</v>
      </c>
      <c r="AU273" s="16" t="s">
        <v>82</v>
      </c>
    </row>
    <row r="274" spans="2:51" s="11" customFormat="1" ht="11.25">
      <c r="B274" s="189"/>
      <c r="C274" s="190"/>
      <c r="D274" s="185" t="s">
        <v>151</v>
      </c>
      <c r="E274" s="191" t="s">
        <v>19</v>
      </c>
      <c r="F274" s="192" t="s">
        <v>821</v>
      </c>
      <c r="G274" s="190"/>
      <c r="H274" s="193">
        <v>0.353</v>
      </c>
      <c r="I274" s="194"/>
      <c r="J274" s="190"/>
      <c r="K274" s="190"/>
      <c r="L274" s="195"/>
      <c r="M274" s="196"/>
      <c r="N274" s="197"/>
      <c r="O274" s="197"/>
      <c r="P274" s="197"/>
      <c r="Q274" s="197"/>
      <c r="R274" s="197"/>
      <c r="S274" s="197"/>
      <c r="T274" s="198"/>
      <c r="AT274" s="199" t="s">
        <v>151</v>
      </c>
      <c r="AU274" s="199" t="s">
        <v>82</v>
      </c>
      <c r="AV274" s="11" t="s">
        <v>82</v>
      </c>
      <c r="AW274" s="11" t="s">
        <v>33</v>
      </c>
      <c r="AX274" s="11" t="s">
        <v>72</v>
      </c>
      <c r="AY274" s="199" t="s">
        <v>139</v>
      </c>
    </row>
    <row r="275" spans="2:51" s="11" customFormat="1" ht="11.25">
      <c r="B275" s="189"/>
      <c r="C275" s="190"/>
      <c r="D275" s="185" t="s">
        <v>151</v>
      </c>
      <c r="E275" s="191" t="s">
        <v>19</v>
      </c>
      <c r="F275" s="192" t="s">
        <v>822</v>
      </c>
      <c r="G275" s="190"/>
      <c r="H275" s="193">
        <v>0.466</v>
      </c>
      <c r="I275" s="194"/>
      <c r="J275" s="190"/>
      <c r="K275" s="190"/>
      <c r="L275" s="195"/>
      <c r="M275" s="196"/>
      <c r="N275" s="197"/>
      <c r="O275" s="197"/>
      <c r="P275" s="197"/>
      <c r="Q275" s="197"/>
      <c r="R275" s="197"/>
      <c r="S275" s="197"/>
      <c r="T275" s="198"/>
      <c r="AT275" s="199" t="s">
        <v>151</v>
      </c>
      <c r="AU275" s="199" t="s">
        <v>82</v>
      </c>
      <c r="AV275" s="11" t="s">
        <v>82</v>
      </c>
      <c r="AW275" s="11" t="s">
        <v>33</v>
      </c>
      <c r="AX275" s="11" t="s">
        <v>72</v>
      </c>
      <c r="AY275" s="199" t="s">
        <v>139</v>
      </c>
    </row>
    <row r="276" spans="2:51" s="12" customFormat="1" ht="11.25">
      <c r="B276" s="200"/>
      <c r="C276" s="201"/>
      <c r="D276" s="185" t="s">
        <v>151</v>
      </c>
      <c r="E276" s="202" t="s">
        <v>19</v>
      </c>
      <c r="F276" s="203" t="s">
        <v>166</v>
      </c>
      <c r="G276" s="201"/>
      <c r="H276" s="204">
        <v>0.819</v>
      </c>
      <c r="I276" s="205"/>
      <c r="J276" s="201"/>
      <c r="K276" s="201"/>
      <c r="L276" s="206"/>
      <c r="M276" s="207"/>
      <c r="N276" s="208"/>
      <c r="O276" s="208"/>
      <c r="P276" s="208"/>
      <c r="Q276" s="208"/>
      <c r="R276" s="208"/>
      <c r="S276" s="208"/>
      <c r="T276" s="209"/>
      <c r="AT276" s="210" t="s">
        <v>151</v>
      </c>
      <c r="AU276" s="210" t="s">
        <v>82</v>
      </c>
      <c r="AV276" s="12" t="s">
        <v>146</v>
      </c>
      <c r="AW276" s="12" t="s">
        <v>33</v>
      </c>
      <c r="AX276" s="12" t="s">
        <v>80</v>
      </c>
      <c r="AY276" s="210" t="s">
        <v>139</v>
      </c>
    </row>
    <row r="277" spans="2:65" s="1" customFormat="1" ht="20.45" customHeight="1">
      <c r="B277" s="33"/>
      <c r="C277" s="173" t="s">
        <v>430</v>
      </c>
      <c r="D277" s="173" t="s">
        <v>141</v>
      </c>
      <c r="E277" s="174" t="s">
        <v>823</v>
      </c>
      <c r="F277" s="175" t="s">
        <v>824</v>
      </c>
      <c r="G277" s="176" t="s">
        <v>144</v>
      </c>
      <c r="H277" s="177">
        <v>6.82</v>
      </c>
      <c r="I277" s="178"/>
      <c r="J277" s="179">
        <f>ROUND(I277*H277,2)</f>
        <v>0</v>
      </c>
      <c r="K277" s="175" t="s">
        <v>145</v>
      </c>
      <c r="L277" s="37"/>
      <c r="M277" s="180" t="s">
        <v>19</v>
      </c>
      <c r="N277" s="181" t="s">
        <v>43</v>
      </c>
      <c r="O277" s="59"/>
      <c r="P277" s="182">
        <f>O277*H277</f>
        <v>0</v>
      </c>
      <c r="Q277" s="182">
        <v>0.00519</v>
      </c>
      <c r="R277" s="182">
        <f>Q277*H277</f>
        <v>0.035395800000000005</v>
      </c>
      <c r="S277" s="182">
        <v>0</v>
      </c>
      <c r="T277" s="183">
        <f>S277*H277</f>
        <v>0</v>
      </c>
      <c r="AR277" s="16" t="s">
        <v>146</v>
      </c>
      <c r="AT277" s="16" t="s">
        <v>141</v>
      </c>
      <c r="AU277" s="16" t="s">
        <v>82</v>
      </c>
      <c r="AY277" s="16" t="s">
        <v>139</v>
      </c>
      <c r="BE277" s="184">
        <f>IF(N277="základní",J277,0)</f>
        <v>0</v>
      </c>
      <c r="BF277" s="184">
        <f>IF(N277="snížená",J277,0)</f>
        <v>0</v>
      </c>
      <c r="BG277" s="184">
        <f>IF(N277="zákl. přenesená",J277,0)</f>
        <v>0</v>
      </c>
      <c r="BH277" s="184">
        <f>IF(N277="sníž. přenesená",J277,0)</f>
        <v>0</v>
      </c>
      <c r="BI277" s="184">
        <f>IF(N277="nulová",J277,0)</f>
        <v>0</v>
      </c>
      <c r="BJ277" s="16" t="s">
        <v>80</v>
      </c>
      <c r="BK277" s="184">
        <f>ROUND(I277*H277,2)</f>
        <v>0</v>
      </c>
      <c r="BL277" s="16" t="s">
        <v>146</v>
      </c>
      <c r="BM277" s="16" t="s">
        <v>825</v>
      </c>
    </row>
    <row r="278" spans="2:47" s="1" customFormat="1" ht="11.25">
      <c r="B278" s="33"/>
      <c r="C278" s="34"/>
      <c r="D278" s="185" t="s">
        <v>148</v>
      </c>
      <c r="E278" s="34"/>
      <c r="F278" s="186" t="s">
        <v>826</v>
      </c>
      <c r="G278" s="34"/>
      <c r="H278" s="34"/>
      <c r="I278" s="102"/>
      <c r="J278" s="34"/>
      <c r="K278" s="34"/>
      <c r="L278" s="37"/>
      <c r="M278" s="187"/>
      <c r="N278" s="59"/>
      <c r="O278" s="59"/>
      <c r="P278" s="59"/>
      <c r="Q278" s="59"/>
      <c r="R278" s="59"/>
      <c r="S278" s="59"/>
      <c r="T278" s="60"/>
      <c r="AT278" s="16" t="s">
        <v>148</v>
      </c>
      <c r="AU278" s="16" t="s">
        <v>82</v>
      </c>
    </row>
    <row r="279" spans="2:51" s="11" customFormat="1" ht="11.25">
      <c r="B279" s="189"/>
      <c r="C279" s="190"/>
      <c r="D279" s="185" t="s">
        <v>151</v>
      </c>
      <c r="E279" s="191" t="s">
        <v>19</v>
      </c>
      <c r="F279" s="192" t="s">
        <v>827</v>
      </c>
      <c r="G279" s="190"/>
      <c r="H279" s="193">
        <v>2.94</v>
      </c>
      <c r="I279" s="194"/>
      <c r="J279" s="190"/>
      <c r="K279" s="190"/>
      <c r="L279" s="195"/>
      <c r="M279" s="196"/>
      <c r="N279" s="197"/>
      <c r="O279" s="197"/>
      <c r="P279" s="197"/>
      <c r="Q279" s="197"/>
      <c r="R279" s="197"/>
      <c r="S279" s="197"/>
      <c r="T279" s="198"/>
      <c r="AT279" s="199" t="s">
        <v>151</v>
      </c>
      <c r="AU279" s="199" t="s">
        <v>82</v>
      </c>
      <c r="AV279" s="11" t="s">
        <v>82</v>
      </c>
      <c r="AW279" s="11" t="s">
        <v>33</v>
      </c>
      <c r="AX279" s="11" t="s">
        <v>72</v>
      </c>
      <c r="AY279" s="199" t="s">
        <v>139</v>
      </c>
    </row>
    <row r="280" spans="2:51" s="11" customFormat="1" ht="11.25">
      <c r="B280" s="189"/>
      <c r="C280" s="190"/>
      <c r="D280" s="185" t="s">
        <v>151</v>
      </c>
      <c r="E280" s="191" t="s">
        <v>19</v>
      </c>
      <c r="F280" s="192" t="s">
        <v>828</v>
      </c>
      <c r="G280" s="190"/>
      <c r="H280" s="193">
        <v>3.88</v>
      </c>
      <c r="I280" s="194"/>
      <c r="J280" s="190"/>
      <c r="K280" s="190"/>
      <c r="L280" s="195"/>
      <c r="M280" s="196"/>
      <c r="N280" s="197"/>
      <c r="O280" s="197"/>
      <c r="P280" s="197"/>
      <c r="Q280" s="197"/>
      <c r="R280" s="197"/>
      <c r="S280" s="197"/>
      <c r="T280" s="198"/>
      <c r="AT280" s="199" t="s">
        <v>151</v>
      </c>
      <c r="AU280" s="199" t="s">
        <v>82</v>
      </c>
      <c r="AV280" s="11" t="s">
        <v>82</v>
      </c>
      <c r="AW280" s="11" t="s">
        <v>33</v>
      </c>
      <c r="AX280" s="11" t="s">
        <v>72</v>
      </c>
      <c r="AY280" s="199" t="s">
        <v>139</v>
      </c>
    </row>
    <row r="281" spans="2:51" s="12" customFormat="1" ht="11.25">
      <c r="B281" s="200"/>
      <c r="C281" s="201"/>
      <c r="D281" s="185" t="s">
        <v>151</v>
      </c>
      <c r="E281" s="202" t="s">
        <v>19</v>
      </c>
      <c r="F281" s="203" t="s">
        <v>166</v>
      </c>
      <c r="G281" s="201"/>
      <c r="H281" s="204">
        <v>6.82</v>
      </c>
      <c r="I281" s="205"/>
      <c r="J281" s="201"/>
      <c r="K281" s="201"/>
      <c r="L281" s="206"/>
      <c r="M281" s="207"/>
      <c r="N281" s="208"/>
      <c r="O281" s="208"/>
      <c r="P281" s="208"/>
      <c r="Q281" s="208"/>
      <c r="R281" s="208"/>
      <c r="S281" s="208"/>
      <c r="T281" s="209"/>
      <c r="AT281" s="210" t="s">
        <v>151</v>
      </c>
      <c r="AU281" s="210" t="s">
        <v>82</v>
      </c>
      <c r="AV281" s="12" t="s">
        <v>146</v>
      </c>
      <c r="AW281" s="12" t="s">
        <v>33</v>
      </c>
      <c r="AX281" s="12" t="s">
        <v>80</v>
      </c>
      <c r="AY281" s="210" t="s">
        <v>139</v>
      </c>
    </row>
    <row r="282" spans="2:65" s="1" customFormat="1" ht="20.45" customHeight="1">
      <c r="B282" s="33"/>
      <c r="C282" s="173" t="s">
        <v>435</v>
      </c>
      <c r="D282" s="173" t="s">
        <v>141</v>
      </c>
      <c r="E282" s="174" t="s">
        <v>829</v>
      </c>
      <c r="F282" s="175" t="s">
        <v>830</v>
      </c>
      <c r="G282" s="176" t="s">
        <v>144</v>
      </c>
      <c r="H282" s="177">
        <v>6.82</v>
      </c>
      <c r="I282" s="178"/>
      <c r="J282" s="179">
        <f>ROUND(I282*H282,2)</f>
        <v>0</v>
      </c>
      <c r="K282" s="175" t="s">
        <v>145</v>
      </c>
      <c r="L282" s="37"/>
      <c r="M282" s="180" t="s">
        <v>19</v>
      </c>
      <c r="N282" s="181" t="s">
        <v>43</v>
      </c>
      <c r="O282" s="59"/>
      <c r="P282" s="182">
        <f>O282*H282</f>
        <v>0</v>
      </c>
      <c r="Q282" s="182">
        <v>0</v>
      </c>
      <c r="R282" s="182">
        <f>Q282*H282</f>
        <v>0</v>
      </c>
      <c r="S282" s="182">
        <v>0</v>
      </c>
      <c r="T282" s="183">
        <f>S282*H282</f>
        <v>0</v>
      </c>
      <c r="AR282" s="16" t="s">
        <v>146</v>
      </c>
      <c r="AT282" s="16" t="s">
        <v>141</v>
      </c>
      <c r="AU282" s="16" t="s">
        <v>82</v>
      </c>
      <c r="AY282" s="16" t="s">
        <v>139</v>
      </c>
      <c r="BE282" s="184">
        <f>IF(N282="základní",J282,0)</f>
        <v>0</v>
      </c>
      <c r="BF282" s="184">
        <f>IF(N282="snížená",J282,0)</f>
        <v>0</v>
      </c>
      <c r="BG282" s="184">
        <f>IF(N282="zákl. přenesená",J282,0)</f>
        <v>0</v>
      </c>
      <c r="BH282" s="184">
        <f>IF(N282="sníž. přenesená",J282,0)</f>
        <v>0</v>
      </c>
      <c r="BI282" s="184">
        <f>IF(N282="nulová",J282,0)</f>
        <v>0</v>
      </c>
      <c r="BJ282" s="16" t="s">
        <v>80</v>
      </c>
      <c r="BK282" s="184">
        <f>ROUND(I282*H282,2)</f>
        <v>0</v>
      </c>
      <c r="BL282" s="16" t="s">
        <v>146</v>
      </c>
      <c r="BM282" s="16" t="s">
        <v>831</v>
      </c>
    </row>
    <row r="283" spans="2:47" s="1" customFormat="1" ht="11.25">
      <c r="B283" s="33"/>
      <c r="C283" s="34"/>
      <c r="D283" s="185" t="s">
        <v>148</v>
      </c>
      <c r="E283" s="34"/>
      <c r="F283" s="186" t="s">
        <v>832</v>
      </c>
      <c r="G283" s="34"/>
      <c r="H283" s="34"/>
      <c r="I283" s="102"/>
      <c r="J283" s="34"/>
      <c r="K283" s="34"/>
      <c r="L283" s="37"/>
      <c r="M283" s="187"/>
      <c r="N283" s="59"/>
      <c r="O283" s="59"/>
      <c r="P283" s="59"/>
      <c r="Q283" s="59"/>
      <c r="R283" s="59"/>
      <c r="S283" s="59"/>
      <c r="T283" s="60"/>
      <c r="AT283" s="16" t="s">
        <v>148</v>
      </c>
      <c r="AU283" s="16" t="s">
        <v>82</v>
      </c>
    </row>
    <row r="284" spans="2:65" s="1" customFormat="1" ht="20.45" customHeight="1">
      <c r="B284" s="33"/>
      <c r="C284" s="173" t="s">
        <v>439</v>
      </c>
      <c r="D284" s="173" t="s">
        <v>141</v>
      </c>
      <c r="E284" s="174" t="s">
        <v>833</v>
      </c>
      <c r="F284" s="175" t="s">
        <v>834</v>
      </c>
      <c r="G284" s="176" t="s">
        <v>262</v>
      </c>
      <c r="H284" s="177">
        <v>0.306</v>
      </c>
      <c r="I284" s="178"/>
      <c r="J284" s="179">
        <f>ROUND(I284*H284,2)</f>
        <v>0</v>
      </c>
      <c r="K284" s="175" t="s">
        <v>145</v>
      </c>
      <c r="L284" s="37"/>
      <c r="M284" s="180" t="s">
        <v>19</v>
      </c>
      <c r="N284" s="181" t="s">
        <v>43</v>
      </c>
      <c r="O284" s="59"/>
      <c r="P284" s="182">
        <f>O284*H284</f>
        <v>0</v>
      </c>
      <c r="Q284" s="182">
        <v>1.05256</v>
      </c>
      <c r="R284" s="182">
        <f>Q284*H284</f>
        <v>0.32208336</v>
      </c>
      <c r="S284" s="182">
        <v>0</v>
      </c>
      <c r="T284" s="183">
        <f>S284*H284</f>
        <v>0</v>
      </c>
      <c r="AR284" s="16" t="s">
        <v>146</v>
      </c>
      <c r="AT284" s="16" t="s">
        <v>141</v>
      </c>
      <c r="AU284" s="16" t="s">
        <v>82</v>
      </c>
      <c r="AY284" s="16" t="s">
        <v>139</v>
      </c>
      <c r="BE284" s="184">
        <f>IF(N284="základní",J284,0)</f>
        <v>0</v>
      </c>
      <c r="BF284" s="184">
        <f>IF(N284="snížená",J284,0)</f>
        <v>0</v>
      </c>
      <c r="BG284" s="184">
        <f>IF(N284="zákl. přenesená",J284,0)</f>
        <v>0</v>
      </c>
      <c r="BH284" s="184">
        <f>IF(N284="sníž. přenesená",J284,0)</f>
        <v>0</v>
      </c>
      <c r="BI284" s="184">
        <f>IF(N284="nulová",J284,0)</f>
        <v>0</v>
      </c>
      <c r="BJ284" s="16" t="s">
        <v>80</v>
      </c>
      <c r="BK284" s="184">
        <f>ROUND(I284*H284,2)</f>
        <v>0</v>
      </c>
      <c r="BL284" s="16" t="s">
        <v>146</v>
      </c>
      <c r="BM284" s="16" t="s">
        <v>835</v>
      </c>
    </row>
    <row r="285" spans="2:47" s="1" customFormat="1" ht="11.25">
      <c r="B285" s="33"/>
      <c r="C285" s="34"/>
      <c r="D285" s="185" t="s">
        <v>148</v>
      </c>
      <c r="E285" s="34"/>
      <c r="F285" s="186" t="s">
        <v>836</v>
      </c>
      <c r="G285" s="34"/>
      <c r="H285" s="34"/>
      <c r="I285" s="102"/>
      <c r="J285" s="34"/>
      <c r="K285" s="34"/>
      <c r="L285" s="37"/>
      <c r="M285" s="187"/>
      <c r="N285" s="59"/>
      <c r="O285" s="59"/>
      <c r="P285" s="59"/>
      <c r="Q285" s="59"/>
      <c r="R285" s="59"/>
      <c r="S285" s="59"/>
      <c r="T285" s="60"/>
      <c r="AT285" s="16" t="s">
        <v>148</v>
      </c>
      <c r="AU285" s="16" t="s">
        <v>82</v>
      </c>
    </row>
    <row r="286" spans="2:51" s="11" customFormat="1" ht="11.25">
      <c r="B286" s="189"/>
      <c r="C286" s="190"/>
      <c r="D286" s="185" t="s">
        <v>151</v>
      </c>
      <c r="E286" s="191" t="s">
        <v>19</v>
      </c>
      <c r="F286" s="192" t="s">
        <v>837</v>
      </c>
      <c r="G286" s="190"/>
      <c r="H286" s="193">
        <v>0.306</v>
      </c>
      <c r="I286" s="194"/>
      <c r="J286" s="190"/>
      <c r="K286" s="190"/>
      <c r="L286" s="195"/>
      <c r="M286" s="196"/>
      <c r="N286" s="197"/>
      <c r="O286" s="197"/>
      <c r="P286" s="197"/>
      <c r="Q286" s="197"/>
      <c r="R286" s="197"/>
      <c r="S286" s="197"/>
      <c r="T286" s="198"/>
      <c r="AT286" s="199" t="s">
        <v>151</v>
      </c>
      <c r="AU286" s="199" t="s">
        <v>82</v>
      </c>
      <c r="AV286" s="11" t="s">
        <v>82</v>
      </c>
      <c r="AW286" s="11" t="s">
        <v>33</v>
      </c>
      <c r="AX286" s="11" t="s">
        <v>80</v>
      </c>
      <c r="AY286" s="199" t="s">
        <v>139</v>
      </c>
    </row>
    <row r="287" spans="2:63" s="10" customFormat="1" ht="22.9" customHeight="1">
      <c r="B287" s="157"/>
      <c r="C287" s="158"/>
      <c r="D287" s="159" t="s">
        <v>71</v>
      </c>
      <c r="E287" s="171" t="s">
        <v>167</v>
      </c>
      <c r="F287" s="171" t="s">
        <v>349</v>
      </c>
      <c r="G287" s="158"/>
      <c r="H287" s="158"/>
      <c r="I287" s="161"/>
      <c r="J287" s="172">
        <f>BK287</f>
        <v>0</v>
      </c>
      <c r="K287" s="158"/>
      <c r="L287" s="163"/>
      <c r="M287" s="164"/>
      <c r="N287" s="165"/>
      <c r="O287" s="165"/>
      <c r="P287" s="166">
        <f>SUM(P288:P291)</f>
        <v>0</v>
      </c>
      <c r="Q287" s="165"/>
      <c r="R287" s="166">
        <f>SUM(R288:R291)</f>
        <v>0</v>
      </c>
      <c r="S287" s="165"/>
      <c r="T287" s="167">
        <f>SUM(T288:T291)</f>
        <v>0</v>
      </c>
      <c r="AR287" s="168" t="s">
        <v>80</v>
      </c>
      <c r="AT287" s="169" t="s">
        <v>71</v>
      </c>
      <c r="AU287" s="169" t="s">
        <v>80</v>
      </c>
      <c r="AY287" s="168" t="s">
        <v>139</v>
      </c>
      <c r="BK287" s="170">
        <f>SUM(BK288:BK291)</f>
        <v>0</v>
      </c>
    </row>
    <row r="288" spans="2:65" s="1" customFormat="1" ht="20.45" customHeight="1">
      <c r="B288" s="33"/>
      <c r="C288" s="173" t="s">
        <v>445</v>
      </c>
      <c r="D288" s="173" t="s">
        <v>141</v>
      </c>
      <c r="E288" s="174" t="s">
        <v>838</v>
      </c>
      <c r="F288" s="175" t="s">
        <v>839</v>
      </c>
      <c r="G288" s="176" t="s">
        <v>144</v>
      </c>
      <c r="H288" s="177">
        <v>11.2</v>
      </c>
      <c r="I288" s="178"/>
      <c r="J288" s="179">
        <f>ROUND(I288*H288,2)</f>
        <v>0</v>
      </c>
      <c r="K288" s="175" t="s">
        <v>145</v>
      </c>
      <c r="L288" s="37"/>
      <c r="M288" s="180" t="s">
        <v>19</v>
      </c>
      <c r="N288" s="181" t="s">
        <v>43</v>
      </c>
      <c r="O288" s="59"/>
      <c r="P288" s="182">
        <f>O288*H288</f>
        <v>0</v>
      </c>
      <c r="Q288" s="182">
        <v>0</v>
      </c>
      <c r="R288" s="182">
        <f>Q288*H288</f>
        <v>0</v>
      </c>
      <c r="S288" s="182">
        <v>0</v>
      </c>
      <c r="T288" s="183">
        <f>S288*H288</f>
        <v>0</v>
      </c>
      <c r="AR288" s="16" t="s">
        <v>146</v>
      </c>
      <c r="AT288" s="16" t="s">
        <v>141</v>
      </c>
      <c r="AU288" s="16" t="s">
        <v>82</v>
      </c>
      <c r="AY288" s="16" t="s">
        <v>139</v>
      </c>
      <c r="BE288" s="184">
        <f>IF(N288="základní",J288,0)</f>
        <v>0</v>
      </c>
      <c r="BF288" s="184">
        <f>IF(N288="snížená",J288,0)</f>
        <v>0</v>
      </c>
      <c r="BG288" s="184">
        <f>IF(N288="zákl. přenesená",J288,0)</f>
        <v>0</v>
      </c>
      <c r="BH288" s="184">
        <f>IF(N288="sníž. přenesená",J288,0)</f>
        <v>0</v>
      </c>
      <c r="BI288" s="184">
        <f>IF(N288="nulová",J288,0)</f>
        <v>0</v>
      </c>
      <c r="BJ288" s="16" t="s">
        <v>80</v>
      </c>
      <c r="BK288" s="184">
        <f>ROUND(I288*H288,2)</f>
        <v>0</v>
      </c>
      <c r="BL288" s="16" t="s">
        <v>146</v>
      </c>
      <c r="BM288" s="16" t="s">
        <v>840</v>
      </c>
    </row>
    <row r="289" spans="2:47" s="1" customFormat="1" ht="19.5">
      <c r="B289" s="33"/>
      <c r="C289" s="34"/>
      <c r="D289" s="185" t="s">
        <v>148</v>
      </c>
      <c r="E289" s="34"/>
      <c r="F289" s="186" t="s">
        <v>841</v>
      </c>
      <c r="G289" s="34"/>
      <c r="H289" s="34"/>
      <c r="I289" s="102"/>
      <c r="J289" s="34"/>
      <c r="K289" s="34"/>
      <c r="L289" s="37"/>
      <c r="M289" s="187"/>
      <c r="N289" s="59"/>
      <c r="O289" s="59"/>
      <c r="P289" s="59"/>
      <c r="Q289" s="59"/>
      <c r="R289" s="59"/>
      <c r="S289" s="59"/>
      <c r="T289" s="60"/>
      <c r="AT289" s="16" t="s">
        <v>148</v>
      </c>
      <c r="AU289" s="16" t="s">
        <v>82</v>
      </c>
    </row>
    <row r="290" spans="2:47" s="1" customFormat="1" ht="87.75">
      <c r="B290" s="33"/>
      <c r="C290" s="34"/>
      <c r="D290" s="185" t="s">
        <v>149</v>
      </c>
      <c r="E290" s="34"/>
      <c r="F290" s="188" t="s">
        <v>842</v>
      </c>
      <c r="G290" s="34"/>
      <c r="H290" s="34"/>
      <c r="I290" s="102"/>
      <c r="J290" s="34"/>
      <c r="K290" s="34"/>
      <c r="L290" s="37"/>
      <c r="M290" s="187"/>
      <c r="N290" s="59"/>
      <c r="O290" s="59"/>
      <c r="P290" s="59"/>
      <c r="Q290" s="59"/>
      <c r="R290" s="59"/>
      <c r="S290" s="59"/>
      <c r="T290" s="60"/>
      <c r="AT290" s="16" t="s">
        <v>149</v>
      </c>
      <c r="AU290" s="16" t="s">
        <v>82</v>
      </c>
    </row>
    <row r="291" spans="2:51" s="11" customFormat="1" ht="11.25">
      <c r="B291" s="189"/>
      <c r="C291" s="190"/>
      <c r="D291" s="185" t="s">
        <v>151</v>
      </c>
      <c r="E291" s="191" t="s">
        <v>19</v>
      </c>
      <c r="F291" s="192" t="s">
        <v>843</v>
      </c>
      <c r="G291" s="190"/>
      <c r="H291" s="193">
        <v>11.2</v>
      </c>
      <c r="I291" s="194"/>
      <c r="J291" s="190"/>
      <c r="K291" s="190"/>
      <c r="L291" s="195"/>
      <c r="M291" s="196"/>
      <c r="N291" s="197"/>
      <c r="O291" s="197"/>
      <c r="P291" s="197"/>
      <c r="Q291" s="197"/>
      <c r="R291" s="197"/>
      <c r="S291" s="197"/>
      <c r="T291" s="198"/>
      <c r="AT291" s="199" t="s">
        <v>151</v>
      </c>
      <c r="AU291" s="199" t="s">
        <v>82</v>
      </c>
      <c r="AV291" s="11" t="s">
        <v>82</v>
      </c>
      <c r="AW291" s="11" t="s">
        <v>33</v>
      </c>
      <c r="AX291" s="11" t="s">
        <v>80</v>
      </c>
      <c r="AY291" s="199" t="s">
        <v>139</v>
      </c>
    </row>
    <row r="292" spans="2:63" s="10" customFormat="1" ht="22.9" customHeight="1">
      <c r="B292" s="157"/>
      <c r="C292" s="158"/>
      <c r="D292" s="159" t="s">
        <v>71</v>
      </c>
      <c r="E292" s="171" t="s">
        <v>172</v>
      </c>
      <c r="F292" s="171" t="s">
        <v>844</v>
      </c>
      <c r="G292" s="158"/>
      <c r="H292" s="158"/>
      <c r="I292" s="161"/>
      <c r="J292" s="172">
        <f>BK292</f>
        <v>0</v>
      </c>
      <c r="K292" s="158"/>
      <c r="L292" s="163"/>
      <c r="M292" s="164"/>
      <c r="N292" s="165"/>
      <c r="O292" s="165"/>
      <c r="P292" s="166">
        <f>SUM(P293:P408)</f>
        <v>0</v>
      </c>
      <c r="Q292" s="165"/>
      <c r="R292" s="166">
        <f>SUM(R293:R408)</f>
        <v>17.928561300000002</v>
      </c>
      <c r="S292" s="165"/>
      <c r="T292" s="167">
        <f>SUM(T293:T408)</f>
        <v>0</v>
      </c>
      <c r="AR292" s="168" t="s">
        <v>80</v>
      </c>
      <c r="AT292" s="169" t="s">
        <v>71</v>
      </c>
      <c r="AU292" s="169" t="s">
        <v>80</v>
      </c>
      <c r="AY292" s="168" t="s">
        <v>139</v>
      </c>
      <c r="BK292" s="170">
        <f>SUM(BK293:BK408)</f>
        <v>0</v>
      </c>
    </row>
    <row r="293" spans="2:65" s="1" customFormat="1" ht="20.45" customHeight="1">
      <c r="B293" s="33"/>
      <c r="C293" s="173" t="s">
        <v>449</v>
      </c>
      <c r="D293" s="173" t="s">
        <v>141</v>
      </c>
      <c r="E293" s="174" t="s">
        <v>845</v>
      </c>
      <c r="F293" s="175" t="s">
        <v>846</v>
      </c>
      <c r="G293" s="176" t="s">
        <v>144</v>
      </c>
      <c r="H293" s="177">
        <v>271.095</v>
      </c>
      <c r="I293" s="178"/>
      <c r="J293" s="179">
        <f>ROUND(I293*H293,2)</f>
        <v>0</v>
      </c>
      <c r="K293" s="175" t="s">
        <v>145</v>
      </c>
      <c r="L293" s="37"/>
      <c r="M293" s="180" t="s">
        <v>19</v>
      </c>
      <c r="N293" s="181" t="s">
        <v>43</v>
      </c>
      <c r="O293" s="59"/>
      <c r="P293" s="182">
        <f>O293*H293</f>
        <v>0</v>
      </c>
      <c r="Q293" s="182">
        <v>0.00026</v>
      </c>
      <c r="R293" s="182">
        <f>Q293*H293</f>
        <v>0.0704847</v>
      </c>
      <c r="S293" s="182">
        <v>0</v>
      </c>
      <c r="T293" s="183">
        <f>S293*H293</f>
        <v>0</v>
      </c>
      <c r="AR293" s="16" t="s">
        <v>146</v>
      </c>
      <c r="AT293" s="16" t="s">
        <v>141</v>
      </c>
      <c r="AU293" s="16" t="s">
        <v>82</v>
      </c>
      <c r="AY293" s="16" t="s">
        <v>139</v>
      </c>
      <c r="BE293" s="184">
        <f>IF(N293="základní",J293,0)</f>
        <v>0</v>
      </c>
      <c r="BF293" s="184">
        <f>IF(N293="snížená",J293,0)</f>
        <v>0</v>
      </c>
      <c r="BG293" s="184">
        <f>IF(N293="zákl. přenesená",J293,0)</f>
        <v>0</v>
      </c>
      <c r="BH293" s="184">
        <f>IF(N293="sníž. přenesená",J293,0)</f>
        <v>0</v>
      </c>
      <c r="BI293" s="184">
        <f>IF(N293="nulová",J293,0)</f>
        <v>0</v>
      </c>
      <c r="BJ293" s="16" t="s">
        <v>80</v>
      </c>
      <c r="BK293" s="184">
        <f>ROUND(I293*H293,2)</f>
        <v>0</v>
      </c>
      <c r="BL293" s="16" t="s">
        <v>146</v>
      </c>
      <c r="BM293" s="16" t="s">
        <v>847</v>
      </c>
    </row>
    <row r="294" spans="2:47" s="1" customFormat="1" ht="11.25">
      <c r="B294" s="33"/>
      <c r="C294" s="34"/>
      <c r="D294" s="185" t="s">
        <v>148</v>
      </c>
      <c r="E294" s="34"/>
      <c r="F294" s="186" t="s">
        <v>848</v>
      </c>
      <c r="G294" s="34"/>
      <c r="H294" s="34"/>
      <c r="I294" s="102"/>
      <c r="J294" s="34"/>
      <c r="K294" s="34"/>
      <c r="L294" s="37"/>
      <c r="M294" s="187"/>
      <c r="N294" s="59"/>
      <c r="O294" s="59"/>
      <c r="P294" s="59"/>
      <c r="Q294" s="59"/>
      <c r="R294" s="59"/>
      <c r="S294" s="59"/>
      <c r="T294" s="60"/>
      <c r="AT294" s="16" t="s">
        <v>148</v>
      </c>
      <c r="AU294" s="16" t="s">
        <v>82</v>
      </c>
    </row>
    <row r="295" spans="2:65" s="1" customFormat="1" ht="20.45" customHeight="1">
      <c r="B295" s="33"/>
      <c r="C295" s="173" t="s">
        <v>456</v>
      </c>
      <c r="D295" s="173" t="s">
        <v>141</v>
      </c>
      <c r="E295" s="174" t="s">
        <v>849</v>
      </c>
      <c r="F295" s="175" t="s">
        <v>850</v>
      </c>
      <c r="G295" s="176" t="s">
        <v>144</v>
      </c>
      <c r="H295" s="177">
        <v>271.095</v>
      </c>
      <c r="I295" s="178"/>
      <c r="J295" s="179">
        <f>ROUND(I295*H295,2)</f>
        <v>0</v>
      </c>
      <c r="K295" s="175" t="s">
        <v>145</v>
      </c>
      <c r="L295" s="37"/>
      <c r="M295" s="180" t="s">
        <v>19</v>
      </c>
      <c r="N295" s="181" t="s">
        <v>43</v>
      </c>
      <c r="O295" s="59"/>
      <c r="P295" s="182">
        <f>O295*H295</f>
        <v>0</v>
      </c>
      <c r="Q295" s="182">
        <v>0.003</v>
      </c>
      <c r="R295" s="182">
        <f>Q295*H295</f>
        <v>0.8132850000000001</v>
      </c>
      <c r="S295" s="182">
        <v>0</v>
      </c>
      <c r="T295" s="183">
        <f>S295*H295</f>
        <v>0</v>
      </c>
      <c r="AR295" s="16" t="s">
        <v>146</v>
      </c>
      <c r="AT295" s="16" t="s">
        <v>141</v>
      </c>
      <c r="AU295" s="16" t="s">
        <v>82</v>
      </c>
      <c r="AY295" s="16" t="s">
        <v>139</v>
      </c>
      <c r="BE295" s="184">
        <f>IF(N295="základní",J295,0)</f>
        <v>0</v>
      </c>
      <c r="BF295" s="184">
        <f>IF(N295="snížená",J295,0)</f>
        <v>0</v>
      </c>
      <c r="BG295" s="184">
        <f>IF(N295="zákl. přenesená",J295,0)</f>
        <v>0</v>
      </c>
      <c r="BH295" s="184">
        <f>IF(N295="sníž. přenesená",J295,0)</f>
        <v>0</v>
      </c>
      <c r="BI295" s="184">
        <f>IF(N295="nulová",J295,0)</f>
        <v>0</v>
      </c>
      <c r="BJ295" s="16" t="s">
        <v>80</v>
      </c>
      <c r="BK295" s="184">
        <f>ROUND(I295*H295,2)</f>
        <v>0</v>
      </c>
      <c r="BL295" s="16" t="s">
        <v>146</v>
      </c>
      <c r="BM295" s="16" t="s">
        <v>851</v>
      </c>
    </row>
    <row r="296" spans="2:47" s="1" customFormat="1" ht="11.25">
      <c r="B296" s="33"/>
      <c r="C296" s="34"/>
      <c r="D296" s="185" t="s">
        <v>148</v>
      </c>
      <c r="E296" s="34"/>
      <c r="F296" s="186" t="s">
        <v>852</v>
      </c>
      <c r="G296" s="34"/>
      <c r="H296" s="34"/>
      <c r="I296" s="102"/>
      <c r="J296" s="34"/>
      <c r="K296" s="34"/>
      <c r="L296" s="37"/>
      <c r="M296" s="187"/>
      <c r="N296" s="59"/>
      <c r="O296" s="59"/>
      <c r="P296" s="59"/>
      <c r="Q296" s="59"/>
      <c r="R296" s="59"/>
      <c r="S296" s="59"/>
      <c r="T296" s="60"/>
      <c r="AT296" s="16" t="s">
        <v>148</v>
      </c>
      <c r="AU296" s="16" t="s">
        <v>82</v>
      </c>
    </row>
    <row r="297" spans="2:51" s="11" customFormat="1" ht="11.25">
      <c r="B297" s="189"/>
      <c r="C297" s="190"/>
      <c r="D297" s="185" t="s">
        <v>151</v>
      </c>
      <c r="E297" s="191" t="s">
        <v>19</v>
      </c>
      <c r="F297" s="192" t="s">
        <v>853</v>
      </c>
      <c r="G297" s="190"/>
      <c r="H297" s="193">
        <v>271.095</v>
      </c>
      <c r="I297" s="194"/>
      <c r="J297" s="190"/>
      <c r="K297" s="190"/>
      <c r="L297" s="195"/>
      <c r="M297" s="196"/>
      <c r="N297" s="197"/>
      <c r="O297" s="197"/>
      <c r="P297" s="197"/>
      <c r="Q297" s="197"/>
      <c r="R297" s="197"/>
      <c r="S297" s="197"/>
      <c r="T297" s="198"/>
      <c r="AT297" s="199" t="s">
        <v>151</v>
      </c>
      <c r="AU297" s="199" t="s">
        <v>82</v>
      </c>
      <c r="AV297" s="11" t="s">
        <v>82</v>
      </c>
      <c r="AW297" s="11" t="s">
        <v>33</v>
      </c>
      <c r="AX297" s="11" t="s">
        <v>80</v>
      </c>
      <c r="AY297" s="199" t="s">
        <v>139</v>
      </c>
    </row>
    <row r="298" spans="2:65" s="1" customFormat="1" ht="20.45" customHeight="1">
      <c r="B298" s="33"/>
      <c r="C298" s="173" t="s">
        <v>462</v>
      </c>
      <c r="D298" s="173" t="s">
        <v>141</v>
      </c>
      <c r="E298" s="174" t="s">
        <v>854</v>
      </c>
      <c r="F298" s="175" t="s">
        <v>855</v>
      </c>
      <c r="G298" s="176" t="s">
        <v>144</v>
      </c>
      <c r="H298" s="177">
        <v>34</v>
      </c>
      <c r="I298" s="178"/>
      <c r="J298" s="179">
        <f>ROUND(I298*H298,2)</f>
        <v>0</v>
      </c>
      <c r="K298" s="175" t="s">
        <v>145</v>
      </c>
      <c r="L298" s="37"/>
      <c r="M298" s="180" t="s">
        <v>19</v>
      </c>
      <c r="N298" s="181" t="s">
        <v>43</v>
      </c>
      <c r="O298" s="59"/>
      <c r="P298" s="182">
        <f>O298*H298</f>
        <v>0</v>
      </c>
      <c r="Q298" s="182">
        <v>0.0154</v>
      </c>
      <c r="R298" s="182">
        <f>Q298*H298</f>
        <v>0.5236000000000001</v>
      </c>
      <c r="S298" s="182">
        <v>0</v>
      </c>
      <c r="T298" s="183">
        <f>S298*H298</f>
        <v>0</v>
      </c>
      <c r="AR298" s="16" t="s">
        <v>146</v>
      </c>
      <c r="AT298" s="16" t="s">
        <v>141</v>
      </c>
      <c r="AU298" s="16" t="s">
        <v>82</v>
      </c>
      <c r="AY298" s="16" t="s">
        <v>139</v>
      </c>
      <c r="BE298" s="184">
        <f>IF(N298="základní",J298,0)</f>
        <v>0</v>
      </c>
      <c r="BF298" s="184">
        <f>IF(N298="snížená",J298,0)</f>
        <v>0</v>
      </c>
      <c r="BG298" s="184">
        <f>IF(N298="zákl. přenesená",J298,0)</f>
        <v>0</v>
      </c>
      <c r="BH298" s="184">
        <f>IF(N298="sníž. přenesená",J298,0)</f>
        <v>0</v>
      </c>
      <c r="BI298" s="184">
        <f>IF(N298="nulová",J298,0)</f>
        <v>0</v>
      </c>
      <c r="BJ298" s="16" t="s">
        <v>80</v>
      </c>
      <c r="BK298" s="184">
        <f>ROUND(I298*H298,2)</f>
        <v>0</v>
      </c>
      <c r="BL298" s="16" t="s">
        <v>146</v>
      </c>
      <c r="BM298" s="16" t="s">
        <v>856</v>
      </c>
    </row>
    <row r="299" spans="2:47" s="1" customFormat="1" ht="19.5">
      <c r="B299" s="33"/>
      <c r="C299" s="34"/>
      <c r="D299" s="185" t="s">
        <v>148</v>
      </c>
      <c r="E299" s="34"/>
      <c r="F299" s="186" t="s">
        <v>857</v>
      </c>
      <c r="G299" s="34"/>
      <c r="H299" s="34"/>
      <c r="I299" s="102"/>
      <c r="J299" s="34"/>
      <c r="K299" s="34"/>
      <c r="L299" s="37"/>
      <c r="M299" s="187"/>
      <c r="N299" s="59"/>
      <c r="O299" s="59"/>
      <c r="P299" s="59"/>
      <c r="Q299" s="59"/>
      <c r="R299" s="59"/>
      <c r="S299" s="59"/>
      <c r="T299" s="60"/>
      <c r="AT299" s="16" t="s">
        <v>148</v>
      </c>
      <c r="AU299" s="16" t="s">
        <v>82</v>
      </c>
    </row>
    <row r="300" spans="2:47" s="1" customFormat="1" ht="58.5">
      <c r="B300" s="33"/>
      <c r="C300" s="34"/>
      <c r="D300" s="185" t="s">
        <v>149</v>
      </c>
      <c r="E300" s="34"/>
      <c r="F300" s="188" t="s">
        <v>858</v>
      </c>
      <c r="G300" s="34"/>
      <c r="H300" s="34"/>
      <c r="I300" s="102"/>
      <c r="J300" s="34"/>
      <c r="K300" s="34"/>
      <c r="L300" s="37"/>
      <c r="M300" s="187"/>
      <c r="N300" s="59"/>
      <c r="O300" s="59"/>
      <c r="P300" s="59"/>
      <c r="Q300" s="59"/>
      <c r="R300" s="59"/>
      <c r="S300" s="59"/>
      <c r="T300" s="60"/>
      <c r="AT300" s="16" t="s">
        <v>149</v>
      </c>
      <c r="AU300" s="16" t="s">
        <v>82</v>
      </c>
    </row>
    <row r="301" spans="2:51" s="11" customFormat="1" ht="11.25">
      <c r="B301" s="189"/>
      <c r="C301" s="190"/>
      <c r="D301" s="185" t="s">
        <v>151</v>
      </c>
      <c r="E301" s="191" t="s">
        <v>19</v>
      </c>
      <c r="F301" s="192" t="s">
        <v>859</v>
      </c>
      <c r="G301" s="190"/>
      <c r="H301" s="193">
        <v>34</v>
      </c>
      <c r="I301" s="194"/>
      <c r="J301" s="190"/>
      <c r="K301" s="190"/>
      <c r="L301" s="195"/>
      <c r="M301" s="196"/>
      <c r="N301" s="197"/>
      <c r="O301" s="197"/>
      <c r="P301" s="197"/>
      <c r="Q301" s="197"/>
      <c r="R301" s="197"/>
      <c r="S301" s="197"/>
      <c r="T301" s="198"/>
      <c r="AT301" s="199" t="s">
        <v>151</v>
      </c>
      <c r="AU301" s="199" t="s">
        <v>82</v>
      </c>
      <c r="AV301" s="11" t="s">
        <v>82</v>
      </c>
      <c r="AW301" s="11" t="s">
        <v>33</v>
      </c>
      <c r="AX301" s="11" t="s">
        <v>80</v>
      </c>
      <c r="AY301" s="199" t="s">
        <v>139</v>
      </c>
    </row>
    <row r="302" spans="2:65" s="1" customFormat="1" ht="20.45" customHeight="1">
      <c r="B302" s="33"/>
      <c r="C302" s="173" t="s">
        <v>468</v>
      </c>
      <c r="D302" s="173" t="s">
        <v>141</v>
      </c>
      <c r="E302" s="174" t="s">
        <v>860</v>
      </c>
      <c r="F302" s="175" t="s">
        <v>861</v>
      </c>
      <c r="G302" s="176" t="s">
        <v>144</v>
      </c>
      <c r="H302" s="177">
        <v>137.756</v>
      </c>
      <c r="I302" s="178"/>
      <c r="J302" s="179">
        <f>ROUND(I302*H302,2)</f>
        <v>0</v>
      </c>
      <c r="K302" s="175" t="s">
        <v>145</v>
      </c>
      <c r="L302" s="37"/>
      <c r="M302" s="180" t="s">
        <v>19</v>
      </c>
      <c r="N302" s="181" t="s">
        <v>43</v>
      </c>
      <c r="O302" s="59"/>
      <c r="P302" s="182">
        <f>O302*H302</f>
        <v>0</v>
      </c>
      <c r="Q302" s="182">
        <v>0.01838</v>
      </c>
      <c r="R302" s="182">
        <f>Q302*H302</f>
        <v>2.53195528</v>
      </c>
      <c r="S302" s="182">
        <v>0</v>
      </c>
      <c r="T302" s="183">
        <f>S302*H302</f>
        <v>0</v>
      </c>
      <c r="AR302" s="16" t="s">
        <v>146</v>
      </c>
      <c r="AT302" s="16" t="s">
        <v>141</v>
      </c>
      <c r="AU302" s="16" t="s">
        <v>82</v>
      </c>
      <c r="AY302" s="16" t="s">
        <v>139</v>
      </c>
      <c r="BE302" s="184">
        <f>IF(N302="základní",J302,0)</f>
        <v>0</v>
      </c>
      <c r="BF302" s="184">
        <f>IF(N302="snížená",J302,0)</f>
        <v>0</v>
      </c>
      <c r="BG302" s="184">
        <f>IF(N302="zákl. přenesená",J302,0)</f>
        <v>0</v>
      </c>
      <c r="BH302" s="184">
        <f>IF(N302="sníž. přenesená",J302,0)</f>
        <v>0</v>
      </c>
      <c r="BI302" s="184">
        <f>IF(N302="nulová",J302,0)</f>
        <v>0</v>
      </c>
      <c r="BJ302" s="16" t="s">
        <v>80</v>
      </c>
      <c r="BK302" s="184">
        <f>ROUND(I302*H302,2)</f>
        <v>0</v>
      </c>
      <c r="BL302" s="16" t="s">
        <v>146</v>
      </c>
      <c r="BM302" s="16" t="s">
        <v>862</v>
      </c>
    </row>
    <row r="303" spans="2:47" s="1" customFormat="1" ht="19.5">
      <c r="B303" s="33"/>
      <c r="C303" s="34"/>
      <c r="D303" s="185" t="s">
        <v>148</v>
      </c>
      <c r="E303" s="34"/>
      <c r="F303" s="186" t="s">
        <v>863</v>
      </c>
      <c r="G303" s="34"/>
      <c r="H303" s="34"/>
      <c r="I303" s="102"/>
      <c r="J303" s="34"/>
      <c r="K303" s="34"/>
      <c r="L303" s="37"/>
      <c r="M303" s="187"/>
      <c r="N303" s="59"/>
      <c r="O303" s="59"/>
      <c r="P303" s="59"/>
      <c r="Q303" s="59"/>
      <c r="R303" s="59"/>
      <c r="S303" s="59"/>
      <c r="T303" s="60"/>
      <c r="AT303" s="16" t="s">
        <v>148</v>
      </c>
      <c r="AU303" s="16" t="s">
        <v>82</v>
      </c>
    </row>
    <row r="304" spans="2:47" s="1" customFormat="1" ht="58.5">
      <c r="B304" s="33"/>
      <c r="C304" s="34"/>
      <c r="D304" s="185" t="s">
        <v>149</v>
      </c>
      <c r="E304" s="34"/>
      <c r="F304" s="188" t="s">
        <v>858</v>
      </c>
      <c r="G304" s="34"/>
      <c r="H304" s="34"/>
      <c r="I304" s="102"/>
      <c r="J304" s="34"/>
      <c r="K304" s="34"/>
      <c r="L304" s="37"/>
      <c r="M304" s="187"/>
      <c r="N304" s="59"/>
      <c r="O304" s="59"/>
      <c r="P304" s="59"/>
      <c r="Q304" s="59"/>
      <c r="R304" s="59"/>
      <c r="S304" s="59"/>
      <c r="T304" s="60"/>
      <c r="AT304" s="16" t="s">
        <v>149</v>
      </c>
      <c r="AU304" s="16" t="s">
        <v>82</v>
      </c>
    </row>
    <row r="305" spans="2:51" s="11" customFormat="1" ht="11.25">
      <c r="B305" s="189"/>
      <c r="C305" s="190"/>
      <c r="D305" s="185" t="s">
        <v>151</v>
      </c>
      <c r="E305" s="191" t="s">
        <v>19</v>
      </c>
      <c r="F305" s="192" t="s">
        <v>864</v>
      </c>
      <c r="G305" s="190"/>
      <c r="H305" s="193">
        <v>72</v>
      </c>
      <c r="I305" s="194"/>
      <c r="J305" s="190"/>
      <c r="K305" s="190"/>
      <c r="L305" s="195"/>
      <c r="M305" s="196"/>
      <c r="N305" s="197"/>
      <c r="O305" s="197"/>
      <c r="P305" s="197"/>
      <c r="Q305" s="197"/>
      <c r="R305" s="197"/>
      <c r="S305" s="197"/>
      <c r="T305" s="198"/>
      <c r="AT305" s="199" t="s">
        <v>151</v>
      </c>
      <c r="AU305" s="199" t="s">
        <v>82</v>
      </c>
      <c r="AV305" s="11" t="s">
        <v>82</v>
      </c>
      <c r="AW305" s="11" t="s">
        <v>33</v>
      </c>
      <c r="AX305" s="11" t="s">
        <v>72</v>
      </c>
      <c r="AY305" s="199" t="s">
        <v>139</v>
      </c>
    </row>
    <row r="306" spans="2:51" s="11" customFormat="1" ht="11.25">
      <c r="B306" s="189"/>
      <c r="C306" s="190"/>
      <c r="D306" s="185" t="s">
        <v>151</v>
      </c>
      <c r="E306" s="191" t="s">
        <v>19</v>
      </c>
      <c r="F306" s="192" t="s">
        <v>865</v>
      </c>
      <c r="G306" s="190"/>
      <c r="H306" s="193">
        <v>-7.07</v>
      </c>
      <c r="I306" s="194"/>
      <c r="J306" s="190"/>
      <c r="K306" s="190"/>
      <c r="L306" s="195"/>
      <c r="M306" s="196"/>
      <c r="N306" s="197"/>
      <c r="O306" s="197"/>
      <c r="P306" s="197"/>
      <c r="Q306" s="197"/>
      <c r="R306" s="197"/>
      <c r="S306" s="197"/>
      <c r="T306" s="198"/>
      <c r="AT306" s="199" t="s">
        <v>151</v>
      </c>
      <c r="AU306" s="199" t="s">
        <v>82</v>
      </c>
      <c r="AV306" s="11" t="s">
        <v>82</v>
      </c>
      <c r="AW306" s="11" t="s">
        <v>33</v>
      </c>
      <c r="AX306" s="11" t="s">
        <v>72</v>
      </c>
      <c r="AY306" s="199" t="s">
        <v>139</v>
      </c>
    </row>
    <row r="307" spans="2:51" s="11" customFormat="1" ht="11.25">
      <c r="B307" s="189"/>
      <c r="C307" s="190"/>
      <c r="D307" s="185" t="s">
        <v>151</v>
      </c>
      <c r="E307" s="191" t="s">
        <v>19</v>
      </c>
      <c r="F307" s="192" t="s">
        <v>866</v>
      </c>
      <c r="G307" s="190"/>
      <c r="H307" s="193">
        <v>-7.79</v>
      </c>
      <c r="I307" s="194"/>
      <c r="J307" s="190"/>
      <c r="K307" s="190"/>
      <c r="L307" s="195"/>
      <c r="M307" s="196"/>
      <c r="N307" s="197"/>
      <c r="O307" s="197"/>
      <c r="P307" s="197"/>
      <c r="Q307" s="197"/>
      <c r="R307" s="197"/>
      <c r="S307" s="197"/>
      <c r="T307" s="198"/>
      <c r="AT307" s="199" t="s">
        <v>151</v>
      </c>
      <c r="AU307" s="199" t="s">
        <v>82</v>
      </c>
      <c r="AV307" s="11" t="s">
        <v>82</v>
      </c>
      <c r="AW307" s="11" t="s">
        <v>33</v>
      </c>
      <c r="AX307" s="11" t="s">
        <v>72</v>
      </c>
      <c r="AY307" s="199" t="s">
        <v>139</v>
      </c>
    </row>
    <row r="308" spans="2:51" s="11" customFormat="1" ht="11.25">
      <c r="B308" s="189"/>
      <c r="C308" s="190"/>
      <c r="D308" s="185" t="s">
        <v>151</v>
      </c>
      <c r="E308" s="191" t="s">
        <v>19</v>
      </c>
      <c r="F308" s="192" t="s">
        <v>867</v>
      </c>
      <c r="G308" s="190"/>
      <c r="H308" s="193">
        <v>9.7</v>
      </c>
      <c r="I308" s="194"/>
      <c r="J308" s="190"/>
      <c r="K308" s="190"/>
      <c r="L308" s="195"/>
      <c r="M308" s="196"/>
      <c r="N308" s="197"/>
      <c r="O308" s="197"/>
      <c r="P308" s="197"/>
      <c r="Q308" s="197"/>
      <c r="R308" s="197"/>
      <c r="S308" s="197"/>
      <c r="T308" s="198"/>
      <c r="AT308" s="199" t="s">
        <v>151</v>
      </c>
      <c r="AU308" s="199" t="s">
        <v>82</v>
      </c>
      <c r="AV308" s="11" t="s">
        <v>82</v>
      </c>
      <c r="AW308" s="11" t="s">
        <v>33</v>
      </c>
      <c r="AX308" s="11" t="s">
        <v>72</v>
      </c>
      <c r="AY308" s="199" t="s">
        <v>139</v>
      </c>
    </row>
    <row r="309" spans="2:51" s="11" customFormat="1" ht="11.25">
      <c r="B309" s="189"/>
      <c r="C309" s="190"/>
      <c r="D309" s="185" t="s">
        <v>151</v>
      </c>
      <c r="E309" s="191" t="s">
        <v>19</v>
      </c>
      <c r="F309" s="192" t="s">
        <v>868</v>
      </c>
      <c r="G309" s="190"/>
      <c r="H309" s="193">
        <v>8</v>
      </c>
      <c r="I309" s="194"/>
      <c r="J309" s="190"/>
      <c r="K309" s="190"/>
      <c r="L309" s="195"/>
      <c r="M309" s="196"/>
      <c r="N309" s="197"/>
      <c r="O309" s="197"/>
      <c r="P309" s="197"/>
      <c r="Q309" s="197"/>
      <c r="R309" s="197"/>
      <c r="S309" s="197"/>
      <c r="T309" s="198"/>
      <c r="AT309" s="199" t="s">
        <v>151</v>
      </c>
      <c r="AU309" s="199" t="s">
        <v>82</v>
      </c>
      <c r="AV309" s="11" t="s">
        <v>82</v>
      </c>
      <c r="AW309" s="11" t="s">
        <v>33</v>
      </c>
      <c r="AX309" s="11" t="s">
        <v>72</v>
      </c>
      <c r="AY309" s="199" t="s">
        <v>139</v>
      </c>
    </row>
    <row r="310" spans="2:51" s="11" customFormat="1" ht="11.25">
      <c r="B310" s="189"/>
      <c r="C310" s="190"/>
      <c r="D310" s="185" t="s">
        <v>151</v>
      </c>
      <c r="E310" s="191" t="s">
        <v>19</v>
      </c>
      <c r="F310" s="192" t="s">
        <v>869</v>
      </c>
      <c r="G310" s="190"/>
      <c r="H310" s="193">
        <v>19.096</v>
      </c>
      <c r="I310" s="194"/>
      <c r="J310" s="190"/>
      <c r="K310" s="190"/>
      <c r="L310" s="195"/>
      <c r="M310" s="196"/>
      <c r="N310" s="197"/>
      <c r="O310" s="197"/>
      <c r="P310" s="197"/>
      <c r="Q310" s="197"/>
      <c r="R310" s="197"/>
      <c r="S310" s="197"/>
      <c r="T310" s="198"/>
      <c r="AT310" s="199" t="s">
        <v>151</v>
      </c>
      <c r="AU310" s="199" t="s">
        <v>82</v>
      </c>
      <c r="AV310" s="11" t="s">
        <v>82</v>
      </c>
      <c r="AW310" s="11" t="s">
        <v>33</v>
      </c>
      <c r="AX310" s="11" t="s">
        <v>72</v>
      </c>
      <c r="AY310" s="199" t="s">
        <v>139</v>
      </c>
    </row>
    <row r="311" spans="2:51" s="11" customFormat="1" ht="11.25">
      <c r="B311" s="189"/>
      <c r="C311" s="190"/>
      <c r="D311" s="185" t="s">
        <v>151</v>
      </c>
      <c r="E311" s="191" t="s">
        <v>19</v>
      </c>
      <c r="F311" s="192" t="s">
        <v>870</v>
      </c>
      <c r="G311" s="190"/>
      <c r="H311" s="193">
        <v>4.45</v>
      </c>
      <c r="I311" s="194"/>
      <c r="J311" s="190"/>
      <c r="K311" s="190"/>
      <c r="L311" s="195"/>
      <c r="M311" s="196"/>
      <c r="N311" s="197"/>
      <c r="O311" s="197"/>
      <c r="P311" s="197"/>
      <c r="Q311" s="197"/>
      <c r="R311" s="197"/>
      <c r="S311" s="197"/>
      <c r="T311" s="198"/>
      <c r="AT311" s="199" t="s">
        <v>151</v>
      </c>
      <c r="AU311" s="199" t="s">
        <v>82</v>
      </c>
      <c r="AV311" s="11" t="s">
        <v>82</v>
      </c>
      <c r="AW311" s="11" t="s">
        <v>33</v>
      </c>
      <c r="AX311" s="11" t="s">
        <v>72</v>
      </c>
      <c r="AY311" s="199" t="s">
        <v>139</v>
      </c>
    </row>
    <row r="312" spans="2:51" s="11" customFormat="1" ht="11.25">
      <c r="B312" s="189"/>
      <c r="C312" s="190"/>
      <c r="D312" s="185" t="s">
        <v>151</v>
      </c>
      <c r="E312" s="191" t="s">
        <v>19</v>
      </c>
      <c r="F312" s="192" t="s">
        <v>871</v>
      </c>
      <c r="G312" s="190"/>
      <c r="H312" s="193">
        <v>39.37</v>
      </c>
      <c r="I312" s="194"/>
      <c r="J312" s="190"/>
      <c r="K312" s="190"/>
      <c r="L312" s="195"/>
      <c r="M312" s="196"/>
      <c r="N312" s="197"/>
      <c r="O312" s="197"/>
      <c r="P312" s="197"/>
      <c r="Q312" s="197"/>
      <c r="R312" s="197"/>
      <c r="S312" s="197"/>
      <c r="T312" s="198"/>
      <c r="AT312" s="199" t="s">
        <v>151</v>
      </c>
      <c r="AU312" s="199" t="s">
        <v>82</v>
      </c>
      <c r="AV312" s="11" t="s">
        <v>82</v>
      </c>
      <c r="AW312" s="11" t="s">
        <v>33</v>
      </c>
      <c r="AX312" s="11" t="s">
        <v>72</v>
      </c>
      <c r="AY312" s="199" t="s">
        <v>139</v>
      </c>
    </row>
    <row r="313" spans="2:51" s="12" customFormat="1" ht="11.25">
      <c r="B313" s="200"/>
      <c r="C313" s="201"/>
      <c r="D313" s="185" t="s">
        <v>151</v>
      </c>
      <c r="E313" s="202" t="s">
        <v>19</v>
      </c>
      <c r="F313" s="203" t="s">
        <v>166</v>
      </c>
      <c r="G313" s="201"/>
      <c r="H313" s="204">
        <v>137.756</v>
      </c>
      <c r="I313" s="205"/>
      <c r="J313" s="201"/>
      <c r="K313" s="201"/>
      <c r="L313" s="206"/>
      <c r="M313" s="207"/>
      <c r="N313" s="208"/>
      <c r="O313" s="208"/>
      <c r="P313" s="208"/>
      <c r="Q313" s="208"/>
      <c r="R313" s="208"/>
      <c r="S313" s="208"/>
      <c r="T313" s="209"/>
      <c r="AT313" s="210" t="s">
        <v>151</v>
      </c>
      <c r="AU313" s="210" t="s">
        <v>82</v>
      </c>
      <c r="AV313" s="12" t="s">
        <v>146</v>
      </c>
      <c r="AW313" s="12" t="s">
        <v>33</v>
      </c>
      <c r="AX313" s="12" t="s">
        <v>80</v>
      </c>
      <c r="AY313" s="210" t="s">
        <v>139</v>
      </c>
    </row>
    <row r="314" spans="2:65" s="1" customFormat="1" ht="20.45" customHeight="1">
      <c r="B314" s="33"/>
      <c r="C314" s="173" t="s">
        <v>476</v>
      </c>
      <c r="D314" s="173" t="s">
        <v>141</v>
      </c>
      <c r="E314" s="174" t="s">
        <v>872</v>
      </c>
      <c r="F314" s="175" t="s">
        <v>873</v>
      </c>
      <c r="G314" s="176" t="s">
        <v>144</v>
      </c>
      <c r="H314" s="177">
        <v>50.268</v>
      </c>
      <c r="I314" s="178"/>
      <c r="J314" s="179">
        <f>ROUND(I314*H314,2)</f>
        <v>0</v>
      </c>
      <c r="K314" s="175" t="s">
        <v>145</v>
      </c>
      <c r="L314" s="37"/>
      <c r="M314" s="180" t="s">
        <v>19</v>
      </c>
      <c r="N314" s="181" t="s">
        <v>43</v>
      </c>
      <c r="O314" s="59"/>
      <c r="P314" s="182">
        <f>O314*H314</f>
        <v>0</v>
      </c>
      <c r="Q314" s="182">
        <v>0.0136</v>
      </c>
      <c r="R314" s="182">
        <f>Q314*H314</f>
        <v>0.6836447999999999</v>
      </c>
      <c r="S314" s="182">
        <v>0</v>
      </c>
      <c r="T314" s="183">
        <f>S314*H314</f>
        <v>0</v>
      </c>
      <c r="AR314" s="16" t="s">
        <v>146</v>
      </c>
      <c r="AT314" s="16" t="s">
        <v>141</v>
      </c>
      <c r="AU314" s="16" t="s">
        <v>82</v>
      </c>
      <c r="AY314" s="16" t="s">
        <v>139</v>
      </c>
      <c r="BE314" s="184">
        <f>IF(N314="základní",J314,0)</f>
        <v>0</v>
      </c>
      <c r="BF314" s="184">
        <f>IF(N314="snížená",J314,0)</f>
        <v>0</v>
      </c>
      <c r="BG314" s="184">
        <f>IF(N314="zákl. přenesená",J314,0)</f>
        <v>0</v>
      </c>
      <c r="BH314" s="184">
        <f>IF(N314="sníž. přenesená",J314,0)</f>
        <v>0</v>
      </c>
      <c r="BI314" s="184">
        <f>IF(N314="nulová",J314,0)</f>
        <v>0</v>
      </c>
      <c r="BJ314" s="16" t="s">
        <v>80</v>
      </c>
      <c r="BK314" s="184">
        <f>ROUND(I314*H314,2)</f>
        <v>0</v>
      </c>
      <c r="BL314" s="16" t="s">
        <v>146</v>
      </c>
      <c r="BM314" s="16" t="s">
        <v>874</v>
      </c>
    </row>
    <row r="315" spans="2:47" s="1" customFormat="1" ht="19.5">
      <c r="B315" s="33"/>
      <c r="C315" s="34"/>
      <c r="D315" s="185" t="s">
        <v>148</v>
      </c>
      <c r="E315" s="34"/>
      <c r="F315" s="186" t="s">
        <v>875</v>
      </c>
      <c r="G315" s="34"/>
      <c r="H315" s="34"/>
      <c r="I315" s="102"/>
      <c r="J315" s="34"/>
      <c r="K315" s="34"/>
      <c r="L315" s="37"/>
      <c r="M315" s="187"/>
      <c r="N315" s="59"/>
      <c r="O315" s="59"/>
      <c r="P315" s="59"/>
      <c r="Q315" s="59"/>
      <c r="R315" s="59"/>
      <c r="S315" s="59"/>
      <c r="T315" s="60"/>
      <c r="AT315" s="16" t="s">
        <v>148</v>
      </c>
      <c r="AU315" s="16" t="s">
        <v>82</v>
      </c>
    </row>
    <row r="316" spans="2:47" s="1" customFormat="1" ht="58.5">
      <c r="B316" s="33"/>
      <c r="C316" s="34"/>
      <c r="D316" s="185" t="s">
        <v>149</v>
      </c>
      <c r="E316" s="34"/>
      <c r="F316" s="188" t="s">
        <v>858</v>
      </c>
      <c r="G316" s="34"/>
      <c r="H316" s="34"/>
      <c r="I316" s="102"/>
      <c r="J316" s="34"/>
      <c r="K316" s="34"/>
      <c r="L316" s="37"/>
      <c r="M316" s="187"/>
      <c r="N316" s="59"/>
      <c r="O316" s="59"/>
      <c r="P316" s="59"/>
      <c r="Q316" s="59"/>
      <c r="R316" s="59"/>
      <c r="S316" s="59"/>
      <c r="T316" s="60"/>
      <c r="AT316" s="16" t="s">
        <v>149</v>
      </c>
      <c r="AU316" s="16" t="s">
        <v>82</v>
      </c>
    </row>
    <row r="317" spans="2:51" s="11" customFormat="1" ht="11.25">
      <c r="B317" s="189"/>
      <c r="C317" s="190"/>
      <c r="D317" s="185" t="s">
        <v>151</v>
      </c>
      <c r="E317" s="191" t="s">
        <v>19</v>
      </c>
      <c r="F317" s="192" t="s">
        <v>876</v>
      </c>
      <c r="G317" s="190"/>
      <c r="H317" s="193">
        <v>50.268</v>
      </c>
      <c r="I317" s="194"/>
      <c r="J317" s="190"/>
      <c r="K317" s="190"/>
      <c r="L317" s="195"/>
      <c r="M317" s="196"/>
      <c r="N317" s="197"/>
      <c r="O317" s="197"/>
      <c r="P317" s="197"/>
      <c r="Q317" s="197"/>
      <c r="R317" s="197"/>
      <c r="S317" s="197"/>
      <c r="T317" s="198"/>
      <c r="AT317" s="199" t="s">
        <v>151</v>
      </c>
      <c r="AU317" s="199" t="s">
        <v>82</v>
      </c>
      <c r="AV317" s="11" t="s">
        <v>82</v>
      </c>
      <c r="AW317" s="11" t="s">
        <v>33</v>
      </c>
      <c r="AX317" s="11" t="s">
        <v>80</v>
      </c>
      <c r="AY317" s="199" t="s">
        <v>139</v>
      </c>
    </row>
    <row r="318" spans="2:65" s="1" customFormat="1" ht="20.45" customHeight="1">
      <c r="B318" s="33"/>
      <c r="C318" s="173" t="s">
        <v>482</v>
      </c>
      <c r="D318" s="173" t="s">
        <v>141</v>
      </c>
      <c r="E318" s="174" t="s">
        <v>877</v>
      </c>
      <c r="F318" s="175" t="s">
        <v>878</v>
      </c>
      <c r="G318" s="176" t="s">
        <v>144</v>
      </c>
      <c r="H318" s="177">
        <v>22.033</v>
      </c>
      <c r="I318" s="178"/>
      <c r="J318" s="179">
        <f>ROUND(I318*H318,2)</f>
        <v>0</v>
      </c>
      <c r="K318" s="175" t="s">
        <v>145</v>
      </c>
      <c r="L318" s="37"/>
      <c r="M318" s="180" t="s">
        <v>19</v>
      </c>
      <c r="N318" s="181" t="s">
        <v>43</v>
      </c>
      <c r="O318" s="59"/>
      <c r="P318" s="182">
        <f>O318*H318</f>
        <v>0</v>
      </c>
      <c r="Q318" s="182">
        <v>0.00438</v>
      </c>
      <c r="R318" s="182">
        <f>Q318*H318</f>
        <v>0.09650454000000001</v>
      </c>
      <c r="S318" s="182">
        <v>0</v>
      </c>
      <c r="T318" s="183">
        <f>S318*H318</f>
        <v>0</v>
      </c>
      <c r="AR318" s="16" t="s">
        <v>146</v>
      </c>
      <c r="AT318" s="16" t="s">
        <v>141</v>
      </c>
      <c r="AU318" s="16" t="s">
        <v>82</v>
      </c>
      <c r="AY318" s="16" t="s">
        <v>139</v>
      </c>
      <c r="BE318" s="184">
        <f>IF(N318="základní",J318,0)</f>
        <v>0</v>
      </c>
      <c r="BF318" s="184">
        <f>IF(N318="snížená",J318,0)</f>
        <v>0</v>
      </c>
      <c r="BG318" s="184">
        <f>IF(N318="zákl. přenesená",J318,0)</f>
        <v>0</v>
      </c>
      <c r="BH318" s="184">
        <f>IF(N318="sníž. přenesená",J318,0)</f>
        <v>0</v>
      </c>
      <c r="BI318" s="184">
        <f>IF(N318="nulová",J318,0)</f>
        <v>0</v>
      </c>
      <c r="BJ318" s="16" t="s">
        <v>80</v>
      </c>
      <c r="BK318" s="184">
        <f>ROUND(I318*H318,2)</f>
        <v>0</v>
      </c>
      <c r="BL318" s="16" t="s">
        <v>146</v>
      </c>
      <c r="BM318" s="16" t="s">
        <v>879</v>
      </c>
    </row>
    <row r="319" spans="2:47" s="1" customFormat="1" ht="11.25">
      <c r="B319" s="33"/>
      <c r="C319" s="34"/>
      <c r="D319" s="185" t="s">
        <v>148</v>
      </c>
      <c r="E319" s="34"/>
      <c r="F319" s="186" t="s">
        <v>880</v>
      </c>
      <c r="G319" s="34"/>
      <c r="H319" s="34"/>
      <c r="I319" s="102"/>
      <c r="J319" s="34"/>
      <c r="K319" s="34"/>
      <c r="L319" s="37"/>
      <c r="M319" s="187"/>
      <c r="N319" s="59"/>
      <c r="O319" s="59"/>
      <c r="P319" s="59"/>
      <c r="Q319" s="59"/>
      <c r="R319" s="59"/>
      <c r="S319" s="59"/>
      <c r="T319" s="60"/>
      <c r="AT319" s="16" t="s">
        <v>148</v>
      </c>
      <c r="AU319" s="16" t="s">
        <v>82</v>
      </c>
    </row>
    <row r="320" spans="2:47" s="1" customFormat="1" ht="29.25">
      <c r="B320" s="33"/>
      <c r="C320" s="34"/>
      <c r="D320" s="185" t="s">
        <v>149</v>
      </c>
      <c r="E320" s="34"/>
      <c r="F320" s="188" t="s">
        <v>881</v>
      </c>
      <c r="G320" s="34"/>
      <c r="H320" s="34"/>
      <c r="I320" s="102"/>
      <c r="J320" s="34"/>
      <c r="K320" s="34"/>
      <c r="L320" s="37"/>
      <c r="M320" s="187"/>
      <c r="N320" s="59"/>
      <c r="O320" s="59"/>
      <c r="P320" s="59"/>
      <c r="Q320" s="59"/>
      <c r="R320" s="59"/>
      <c r="S320" s="59"/>
      <c r="T320" s="60"/>
      <c r="AT320" s="16" t="s">
        <v>149</v>
      </c>
      <c r="AU320" s="16" t="s">
        <v>82</v>
      </c>
    </row>
    <row r="321" spans="2:51" s="11" customFormat="1" ht="11.25">
      <c r="B321" s="189"/>
      <c r="C321" s="190"/>
      <c r="D321" s="185" t="s">
        <v>151</v>
      </c>
      <c r="E321" s="191" t="s">
        <v>19</v>
      </c>
      <c r="F321" s="192" t="s">
        <v>882</v>
      </c>
      <c r="G321" s="190"/>
      <c r="H321" s="193">
        <v>15.305</v>
      </c>
      <c r="I321" s="194"/>
      <c r="J321" s="190"/>
      <c r="K321" s="190"/>
      <c r="L321" s="195"/>
      <c r="M321" s="196"/>
      <c r="N321" s="197"/>
      <c r="O321" s="197"/>
      <c r="P321" s="197"/>
      <c r="Q321" s="197"/>
      <c r="R321" s="197"/>
      <c r="S321" s="197"/>
      <c r="T321" s="198"/>
      <c r="AT321" s="199" t="s">
        <v>151</v>
      </c>
      <c r="AU321" s="199" t="s">
        <v>82</v>
      </c>
      <c r="AV321" s="11" t="s">
        <v>82</v>
      </c>
      <c r="AW321" s="11" t="s">
        <v>33</v>
      </c>
      <c r="AX321" s="11" t="s">
        <v>72</v>
      </c>
      <c r="AY321" s="199" t="s">
        <v>139</v>
      </c>
    </row>
    <row r="322" spans="2:51" s="11" customFormat="1" ht="11.25">
      <c r="B322" s="189"/>
      <c r="C322" s="190"/>
      <c r="D322" s="185" t="s">
        <v>151</v>
      </c>
      <c r="E322" s="191" t="s">
        <v>19</v>
      </c>
      <c r="F322" s="192" t="s">
        <v>883</v>
      </c>
      <c r="G322" s="190"/>
      <c r="H322" s="193">
        <v>6.728</v>
      </c>
      <c r="I322" s="194"/>
      <c r="J322" s="190"/>
      <c r="K322" s="190"/>
      <c r="L322" s="195"/>
      <c r="M322" s="196"/>
      <c r="N322" s="197"/>
      <c r="O322" s="197"/>
      <c r="P322" s="197"/>
      <c r="Q322" s="197"/>
      <c r="R322" s="197"/>
      <c r="S322" s="197"/>
      <c r="T322" s="198"/>
      <c r="AT322" s="199" t="s">
        <v>151</v>
      </c>
      <c r="AU322" s="199" t="s">
        <v>82</v>
      </c>
      <c r="AV322" s="11" t="s">
        <v>82</v>
      </c>
      <c r="AW322" s="11" t="s">
        <v>33</v>
      </c>
      <c r="AX322" s="11" t="s">
        <v>72</v>
      </c>
      <c r="AY322" s="199" t="s">
        <v>139</v>
      </c>
    </row>
    <row r="323" spans="2:51" s="12" customFormat="1" ht="11.25">
      <c r="B323" s="200"/>
      <c r="C323" s="201"/>
      <c r="D323" s="185" t="s">
        <v>151</v>
      </c>
      <c r="E323" s="202" t="s">
        <v>19</v>
      </c>
      <c r="F323" s="203" t="s">
        <v>166</v>
      </c>
      <c r="G323" s="201"/>
      <c r="H323" s="204">
        <v>22.033</v>
      </c>
      <c r="I323" s="205"/>
      <c r="J323" s="201"/>
      <c r="K323" s="201"/>
      <c r="L323" s="206"/>
      <c r="M323" s="207"/>
      <c r="N323" s="208"/>
      <c r="O323" s="208"/>
      <c r="P323" s="208"/>
      <c r="Q323" s="208"/>
      <c r="R323" s="208"/>
      <c r="S323" s="208"/>
      <c r="T323" s="209"/>
      <c r="AT323" s="210" t="s">
        <v>151</v>
      </c>
      <c r="AU323" s="210" t="s">
        <v>82</v>
      </c>
      <c r="AV323" s="12" t="s">
        <v>146</v>
      </c>
      <c r="AW323" s="12" t="s">
        <v>33</v>
      </c>
      <c r="AX323" s="12" t="s">
        <v>80</v>
      </c>
      <c r="AY323" s="210" t="s">
        <v>139</v>
      </c>
    </row>
    <row r="324" spans="2:65" s="1" customFormat="1" ht="20.45" customHeight="1">
      <c r="B324" s="33"/>
      <c r="C324" s="173" t="s">
        <v>488</v>
      </c>
      <c r="D324" s="173" t="s">
        <v>141</v>
      </c>
      <c r="E324" s="174" t="s">
        <v>884</v>
      </c>
      <c r="F324" s="175" t="s">
        <v>885</v>
      </c>
      <c r="G324" s="176" t="s">
        <v>144</v>
      </c>
      <c r="H324" s="177">
        <v>69.221</v>
      </c>
      <c r="I324" s="178"/>
      <c r="J324" s="179">
        <f>ROUND(I324*H324,2)</f>
        <v>0</v>
      </c>
      <c r="K324" s="175" t="s">
        <v>145</v>
      </c>
      <c r="L324" s="37"/>
      <c r="M324" s="180" t="s">
        <v>19</v>
      </c>
      <c r="N324" s="181" t="s">
        <v>43</v>
      </c>
      <c r="O324" s="59"/>
      <c r="P324" s="182">
        <f>O324*H324</f>
        <v>0</v>
      </c>
      <c r="Q324" s="182">
        <v>0.0085</v>
      </c>
      <c r="R324" s="182">
        <f>Q324*H324</f>
        <v>0.5883785</v>
      </c>
      <c r="S324" s="182">
        <v>0</v>
      </c>
      <c r="T324" s="183">
        <f>S324*H324</f>
        <v>0</v>
      </c>
      <c r="AR324" s="16" t="s">
        <v>146</v>
      </c>
      <c r="AT324" s="16" t="s">
        <v>141</v>
      </c>
      <c r="AU324" s="16" t="s">
        <v>82</v>
      </c>
      <c r="AY324" s="16" t="s">
        <v>139</v>
      </c>
      <c r="BE324" s="184">
        <f>IF(N324="základní",J324,0)</f>
        <v>0</v>
      </c>
      <c r="BF324" s="184">
        <f>IF(N324="snížená",J324,0)</f>
        <v>0</v>
      </c>
      <c r="BG324" s="184">
        <f>IF(N324="zákl. přenesená",J324,0)</f>
        <v>0</v>
      </c>
      <c r="BH324" s="184">
        <f>IF(N324="sníž. přenesená",J324,0)</f>
        <v>0</v>
      </c>
      <c r="BI324" s="184">
        <f>IF(N324="nulová",J324,0)</f>
        <v>0</v>
      </c>
      <c r="BJ324" s="16" t="s">
        <v>80</v>
      </c>
      <c r="BK324" s="184">
        <f>ROUND(I324*H324,2)</f>
        <v>0</v>
      </c>
      <c r="BL324" s="16" t="s">
        <v>146</v>
      </c>
      <c r="BM324" s="16" t="s">
        <v>886</v>
      </c>
    </row>
    <row r="325" spans="2:47" s="1" customFormat="1" ht="19.5">
      <c r="B325" s="33"/>
      <c r="C325" s="34"/>
      <c r="D325" s="185" t="s">
        <v>148</v>
      </c>
      <c r="E325" s="34"/>
      <c r="F325" s="186" t="s">
        <v>887</v>
      </c>
      <c r="G325" s="34"/>
      <c r="H325" s="34"/>
      <c r="I325" s="102"/>
      <c r="J325" s="34"/>
      <c r="K325" s="34"/>
      <c r="L325" s="37"/>
      <c r="M325" s="187"/>
      <c r="N325" s="59"/>
      <c r="O325" s="59"/>
      <c r="P325" s="59"/>
      <c r="Q325" s="59"/>
      <c r="R325" s="59"/>
      <c r="S325" s="59"/>
      <c r="T325" s="60"/>
      <c r="AT325" s="16" t="s">
        <v>148</v>
      </c>
      <c r="AU325" s="16" t="s">
        <v>82</v>
      </c>
    </row>
    <row r="326" spans="2:47" s="1" customFormat="1" ht="195">
      <c r="B326" s="33"/>
      <c r="C326" s="34"/>
      <c r="D326" s="185" t="s">
        <v>149</v>
      </c>
      <c r="E326" s="34"/>
      <c r="F326" s="188" t="s">
        <v>888</v>
      </c>
      <c r="G326" s="34"/>
      <c r="H326" s="34"/>
      <c r="I326" s="102"/>
      <c r="J326" s="34"/>
      <c r="K326" s="34"/>
      <c r="L326" s="37"/>
      <c r="M326" s="187"/>
      <c r="N326" s="59"/>
      <c r="O326" s="59"/>
      <c r="P326" s="59"/>
      <c r="Q326" s="59"/>
      <c r="R326" s="59"/>
      <c r="S326" s="59"/>
      <c r="T326" s="60"/>
      <c r="AT326" s="16" t="s">
        <v>149</v>
      </c>
      <c r="AU326" s="16" t="s">
        <v>82</v>
      </c>
    </row>
    <row r="327" spans="2:51" s="11" customFormat="1" ht="11.25">
      <c r="B327" s="189"/>
      <c r="C327" s="190"/>
      <c r="D327" s="185" t="s">
        <v>151</v>
      </c>
      <c r="E327" s="191" t="s">
        <v>19</v>
      </c>
      <c r="F327" s="192" t="s">
        <v>889</v>
      </c>
      <c r="G327" s="190"/>
      <c r="H327" s="193">
        <v>77.7</v>
      </c>
      <c r="I327" s="194"/>
      <c r="J327" s="190"/>
      <c r="K327" s="190"/>
      <c r="L327" s="195"/>
      <c r="M327" s="196"/>
      <c r="N327" s="197"/>
      <c r="O327" s="197"/>
      <c r="P327" s="197"/>
      <c r="Q327" s="197"/>
      <c r="R327" s="197"/>
      <c r="S327" s="197"/>
      <c r="T327" s="198"/>
      <c r="AT327" s="199" t="s">
        <v>151</v>
      </c>
      <c r="AU327" s="199" t="s">
        <v>82</v>
      </c>
      <c r="AV327" s="11" t="s">
        <v>82</v>
      </c>
      <c r="AW327" s="11" t="s">
        <v>33</v>
      </c>
      <c r="AX327" s="11" t="s">
        <v>72</v>
      </c>
      <c r="AY327" s="199" t="s">
        <v>139</v>
      </c>
    </row>
    <row r="328" spans="2:51" s="11" customFormat="1" ht="11.25">
      <c r="B328" s="189"/>
      <c r="C328" s="190"/>
      <c r="D328" s="185" t="s">
        <v>151</v>
      </c>
      <c r="E328" s="191" t="s">
        <v>19</v>
      </c>
      <c r="F328" s="192" t="s">
        <v>890</v>
      </c>
      <c r="G328" s="190"/>
      <c r="H328" s="193">
        <v>-8.479</v>
      </c>
      <c r="I328" s="194"/>
      <c r="J328" s="190"/>
      <c r="K328" s="190"/>
      <c r="L328" s="195"/>
      <c r="M328" s="196"/>
      <c r="N328" s="197"/>
      <c r="O328" s="197"/>
      <c r="P328" s="197"/>
      <c r="Q328" s="197"/>
      <c r="R328" s="197"/>
      <c r="S328" s="197"/>
      <c r="T328" s="198"/>
      <c r="AT328" s="199" t="s">
        <v>151</v>
      </c>
      <c r="AU328" s="199" t="s">
        <v>82</v>
      </c>
      <c r="AV328" s="11" t="s">
        <v>82</v>
      </c>
      <c r="AW328" s="11" t="s">
        <v>33</v>
      </c>
      <c r="AX328" s="11" t="s">
        <v>72</v>
      </c>
      <c r="AY328" s="199" t="s">
        <v>139</v>
      </c>
    </row>
    <row r="329" spans="2:51" s="12" customFormat="1" ht="11.25">
      <c r="B329" s="200"/>
      <c r="C329" s="201"/>
      <c r="D329" s="185" t="s">
        <v>151</v>
      </c>
      <c r="E329" s="202" t="s">
        <v>19</v>
      </c>
      <c r="F329" s="203" t="s">
        <v>166</v>
      </c>
      <c r="G329" s="201"/>
      <c r="H329" s="204">
        <v>69.221</v>
      </c>
      <c r="I329" s="205"/>
      <c r="J329" s="201"/>
      <c r="K329" s="201"/>
      <c r="L329" s="206"/>
      <c r="M329" s="207"/>
      <c r="N329" s="208"/>
      <c r="O329" s="208"/>
      <c r="P329" s="208"/>
      <c r="Q329" s="208"/>
      <c r="R329" s="208"/>
      <c r="S329" s="208"/>
      <c r="T329" s="209"/>
      <c r="AT329" s="210" t="s">
        <v>151</v>
      </c>
      <c r="AU329" s="210" t="s">
        <v>82</v>
      </c>
      <c r="AV329" s="12" t="s">
        <v>146</v>
      </c>
      <c r="AW329" s="12" t="s">
        <v>33</v>
      </c>
      <c r="AX329" s="12" t="s">
        <v>80</v>
      </c>
      <c r="AY329" s="210" t="s">
        <v>139</v>
      </c>
    </row>
    <row r="330" spans="2:65" s="1" customFormat="1" ht="20.45" customHeight="1">
      <c r="B330" s="33"/>
      <c r="C330" s="222" t="s">
        <v>494</v>
      </c>
      <c r="D330" s="222" t="s">
        <v>259</v>
      </c>
      <c r="E330" s="223" t="s">
        <v>891</v>
      </c>
      <c r="F330" s="224" t="s">
        <v>892</v>
      </c>
      <c r="G330" s="225" t="s">
        <v>144</v>
      </c>
      <c r="H330" s="226">
        <v>70.605</v>
      </c>
      <c r="I330" s="227"/>
      <c r="J330" s="228">
        <f>ROUND(I330*H330,2)</f>
        <v>0</v>
      </c>
      <c r="K330" s="224" t="s">
        <v>145</v>
      </c>
      <c r="L330" s="229"/>
      <c r="M330" s="230" t="s">
        <v>19</v>
      </c>
      <c r="N330" s="231" t="s">
        <v>43</v>
      </c>
      <c r="O330" s="59"/>
      <c r="P330" s="182">
        <f>O330*H330</f>
        <v>0</v>
      </c>
      <c r="Q330" s="182">
        <v>0.0021</v>
      </c>
      <c r="R330" s="182">
        <f>Q330*H330</f>
        <v>0.1482705</v>
      </c>
      <c r="S330" s="182">
        <v>0</v>
      </c>
      <c r="T330" s="183">
        <f>S330*H330</f>
        <v>0</v>
      </c>
      <c r="AR330" s="16" t="s">
        <v>183</v>
      </c>
      <c r="AT330" s="16" t="s">
        <v>259</v>
      </c>
      <c r="AU330" s="16" t="s">
        <v>82</v>
      </c>
      <c r="AY330" s="16" t="s">
        <v>139</v>
      </c>
      <c r="BE330" s="184">
        <f>IF(N330="základní",J330,0)</f>
        <v>0</v>
      </c>
      <c r="BF330" s="184">
        <f>IF(N330="snížená",J330,0)</f>
        <v>0</v>
      </c>
      <c r="BG330" s="184">
        <f>IF(N330="zákl. přenesená",J330,0)</f>
        <v>0</v>
      </c>
      <c r="BH330" s="184">
        <f>IF(N330="sníž. přenesená",J330,0)</f>
        <v>0</v>
      </c>
      <c r="BI330" s="184">
        <f>IF(N330="nulová",J330,0)</f>
        <v>0</v>
      </c>
      <c r="BJ330" s="16" t="s">
        <v>80</v>
      </c>
      <c r="BK330" s="184">
        <f>ROUND(I330*H330,2)</f>
        <v>0</v>
      </c>
      <c r="BL330" s="16" t="s">
        <v>146</v>
      </c>
      <c r="BM330" s="16" t="s">
        <v>893</v>
      </c>
    </row>
    <row r="331" spans="2:47" s="1" customFormat="1" ht="11.25">
      <c r="B331" s="33"/>
      <c r="C331" s="34"/>
      <c r="D331" s="185" t="s">
        <v>148</v>
      </c>
      <c r="E331" s="34"/>
      <c r="F331" s="186" t="s">
        <v>892</v>
      </c>
      <c r="G331" s="34"/>
      <c r="H331" s="34"/>
      <c r="I331" s="102"/>
      <c r="J331" s="34"/>
      <c r="K331" s="34"/>
      <c r="L331" s="37"/>
      <c r="M331" s="187"/>
      <c r="N331" s="59"/>
      <c r="O331" s="59"/>
      <c r="P331" s="59"/>
      <c r="Q331" s="59"/>
      <c r="R331" s="59"/>
      <c r="S331" s="59"/>
      <c r="T331" s="60"/>
      <c r="AT331" s="16" t="s">
        <v>148</v>
      </c>
      <c r="AU331" s="16" t="s">
        <v>82</v>
      </c>
    </row>
    <row r="332" spans="2:51" s="11" customFormat="1" ht="11.25">
      <c r="B332" s="189"/>
      <c r="C332" s="190"/>
      <c r="D332" s="185" t="s">
        <v>151</v>
      </c>
      <c r="E332" s="190"/>
      <c r="F332" s="192" t="s">
        <v>894</v>
      </c>
      <c r="G332" s="190"/>
      <c r="H332" s="193">
        <v>70.605</v>
      </c>
      <c r="I332" s="194"/>
      <c r="J332" s="190"/>
      <c r="K332" s="190"/>
      <c r="L332" s="195"/>
      <c r="M332" s="196"/>
      <c r="N332" s="197"/>
      <c r="O332" s="197"/>
      <c r="P332" s="197"/>
      <c r="Q332" s="197"/>
      <c r="R332" s="197"/>
      <c r="S332" s="197"/>
      <c r="T332" s="198"/>
      <c r="AT332" s="199" t="s">
        <v>151</v>
      </c>
      <c r="AU332" s="199" t="s">
        <v>82</v>
      </c>
      <c r="AV332" s="11" t="s">
        <v>82</v>
      </c>
      <c r="AW332" s="11" t="s">
        <v>4</v>
      </c>
      <c r="AX332" s="11" t="s">
        <v>80</v>
      </c>
      <c r="AY332" s="199" t="s">
        <v>139</v>
      </c>
    </row>
    <row r="333" spans="2:65" s="1" customFormat="1" ht="20.45" customHeight="1">
      <c r="B333" s="33"/>
      <c r="C333" s="173" t="s">
        <v>500</v>
      </c>
      <c r="D333" s="173" t="s">
        <v>141</v>
      </c>
      <c r="E333" s="174" t="s">
        <v>895</v>
      </c>
      <c r="F333" s="175" t="s">
        <v>896</v>
      </c>
      <c r="G333" s="176" t="s">
        <v>144</v>
      </c>
      <c r="H333" s="177">
        <v>7.312</v>
      </c>
      <c r="I333" s="178"/>
      <c r="J333" s="179">
        <f>ROUND(I333*H333,2)</f>
        <v>0</v>
      </c>
      <c r="K333" s="175" t="s">
        <v>145</v>
      </c>
      <c r="L333" s="37"/>
      <c r="M333" s="180" t="s">
        <v>19</v>
      </c>
      <c r="N333" s="181" t="s">
        <v>43</v>
      </c>
      <c r="O333" s="59"/>
      <c r="P333" s="182">
        <f>O333*H333</f>
        <v>0</v>
      </c>
      <c r="Q333" s="182">
        <v>0.00944</v>
      </c>
      <c r="R333" s="182">
        <f>Q333*H333</f>
        <v>0.06902528000000001</v>
      </c>
      <c r="S333" s="182">
        <v>0</v>
      </c>
      <c r="T333" s="183">
        <f>S333*H333</f>
        <v>0</v>
      </c>
      <c r="AR333" s="16" t="s">
        <v>146</v>
      </c>
      <c r="AT333" s="16" t="s">
        <v>141</v>
      </c>
      <c r="AU333" s="16" t="s">
        <v>82</v>
      </c>
      <c r="AY333" s="16" t="s">
        <v>139</v>
      </c>
      <c r="BE333" s="184">
        <f>IF(N333="základní",J333,0)</f>
        <v>0</v>
      </c>
      <c r="BF333" s="184">
        <f>IF(N333="snížená",J333,0)</f>
        <v>0</v>
      </c>
      <c r="BG333" s="184">
        <f>IF(N333="zákl. přenesená",J333,0)</f>
        <v>0</v>
      </c>
      <c r="BH333" s="184">
        <f>IF(N333="sníž. přenesená",J333,0)</f>
        <v>0</v>
      </c>
      <c r="BI333" s="184">
        <f>IF(N333="nulová",J333,0)</f>
        <v>0</v>
      </c>
      <c r="BJ333" s="16" t="s">
        <v>80</v>
      </c>
      <c r="BK333" s="184">
        <f>ROUND(I333*H333,2)</f>
        <v>0</v>
      </c>
      <c r="BL333" s="16" t="s">
        <v>146</v>
      </c>
      <c r="BM333" s="16" t="s">
        <v>897</v>
      </c>
    </row>
    <row r="334" spans="2:47" s="1" customFormat="1" ht="19.5">
      <c r="B334" s="33"/>
      <c r="C334" s="34"/>
      <c r="D334" s="185" t="s">
        <v>148</v>
      </c>
      <c r="E334" s="34"/>
      <c r="F334" s="186" t="s">
        <v>898</v>
      </c>
      <c r="G334" s="34"/>
      <c r="H334" s="34"/>
      <c r="I334" s="102"/>
      <c r="J334" s="34"/>
      <c r="K334" s="34"/>
      <c r="L334" s="37"/>
      <c r="M334" s="187"/>
      <c r="N334" s="59"/>
      <c r="O334" s="59"/>
      <c r="P334" s="59"/>
      <c r="Q334" s="59"/>
      <c r="R334" s="59"/>
      <c r="S334" s="59"/>
      <c r="T334" s="60"/>
      <c r="AT334" s="16" t="s">
        <v>148</v>
      </c>
      <c r="AU334" s="16" t="s">
        <v>82</v>
      </c>
    </row>
    <row r="335" spans="2:47" s="1" customFormat="1" ht="195">
      <c r="B335" s="33"/>
      <c r="C335" s="34"/>
      <c r="D335" s="185" t="s">
        <v>149</v>
      </c>
      <c r="E335" s="34"/>
      <c r="F335" s="188" t="s">
        <v>888</v>
      </c>
      <c r="G335" s="34"/>
      <c r="H335" s="34"/>
      <c r="I335" s="102"/>
      <c r="J335" s="34"/>
      <c r="K335" s="34"/>
      <c r="L335" s="37"/>
      <c r="M335" s="187"/>
      <c r="N335" s="59"/>
      <c r="O335" s="59"/>
      <c r="P335" s="59"/>
      <c r="Q335" s="59"/>
      <c r="R335" s="59"/>
      <c r="S335" s="59"/>
      <c r="T335" s="60"/>
      <c r="AT335" s="16" t="s">
        <v>149</v>
      </c>
      <c r="AU335" s="16" t="s">
        <v>82</v>
      </c>
    </row>
    <row r="336" spans="2:51" s="11" customFormat="1" ht="11.25">
      <c r="B336" s="189"/>
      <c r="C336" s="190"/>
      <c r="D336" s="185" t="s">
        <v>151</v>
      </c>
      <c r="E336" s="191" t="s">
        <v>19</v>
      </c>
      <c r="F336" s="192" t="s">
        <v>899</v>
      </c>
      <c r="G336" s="190"/>
      <c r="H336" s="193">
        <v>9.45</v>
      </c>
      <c r="I336" s="194"/>
      <c r="J336" s="190"/>
      <c r="K336" s="190"/>
      <c r="L336" s="195"/>
      <c r="M336" s="196"/>
      <c r="N336" s="197"/>
      <c r="O336" s="197"/>
      <c r="P336" s="197"/>
      <c r="Q336" s="197"/>
      <c r="R336" s="197"/>
      <c r="S336" s="197"/>
      <c r="T336" s="198"/>
      <c r="AT336" s="199" t="s">
        <v>151</v>
      </c>
      <c r="AU336" s="199" t="s">
        <v>82</v>
      </c>
      <c r="AV336" s="11" t="s">
        <v>82</v>
      </c>
      <c r="AW336" s="11" t="s">
        <v>33</v>
      </c>
      <c r="AX336" s="11" t="s">
        <v>72</v>
      </c>
      <c r="AY336" s="199" t="s">
        <v>139</v>
      </c>
    </row>
    <row r="337" spans="2:51" s="11" customFormat="1" ht="11.25">
      <c r="B337" s="189"/>
      <c r="C337" s="190"/>
      <c r="D337" s="185" t="s">
        <v>151</v>
      </c>
      <c r="E337" s="191" t="s">
        <v>19</v>
      </c>
      <c r="F337" s="192" t="s">
        <v>900</v>
      </c>
      <c r="G337" s="190"/>
      <c r="H337" s="193">
        <v>-2.138</v>
      </c>
      <c r="I337" s="194"/>
      <c r="J337" s="190"/>
      <c r="K337" s="190"/>
      <c r="L337" s="195"/>
      <c r="M337" s="196"/>
      <c r="N337" s="197"/>
      <c r="O337" s="197"/>
      <c r="P337" s="197"/>
      <c r="Q337" s="197"/>
      <c r="R337" s="197"/>
      <c r="S337" s="197"/>
      <c r="T337" s="198"/>
      <c r="AT337" s="199" t="s">
        <v>151</v>
      </c>
      <c r="AU337" s="199" t="s">
        <v>82</v>
      </c>
      <c r="AV337" s="11" t="s">
        <v>82</v>
      </c>
      <c r="AW337" s="11" t="s">
        <v>33</v>
      </c>
      <c r="AX337" s="11" t="s">
        <v>72</v>
      </c>
      <c r="AY337" s="199" t="s">
        <v>139</v>
      </c>
    </row>
    <row r="338" spans="2:51" s="12" customFormat="1" ht="11.25">
      <c r="B338" s="200"/>
      <c r="C338" s="201"/>
      <c r="D338" s="185" t="s">
        <v>151</v>
      </c>
      <c r="E338" s="202" t="s">
        <v>19</v>
      </c>
      <c r="F338" s="203" t="s">
        <v>166</v>
      </c>
      <c r="G338" s="201"/>
      <c r="H338" s="204">
        <v>7.311999999999999</v>
      </c>
      <c r="I338" s="205"/>
      <c r="J338" s="201"/>
      <c r="K338" s="201"/>
      <c r="L338" s="206"/>
      <c r="M338" s="207"/>
      <c r="N338" s="208"/>
      <c r="O338" s="208"/>
      <c r="P338" s="208"/>
      <c r="Q338" s="208"/>
      <c r="R338" s="208"/>
      <c r="S338" s="208"/>
      <c r="T338" s="209"/>
      <c r="AT338" s="210" t="s">
        <v>151</v>
      </c>
      <c r="AU338" s="210" t="s">
        <v>82</v>
      </c>
      <c r="AV338" s="12" t="s">
        <v>146</v>
      </c>
      <c r="AW338" s="12" t="s">
        <v>33</v>
      </c>
      <c r="AX338" s="12" t="s">
        <v>80</v>
      </c>
      <c r="AY338" s="210" t="s">
        <v>139</v>
      </c>
    </row>
    <row r="339" spans="2:65" s="1" customFormat="1" ht="20.45" customHeight="1">
      <c r="B339" s="33"/>
      <c r="C339" s="222" t="s">
        <v>506</v>
      </c>
      <c r="D339" s="222" t="s">
        <v>259</v>
      </c>
      <c r="E339" s="223" t="s">
        <v>901</v>
      </c>
      <c r="F339" s="224" t="s">
        <v>902</v>
      </c>
      <c r="G339" s="225" t="s">
        <v>144</v>
      </c>
      <c r="H339" s="226">
        <v>7.458</v>
      </c>
      <c r="I339" s="227"/>
      <c r="J339" s="228">
        <f>ROUND(I339*H339,2)</f>
        <v>0</v>
      </c>
      <c r="K339" s="224" t="s">
        <v>145</v>
      </c>
      <c r="L339" s="229"/>
      <c r="M339" s="230" t="s">
        <v>19</v>
      </c>
      <c r="N339" s="231" t="s">
        <v>43</v>
      </c>
      <c r="O339" s="59"/>
      <c r="P339" s="182">
        <f>O339*H339</f>
        <v>0</v>
      </c>
      <c r="Q339" s="182">
        <v>0.0165</v>
      </c>
      <c r="R339" s="182">
        <f>Q339*H339</f>
        <v>0.12305700000000001</v>
      </c>
      <c r="S339" s="182">
        <v>0</v>
      </c>
      <c r="T339" s="183">
        <f>S339*H339</f>
        <v>0</v>
      </c>
      <c r="AR339" s="16" t="s">
        <v>183</v>
      </c>
      <c r="AT339" s="16" t="s">
        <v>259</v>
      </c>
      <c r="AU339" s="16" t="s">
        <v>82</v>
      </c>
      <c r="AY339" s="16" t="s">
        <v>139</v>
      </c>
      <c r="BE339" s="184">
        <f>IF(N339="základní",J339,0)</f>
        <v>0</v>
      </c>
      <c r="BF339" s="184">
        <f>IF(N339="snížená",J339,0)</f>
        <v>0</v>
      </c>
      <c r="BG339" s="184">
        <f>IF(N339="zákl. přenesená",J339,0)</f>
        <v>0</v>
      </c>
      <c r="BH339" s="184">
        <f>IF(N339="sníž. přenesená",J339,0)</f>
        <v>0</v>
      </c>
      <c r="BI339" s="184">
        <f>IF(N339="nulová",J339,0)</f>
        <v>0</v>
      </c>
      <c r="BJ339" s="16" t="s">
        <v>80</v>
      </c>
      <c r="BK339" s="184">
        <f>ROUND(I339*H339,2)</f>
        <v>0</v>
      </c>
      <c r="BL339" s="16" t="s">
        <v>146</v>
      </c>
      <c r="BM339" s="16" t="s">
        <v>903</v>
      </c>
    </row>
    <row r="340" spans="2:47" s="1" customFormat="1" ht="11.25">
      <c r="B340" s="33"/>
      <c r="C340" s="34"/>
      <c r="D340" s="185" t="s">
        <v>148</v>
      </c>
      <c r="E340" s="34"/>
      <c r="F340" s="186" t="s">
        <v>902</v>
      </c>
      <c r="G340" s="34"/>
      <c r="H340" s="34"/>
      <c r="I340" s="102"/>
      <c r="J340" s="34"/>
      <c r="K340" s="34"/>
      <c r="L340" s="37"/>
      <c r="M340" s="187"/>
      <c r="N340" s="59"/>
      <c r="O340" s="59"/>
      <c r="P340" s="59"/>
      <c r="Q340" s="59"/>
      <c r="R340" s="59"/>
      <c r="S340" s="59"/>
      <c r="T340" s="60"/>
      <c r="AT340" s="16" t="s">
        <v>148</v>
      </c>
      <c r="AU340" s="16" t="s">
        <v>82</v>
      </c>
    </row>
    <row r="341" spans="2:51" s="11" customFormat="1" ht="11.25">
      <c r="B341" s="189"/>
      <c r="C341" s="190"/>
      <c r="D341" s="185" t="s">
        <v>151</v>
      </c>
      <c r="E341" s="190"/>
      <c r="F341" s="192" t="s">
        <v>904</v>
      </c>
      <c r="G341" s="190"/>
      <c r="H341" s="193">
        <v>7.458</v>
      </c>
      <c r="I341" s="194"/>
      <c r="J341" s="190"/>
      <c r="K341" s="190"/>
      <c r="L341" s="195"/>
      <c r="M341" s="196"/>
      <c r="N341" s="197"/>
      <c r="O341" s="197"/>
      <c r="P341" s="197"/>
      <c r="Q341" s="197"/>
      <c r="R341" s="197"/>
      <c r="S341" s="197"/>
      <c r="T341" s="198"/>
      <c r="AT341" s="199" t="s">
        <v>151</v>
      </c>
      <c r="AU341" s="199" t="s">
        <v>82</v>
      </c>
      <c r="AV341" s="11" t="s">
        <v>82</v>
      </c>
      <c r="AW341" s="11" t="s">
        <v>4</v>
      </c>
      <c r="AX341" s="11" t="s">
        <v>80</v>
      </c>
      <c r="AY341" s="199" t="s">
        <v>139</v>
      </c>
    </row>
    <row r="342" spans="2:65" s="1" customFormat="1" ht="20.45" customHeight="1">
      <c r="B342" s="33"/>
      <c r="C342" s="173" t="s">
        <v>513</v>
      </c>
      <c r="D342" s="173" t="s">
        <v>141</v>
      </c>
      <c r="E342" s="174" t="s">
        <v>905</v>
      </c>
      <c r="F342" s="175" t="s">
        <v>906</v>
      </c>
      <c r="G342" s="176" t="s">
        <v>179</v>
      </c>
      <c r="H342" s="177">
        <v>67.64</v>
      </c>
      <c r="I342" s="178"/>
      <c r="J342" s="179">
        <f>ROUND(I342*H342,2)</f>
        <v>0</v>
      </c>
      <c r="K342" s="175" t="s">
        <v>145</v>
      </c>
      <c r="L342" s="37"/>
      <c r="M342" s="180" t="s">
        <v>19</v>
      </c>
      <c r="N342" s="181" t="s">
        <v>43</v>
      </c>
      <c r="O342" s="59"/>
      <c r="P342" s="182">
        <f>O342*H342</f>
        <v>0</v>
      </c>
      <c r="Q342" s="182">
        <v>0.00025</v>
      </c>
      <c r="R342" s="182">
        <f>Q342*H342</f>
        <v>0.01691</v>
      </c>
      <c r="S342" s="182">
        <v>0</v>
      </c>
      <c r="T342" s="183">
        <f>S342*H342</f>
        <v>0</v>
      </c>
      <c r="AR342" s="16" t="s">
        <v>146</v>
      </c>
      <c r="AT342" s="16" t="s">
        <v>141</v>
      </c>
      <c r="AU342" s="16" t="s">
        <v>82</v>
      </c>
      <c r="AY342" s="16" t="s">
        <v>139</v>
      </c>
      <c r="BE342" s="184">
        <f>IF(N342="základní",J342,0)</f>
        <v>0</v>
      </c>
      <c r="BF342" s="184">
        <f>IF(N342="snížená",J342,0)</f>
        <v>0</v>
      </c>
      <c r="BG342" s="184">
        <f>IF(N342="zákl. přenesená",J342,0)</f>
        <v>0</v>
      </c>
      <c r="BH342" s="184">
        <f>IF(N342="sníž. přenesená",J342,0)</f>
        <v>0</v>
      </c>
      <c r="BI342" s="184">
        <f>IF(N342="nulová",J342,0)</f>
        <v>0</v>
      </c>
      <c r="BJ342" s="16" t="s">
        <v>80</v>
      </c>
      <c r="BK342" s="184">
        <f>ROUND(I342*H342,2)</f>
        <v>0</v>
      </c>
      <c r="BL342" s="16" t="s">
        <v>146</v>
      </c>
      <c r="BM342" s="16" t="s">
        <v>907</v>
      </c>
    </row>
    <row r="343" spans="2:47" s="1" customFormat="1" ht="11.25">
      <c r="B343" s="33"/>
      <c r="C343" s="34"/>
      <c r="D343" s="185" t="s">
        <v>148</v>
      </c>
      <c r="E343" s="34"/>
      <c r="F343" s="186" t="s">
        <v>908</v>
      </c>
      <c r="G343" s="34"/>
      <c r="H343" s="34"/>
      <c r="I343" s="102"/>
      <c r="J343" s="34"/>
      <c r="K343" s="34"/>
      <c r="L343" s="37"/>
      <c r="M343" s="187"/>
      <c r="N343" s="59"/>
      <c r="O343" s="59"/>
      <c r="P343" s="59"/>
      <c r="Q343" s="59"/>
      <c r="R343" s="59"/>
      <c r="S343" s="59"/>
      <c r="T343" s="60"/>
      <c r="AT343" s="16" t="s">
        <v>148</v>
      </c>
      <c r="AU343" s="16" t="s">
        <v>82</v>
      </c>
    </row>
    <row r="344" spans="2:47" s="1" customFormat="1" ht="58.5">
      <c r="B344" s="33"/>
      <c r="C344" s="34"/>
      <c r="D344" s="185" t="s">
        <v>149</v>
      </c>
      <c r="E344" s="34"/>
      <c r="F344" s="188" t="s">
        <v>909</v>
      </c>
      <c r="G344" s="34"/>
      <c r="H344" s="34"/>
      <c r="I344" s="102"/>
      <c r="J344" s="34"/>
      <c r="K344" s="34"/>
      <c r="L344" s="37"/>
      <c r="M344" s="187"/>
      <c r="N344" s="59"/>
      <c r="O344" s="59"/>
      <c r="P344" s="59"/>
      <c r="Q344" s="59"/>
      <c r="R344" s="59"/>
      <c r="S344" s="59"/>
      <c r="T344" s="60"/>
      <c r="AT344" s="16" t="s">
        <v>149</v>
      </c>
      <c r="AU344" s="16" t="s">
        <v>82</v>
      </c>
    </row>
    <row r="345" spans="2:51" s="11" customFormat="1" ht="11.25">
      <c r="B345" s="189"/>
      <c r="C345" s="190"/>
      <c r="D345" s="185" t="s">
        <v>151</v>
      </c>
      <c r="E345" s="191" t="s">
        <v>19</v>
      </c>
      <c r="F345" s="192" t="s">
        <v>910</v>
      </c>
      <c r="G345" s="190"/>
      <c r="H345" s="193">
        <v>35.51</v>
      </c>
      <c r="I345" s="194"/>
      <c r="J345" s="190"/>
      <c r="K345" s="190"/>
      <c r="L345" s="195"/>
      <c r="M345" s="196"/>
      <c r="N345" s="197"/>
      <c r="O345" s="197"/>
      <c r="P345" s="197"/>
      <c r="Q345" s="197"/>
      <c r="R345" s="197"/>
      <c r="S345" s="197"/>
      <c r="T345" s="198"/>
      <c r="AT345" s="199" t="s">
        <v>151</v>
      </c>
      <c r="AU345" s="199" t="s">
        <v>82</v>
      </c>
      <c r="AV345" s="11" t="s">
        <v>82</v>
      </c>
      <c r="AW345" s="11" t="s">
        <v>33</v>
      </c>
      <c r="AX345" s="11" t="s">
        <v>72</v>
      </c>
      <c r="AY345" s="199" t="s">
        <v>139</v>
      </c>
    </row>
    <row r="346" spans="2:51" s="11" customFormat="1" ht="11.25">
      <c r="B346" s="189"/>
      <c r="C346" s="190"/>
      <c r="D346" s="185" t="s">
        <v>151</v>
      </c>
      <c r="E346" s="191" t="s">
        <v>19</v>
      </c>
      <c r="F346" s="192" t="s">
        <v>911</v>
      </c>
      <c r="G346" s="190"/>
      <c r="H346" s="193">
        <v>7.315</v>
      </c>
      <c r="I346" s="194"/>
      <c r="J346" s="190"/>
      <c r="K346" s="190"/>
      <c r="L346" s="195"/>
      <c r="M346" s="196"/>
      <c r="N346" s="197"/>
      <c r="O346" s="197"/>
      <c r="P346" s="197"/>
      <c r="Q346" s="197"/>
      <c r="R346" s="197"/>
      <c r="S346" s="197"/>
      <c r="T346" s="198"/>
      <c r="AT346" s="199" t="s">
        <v>151</v>
      </c>
      <c r="AU346" s="199" t="s">
        <v>82</v>
      </c>
      <c r="AV346" s="11" t="s">
        <v>82</v>
      </c>
      <c r="AW346" s="11" t="s">
        <v>33</v>
      </c>
      <c r="AX346" s="11" t="s">
        <v>72</v>
      </c>
      <c r="AY346" s="199" t="s">
        <v>139</v>
      </c>
    </row>
    <row r="347" spans="2:51" s="11" customFormat="1" ht="11.25">
      <c r="B347" s="189"/>
      <c r="C347" s="190"/>
      <c r="D347" s="185" t="s">
        <v>151</v>
      </c>
      <c r="E347" s="191" t="s">
        <v>19</v>
      </c>
      <c r="F347" s="192" t="s">
        <v>912</v>
      </c>
      <c r="G347" s="190"/>
      <c r="H347" s="193">
        <v>8.75</v>
      </c>
      <c r="I347" s="194"/>
      <c r="J347" s="190"/>
      <c r="K347" s="190"/>
      <c r="L347" s="195"/>
      <c r="M347" s="196"/>
      <c r="N347" s="197"/>
      <c r="O347" s="197"/>
      <c r="P347" s="197"/>
      <c r="Q347" s="197"/>
      <c r="R347" s="197"/>
      <c r="S347" s="197"/>
      <c r="T347" s="198"/>
      <c r="AT347" s="199" t="s">
        <v>151</v>
      </c>
      <c r="AU347" s="199" t="s">
        <v>82</v>
      </c>
      <c r="AV347" s="11" t="s">
        <v>82</v>
      </c>
      <c r="AW347" s="11" t="s">
        <v>33</v>
      </c>
      <c r="AX347" s="11" t="s">
        <v>72</v>
      </c>
      <c r="AY347" s="199" t="s">
        <v>139</v>
      </c>
    </row>
    <row r="348" spans="2:51" s="11" customFormat="1" ht="11.25">
      <c r="B348" s="189"/>
      <c r="C348" s="190"/>
      <c r="D348" s="185" t="s">
        <v>151</v>
      </c>
      <c r="E348" s="191" t="s">
        <v>19</v>
      </c>
      <c r="F348" s="192" t="s">
        <v>913</v>
      </c>
      <c r="G348" s="190"/>
      <c r="H348" s="193">
        <v>16.065</v>
      </c>
      <c r="I348" s="194"/>
      <c r="J348" s="190"/>
      <c r="K348" s="190"/>
      <c r="L348" s="195"/>
      <c r="M348" s="196"/>
      <c r="N348" s="197"/>
      <c r="O348" s="197"/>
      <c r="P348" s="197"/>
      <c r="Q348" s="197"/>
      <c r="R348" s="197"/>
      <c r="S348" s="197"/>
      <c r="T348" s="198"/>
      <c r="AT348" s="199" t="s">
        <v>151</v>
      </c>
      <c r="AU348" s="199" t="s">
        <v>82</v>
      </c>
      <c r="AV348" s="11" t="s">
        <v>82</v>
      </c>
      <c r="AW348" s="11" t="s">
        <v>33</v>
      </c>
      <c r="AX348" s="11" t="s">
        <v>72</v>
      </c>
      <c r="AY348" s="199" t="s">
        <v>139</v>
      </c>
    </row>
    <row r="349" spans="2:51" s="12" customFormat="1" ht="11.25">
      <c r="B349" s="200"/>
      <c r="C349" s="201"/>
      <c r="D349" s="185" t="s">
        <v>151</v>
      </c>
      <c r="E349" s="202" t="s">
        <v>19</v>
      </c>
      <c r="F349" s="203" t="s">
        <v>166</v>
      </c>
      <c r="G349" s="201"/>
      <c r="H349" s="204">
        <v>67.64</v>
      </c>
      <c r="I349" s="205"/>
      <c r="J349" s="201"/>
      <c r="K349" s="201"/>
      <c r="L349" s="206"/>
      <c r="M349" s="207"/>
      <c r="N349" s="208"/>
      <c r="O349" s="208"/>
      <c r="P349" s="208"/>
      <c r="Q349" s="208"/>
      <c r="R349" s="208"/>
      <c r="S349" s="208"/>
      <c r="T349" s="209"/>
      <c r="AT349" s="210" t="s">
        <v>151</v>
      </c>
      <c r="AU349" s="210" t="s">
        <v>82</v>
      </c>
      <c r="AV349" s="12" t="s">
        <v>146</v>
      </c>
      <c r="AW349" s="12" t="s">
        <v>33</v>
      </c>
      <c r="AX349" s="12" t="s">
        <v>80</v>
      </c>
      <c r="AY349" s="210" t="s">
        <v>139</v>
      </c>
    </row>
    <row r="350" spans="2:65" s="1" customFormat="1" ht="20.45" customHeight="1">
      <c r="B350" s="33"/>
      <c r="C350" s="222" t="s">
        <v>519</v>
      </c>
      <c r="D350" s="222" t="s">
        <v>259</v>
      </c>
      <c r="E350" s="223" t="s">
        <v>914</v>
      </c>
      <c r="F350" s="224" t="s">
        <v>915</v>
      </c>
      <c r="G350" s="225" t="s">
        <v>179</v>
      </c>
      <c r="H350" s="226">
        <v>35.186</v>
      </c>
      <c r="I350" s="227"/>
      <c r="J350" s="228">
        <f>ROUND(I350*H350,2)</f>
        <v>0</v>
      </c>
      <c r="K350" s="224" t="s">
        <v>145</v>
      </c>
      <c r="L350" s="229"/>
      <c r="M350" s="230" t="s">
        <v>19</v>
      </c>
      <c r="N350" s="231" t="s">
        <v>43</v>
      </c>
      <c r="O350" s="59"/>
      <c r="P350" s="182">
        <f>O350*H350</f>
        <v>0</v>
      </c>
      <c r="Q350" s="182">
        <v>0.0005</v>
      </c>
      <c r="R350" s="182">
        <f>Q350*H350</f>
        <v>0.017593</v>
      </c>
      <c r="S350" s="182">
        <v>0</v>
      </c>
      <c r="T350" s="183">
        <f>S350*H350</f>
        <v>0</v>
      </c>
      <c r="AR350" s="16" t="s">
        <v>183</v>
      </c>
      <c r="AT350" s="16" t="s">
        <v>259</v>
      </c>
      <c r="AU350" s="16" t="s">
        <v>82</v>
      </c>
      <c r="AY350" s="16" t="s">
        <v>139</v>
      </c>
      <c r="BE350" s="184">
        <f>IF(N350="základní",J350,0)</f>
        <v>0</v>
      </c>
      <c r="BF350" s="184">
        <f>IF(N350="snížená",J350,0)</f>
        <v>0</v>
      </c>
      <c r="BG350" s="184">
        <f>IF(N350="zákl. přenesená",J350,0)</f>
        <v>0</v>
      </c>
      <c r="BH350" s="184">
        <f>IF(N350="sníž. přenesená",J350,0)</f>
        <v>0</v>
      </c>
      <c r="BI350" s="184">
        <f>IF(N350="nulová",J350,0)</f>
        <v>0</v>
      </c>
      <c r="BJ350" s="16" t="s">
        <v>80</v>
      </c>
      <c r="BK350" s="184">
        <f>ROUND(I350*H350,2)</f>
        <v>0</v>
      </c>
      <c r="BL350" s="16" t="s">
        <v>146</v>
      </c>
      <c r="BM350" s="16" t="s">
        <v>916</v>
      </c>
    </row>
    <row r="351" spans="2:47" s="1" customFormat="1" ht="11.25">
      <c r="B351" s="33"/>
      <c r="C351" s="34"/>
      <c r="D351" s="185" t="s">
        <v>148</v>
      </c>
      <c r="E351" s="34"/>
      <c r="F351" s="186" t="s">
        <v>915</v>
      </c>
      <c r="G351" s="34"/>
      <c r="H351" s="34"/>
      <c r="I351" s="102"/>
      <c r="J351" s="34"/>
      <c r="K351" s="34"/>
      <c r="L351" s="37"/>
      <c r="M351" s="187"/>
      <c r="N351" s="59"/>
      <c r="O351" s="59"/>
      <c r="P351" s="59"/>
      <c r="Q351" s="59"/>
      <c r="R351" s="59"/>
      <c r="S351" s="59"/>
      <c r="T351" s="60"/>
      <c r="AT351" s="16" t="s">
        <v>148</v>
      </c>
      <c r="AU351" s="16" t="s">
        <v>82</v>
      </c>
    </row>
    <row r="352" spans="2:51" s="11" customFormat="1" ht="11.25">
      <c r="B352" s="189"/>
      <c r="C352" s="190"/>
      <c r="D352" s="185" t="s">
        <v>151</v>
      </c>
      <c r="E352" s="191" t="s">
        <v>19</v>
      </c>
      <c r="F352" s="192" t="s">
        <v>917</v>
      </c>
      <c r="G352" s="190"/>
      <c r="H352" s="193">
        <v>33.51</v>
      </c>
      <c r="I352" s="194"/>
      <c r="J352" s="190"/>
      <c r="K352" s="190"/>
      <c r="L352" s="195"/>
      <c r="M352" s="196"/>
      <c r="N352" s="197"/>
      <c r="O352" s="197"/>
      <c r="P352" s="197"/>
      <c r="Q352" s="197"/>
      <c r="R352" s="197"/>
      <c r="S352" s="197"/>
      <c r="T352" s="198"/>
      <c r="AT352" s="199" t="s">
        <v>151</v>
      </c>
      <c r="AU352" s="199" t="s">
        <v>82</v>
      </c>
      <c r="AV352" s="11" t="s">
        <v>82</v>
      </c>
      <c r="AW352" s="11" t="s">
        <v>33</v>
      </c>
      <c r="AX352" s="11" t="s">
        <v>80</v>
      </c>
      <c r="AY352" s="199" t="s">
        <v>139</v>
      </c>
    </row>
    <row r="353" spans="2:51" s="11" customFormat="1" ht="11.25">
      <c r="B353" s="189"/>
      <c r="C353" s="190"/>
      <c r="D353" s="185" t="s">
        <v>151</v>
      </c>
      <c r="E353" s="190"/>
      <c r="F353" s="192" t="s">
        <v>918</v>
      </c>
      <c r="G353" s="190"/>
      <c r="H353" s="193">
        <v>35.186</v>
      </c>
      <c r="I353" s="194"/>
      <c r="J353" s="190"/>
      <c r="K353" s="190"/>
      <c r="L353" s="195"/>
      <c r="M353" s="196"/>
      <c r="N353" s="197"/>
      <c r="O353" s="197"/>
      <c r="P353" s="197"/>
      <c r="Q353" s="197"/>
      <c r="R353" s="197"/>
      <c r="S353" s="197"/>
      <c r="T353" s="198"/>
      <c r="AT353" s="199" t="s">
        <v>151</v>
      </c>
      <c r="AU353" s="199" t="s">
        <v>82</v>
      </c>
      <c r="AV353" s="11" t="s">
        <v>82</v>
      </c>
      <c r="AW353" s="11" t="s">
        <v>4</v>
      </c>
      <c r="AX353" s="11" t="s">
        <v>80</v>
      </c>
      <c r="AY353" s="199" t="s">
        <v>139</v>
      </c>
    </row>
    <row r="354" spans="2:65" s="1" customFormat="1" ht="20.45" customHeight="1">
      <c r="B354" s="33"/>
      <c r="C354" s="222" t="s">
        <v>528</v>
      </c>
      <c r="D354" s="222" t="s">
        <v>259</v>
      </c>
      <c r="E354" s="223" t="s">
        <v>919</v>
      </c>
      <c r="F354" s="224" t="s">
        <v>920</v>
      </c>
      <c r="G354" s="225" t="s">
        <v>179</v>
      </c>
      <c r="H354" s="226">
        <v>16.868</v>
      </c>
      <c r="I354" s="227"/>
      <c r="J354" s="228">
        <f>ROUND(I354*H354,2)</f>
        <v>0</v>
      </c>
      <c r="K354" s="224" t="s">
        <v>145</v>
      </c>
      <c r="L354" s="229"/>
      <c r="M354" s="230" t="s">
        <v>19</v>
      </c>
      <c r="N354" s="231" t="s">
        <v>43</v>
      </c>
      <c r="O354" s="59"/>
      <c r="P354" s="182">
        <f>O354*H354</f>
        <v>0</v>
      </c>
      <c r="Q354" s="182">
        <v>3E-05</v>
      </c>
      <c r="R354" s="182">
        <f>Q354*H354</f>
        <v>0.0005060399999999999</v>
      </c>
      <c r="S354" s="182">
        <v>0</v>
      </c>
      <c r="T354" s="183">
        <f>S354*H354</f>
        <v>0</v>
      </c>
      <c r="AR354" s="16" t="s">
        <v>183</v>
      </c>
      <c r="AT354" s="16" t="s">
        <v>259</v>
      </c>
      <c r="AU354" s="16" t="s">
        <v>82</v>
      </c>
      <c r="AY354" s="16" t="s">
        <v>139</v>
      </c>
      <c r="BE354" s="184">
        <f>IF(N354="základní",J354,0)</f>
        <v>0</v>
      </c>
      <c r="BF354" s="184">
        <f>IF(N354="snížená",J354,0)</f>
        <v>0</v>
      </c>
      <c r="BG354" s="184">
        <f>IF(N354="zákl. přenesená",J354,0)</f>
        <v>0</v>
      </c>
      <c r="BH354" s="184">
        <f>IF(N354="sníž. přenesená",J354,0)</f>
        <v>0</v>
      </c>
      <c r="BI354" s="184">
        <f>IF(N354="nulová",J354,0)</f>
        <v>0</v>
      </c>
      <c r="BJ354" s="16" t="s">
        <v>80</v>
      </c>
      <c r="BK354" s="184">
        <f>ROUND(I354*H354,2)</f>
        <v>0</v>
      </c>
      <c r="BL354" s="16" t="s">
        <v>146</v>
      </c>
      <c r="BM354" s="16" t="s">
        <v>921</v>
      </c>
    </row>
    <row r="355" spans="2:47" s="1" customFormat="1" ht="11.25">
      <c r="B355" s="33"/>
      <c r="C355" s="34"/>
      <c r="D355" s="185" t="s">
        <v>148</v>
      </c>
      <c r="E355" s="34"/>
      <c r="F355" s="186" t="s">
        <v>920</v>
      </c>
      <c r="G355" s="34"/>
      <c r="H355" s="34"/>
      <c r="I355" s="102"/>
      <c r="J355" s="34"/>
      <c r="K355" s="34"/>
      <c r="L355" s="37"/>
      <c r="M355" s="187"/>
      <c r="N355" s="59"/>
      <c r="O355" s="59"/>
      <c r="P355" s="59"/>
      <c r="Q355" s="59"/>
      <c r="R355" s="59"/>
      <c r="S355" s="59"/>
      <c r="T355" s="60"/>
      <c r="AT355" s="16" t="s">
        <v>148</v>
      </c>
      <c r="AU355" s="16" t="s">
        <v>82</v>
      </c>
    </row>
    <row r="356" spans="2:51" s="11" customFormat="1" ht="11.25">
      <c r="B356" s="189"/>
      <c r="C356" s="190"/>
      <c r="D356" s="185" t="s">
        <v>151</v>
      </c>
      <c r="E356" s="191" t="s">
        <v>19</v>
      </c>
      <c r="F356" s="192" t="s">
        <v>913</v>
      </c>
      <c r="G356" s="190"/>
      <c r="H356" s="193">
        <v>16.065</v>
      </c>
      <c r="I356" s="194"/>
      <c r="J356" s="190"/>
      <c r="K356" s="190"/>
      <c r="L356" s="195"/>
      <c r="M356" s="196"/>
      <c r="N356" s="197"/>
      <c r="O356" s="197"/>
      <c r="P356" s="197"/>
      <c r="Q356" s="197"/>
      <c r="R356" s="197"/>
      <c r="S356" s="197"/>
      <c r="T356" s="198"/>
      <c r="AT356" s="199" t="s">
        <v>151</v>
      </c>
      <c r="AU356" s="199" t="s">
        <v>82</v>
      </c>
      <c r="AV356" s="11" t="s">
        <v>82</v>
      </c>
      <c r="AW356" s="11" t="s">
        <v>33</v>
      </c>
      <c r="AX356" s="11" t="s">
        <v>80</v>
      </c>
      <c r="AY356" s="199" t="s">
        <v>139</v>
      </c>
    </row>
    <row r="357" spans="2:51" s="11" customFormat="1" ht="11.25">
      <c r="B357" s="189"/>
      <c r="C357" s="190"/>
      <c r="D357" s="185" t="s">
        <v>151</v>
      </c>
      <c r="E357" s="190"/>
      <c r="F357" s="192" t="s">
        <v>922</v>
      </c>
      <c r="G357" s="190"/>
      <c r="H357" s="193">
        <v>16.868</v>
      </c>
      <c r="I357" s="194"/>
      <c r="J357" s="190"/>
      <c r="K357" s="190"/>
      <c r="L357" s="195"/>
      <c r="M357" s="196"/>
      <c r="N357" s="197"/>
      <c r="O357" s="197"/>
      <c r="P357" s="197"/>
      <c r="Q357" s="197"/>
      <c r="R357" s="197"/>
      <c r="S357" s="197"/>
      <c r="T357" s="198"/>
      <c r="AT357" s="199" t="s">
        <v>151</v>
      </c>
      <c r="AU357" s="199" t="s">
        <v>82</v>
      </c>
      <c r="AV357" s="11" t="s">
        <v>82</v>
      </c>
      <c r="AW357" s="11" t="s">
        <v>4</v>
      </c>
      <c r="AX357" s="11" t="s">
        <v>80</v>
      </c>
      <c r="AY357" s="199" t="s">
        <v>139</v>
      </c>
    </row>
    <row r="358" spans="2:65" s="1" customFormat="1" ht="20.45" customHeight="1">
      <c r="B358" s="33"/>
      <c r="C358" s="222" t="s">
        <v>532</v>
      </c>
      <c r="D358" s="222" t="s">
        <v>259</v>
      </c>
      <c r="E358" s="223" t="s">
        <v>923</v>
      </c>
      <c r="F358" s="224" t="s">
        <v>924</v>
      </c>
      <c r="G358" s="225" t="s">
        <v>179</v>
      </c>
      <c r="H358" s="226">
        <v>16.868</v>
      </c>
      <c r="I358" s="227"/>
      <c r="J358" s="228">
        <f>ROUND(I358*H358,2)</f>
        <v>0</v>
      </c>
      <c r="K358" s="224" t="s">
        <v>145</v>
      </c>
      <c r="L358" s="229"/>
      <c r="M358" s="230" t="s">
        <v>19</v>
      </c>
      <c r="N358" s="231" t="s">
        <v>43</v>
      </c>
      <c r="O358" s="59"/>
      <c r="P358" s="182">
        <f>O358*H358</f>
        <v>0</v>
      </c>
      <c r="Q358" s="182">
        <v>4E-05</v>
      </c>
      <c r="R358" s="182">
        <f>Q358*H358</f>
        <v>0.00067472</v>
      </c>
      <c r="S358" s="182">
        <v>0</v>
      </c>
      <c r="T358" s="183">
        <f>S358*H358</f>
        <v>0</v>
      </c>
      <c r="AR358" s="16" t="s">
        <v>183</v>
      </c>
      <c r="AT358" s="16" t="s">
        <v>259</v>
      </c>
      <c r="AU358" s="16" t="s">
        <v>82</v>
      </c>
      <c r="AY358" s="16" t="s">
        <v>139</v>
      </c>
      <c r="BE358" s="184">
        <f>IF(N358="základní",J358,0)</f>
        <v>0</v>
      </c>
      <c r="BF358" s="184">
        <f>IF(N358="snížená",J358,0)</f>
        <v>0</v>
      </c>
      <c r="BG358" s="184">
        <f>IF(N358="zákl. přenesená",J358,0)</f>
        <v>0</v>
      </c>
      <c r="BH358" s="184">
        <f>IF(N358="sníž. přenesená",J358,0)</f>
        <v>0</v>
      </c>
      <c r="BI358" s="184">
        <f>IF(N358="nulová",J358,0)</f>
        <v>0</v>
      </c>
      <c r="BJ358" s="16" t="s">
        <v>80</v>
      </c>
      <c r="BK358" s="184">
        <f>ROUND(I358*H358,2)</f>
        <v>0</v>
      </c>
      <c r="BL358" s="16" t="s">
        <v>146</v>
      </c>
      <c r="BM358" s="16" t="s">
        <v>925</v>
      </c>
    </row>
    <row r="359" spans="2:47" s="1" customFormat="1" ht="11.25">
      <c r="B359" s="33"/>
      <c r="C359" s="34"/>
      <c r="D359" s="185" t="s">
        <v>148</v>
      </c>
      <c r="E359" s="34"/>
      <c r="F359" s="186" t="s">
        <v>924</v>
      </c>
      <c r="G359" s="34"/>
      <c r="H359" s="34"/>
      <c r="I359" s="102"/>
      <c r="J359" s="34"/>
      <c r="K359" s="34"/>
      <c r="L359" s="37"/>
      <c r="M359" s="187"/>
      <c r="N359" s="59"/>
      <c r="O359" s="59"/>
      <c r="P359" s="59"/>
      <c r="Q359" s="59"/>
      <c r="R359" s="59"/>
      <c r="S359" s="59"/>
      <c r="T359" s="60"/>
      <c r="AT359" s="16" t="s">
        <v>148</v>
      </c>
      <c r="AU359" s="16" t="s">
        <v>82</v>
      </c>
    </row>
    <row r="360" spans="2:51" s="11" customFormat="1" ht="11.25">
      <c r="B360" s="189"/>
      <c r="C360" s="190"/>
      <c r="D360" s="185" t="s">
        <v>151</v>
      </c>
      <c r="E360" s="191" t="s">
        <v>19</v>
      </c>
      <c r="F360" s="192" t="s">
        <v>913</v>
      </c>
      <c r="G360" s="190"/>
      <c r="H360" s="193">
        <v>16.065</v>
      </c>
      <c r="I360" s="194"/>
      <c r="J360" s="190"/>
      <c r="K360" s="190"/>
      <c r="L360" s="195"/>
      <c r="M360" s="196"/>
      <c r="N360" s="197"/>
      <c r="O360" s="197"/>
      <c r="P360" s="197"/>
      <c r="Q360" s="197"/>
      <c r="R360" s="197"/>
      <c r="S360" s="197"/>
      <c r="T360" s="198"/>
      <c r="AT360" s="199" t="s">
        <v>151</v>
      </c>
      <c r="AU360" s="199" t="s">
        <v>82</v>
      </c>
      <c r="AV360" s="11" t="s">
        <v>82</v>
      </c>
      <c r="AW360" s="11" t="s">
        <v>33</v>
      </c>
      <c r="AX360" s="11" t="s">
        <v>80</v>
      </c>
      <c r="AY360" s="199" t="s">
        <v>139</v>
      </c>
    </row>
    <row r="361" spans="2:51" s="11" customFormat="1" ht="11.25">
      <c r="B361" s="189"/>
      <c r="C361" s="190"/>
      <c r="D361" s="185" t="s">
        <v>151</v>
      </c>
      <c r="E361" s="190"/>
      <c r="F361" s="192" t="s">
        <v>922</v>
      </c>
      <c r="G361" s="190"/>
      <c r="H361" s="193">
        <v>16.868</v>
      </c>
      <c r="I361" s="194"/>
      <c r="J361" s="190"/>
      <c r="K361" s="190"/>
      <c r="L361" s="195"/>
      <c r="M361" s="196"/>
      <c r="N361" s="197"/>
      <c r="O361" s="197"/>
      <c r="P361" s="197"/>
      <c r="Q361" s="197"/>
      <c r="R361" s="197"/>
      <c r="S361" s="197"/>
      <c r="T361" s="198"/>
      <c r="AT361" s="199" t="s">
        <v>151</v>
      </c>
      <c r="AU361" s="199" t="s">
        <v>82</v>
      </c>
      <c r="AV361" s="11" t="s">
        <v>82</v>
      </c>
      <c r="AW361" s="11" t="s">
        <v>4</v>
      </c>
      <c r="AX361" s="11" t="s">
        <v>80</v>
      </c>
      <c r="AY361" s="199" t="s">
        <v>139</v>
      </c>
    </row>
    <row r="362" spans="2:65" s="1" customFormat="1" ht="20.45" customHeight="1">
      <c r="B362" s="33"/>
      <c r="C362" s="173" t="s">
        <v>538</v>
      </c>
      <c r="D362" s="173" t="s">
        <v>141</v>
      </c>
      <c r="E362" s="174" t="s">
        <v>926</v>
      </c>
      <c r="F362" s="175" t="s">
        <v>927</v>
      </c>
      <c r="G362" s="176" t="s">
        <v>144</v>
      </c>
      <c r="H362" s="177">
        <v>6.728</v>
      </c>
      <c r="I362" s="178"/>
      <c r="J362" s="179">
        <f>ROUND(I362*H362,2)</f>
        <v>0</v>
      </c>
      <c r="K362" s="175" t="s">
        <v>145</v>
      </c>
      <c r="L362" s="37"/>
      <c r="M362" s="180" t="s">
        <v>19</v>
      </c>
      <c r="N362" s="181" t="s">
        <v>43</v>
      </c>
      <c r="O362" s="59"/>
      <c r="P362" s="182">
        <f>O362*H362</f>
        <v>0</v>
      </c>
      <c r="Q362" s="182">
        <v>0.00628</v>
      </c>
      <c r="R362" s="182">
        <f>Q362*H362</f>
        <v>0.04225184</v>
      </c>
      <c r="S362" s="182">
        <v>0</v>
      </c>
      <c r="T362" s="183">
        <f>S362*H362</f>
        <v>0</v>
      </c>
      <c r="AR362" s="16" t="s">
        <v>146</v>
      </c>
      <c r="AT362" s="16" t="s">
        <v>141</v>
      </c>
      <c r="AU362" s="16" t="s">
        <v>82</v>
      </c>
      <c r="AY362" s="16" t="s">
        <v>139</v>
      </c>
      <c r="BE362" s="184">
        <f>IF(N362="základní",J362,0)</f>
        <v>0</v>
      </c>
      <c r="BF362" s="184">
        <f>IF(N362="snížená",J362,0)</f>
        <v>0</v>
      </c>
      <c r="BG362" s="184">
        <f>IF(N362="zákl. přenesená",J362,0)</f>
        <v>0</v>
      </c>
      <c r="BH362" s="184">
        <f>IF(N362="sníž. přenesená",J362,0)</f>
        <v>0</v>
      </c>
      <c r="BI362" s="184">
        <f>IF(N362="nulová",J362,0)</f>
        <v>0</v>
      </c>
      <c r="BJ362" s="16" t="s">
        <v>80</v>
      </c>
      <c r="BK362" s="184">
        <f>ROUND(I362*H362,2)</f>
        <v>0</v>
      </c>
      <c r="BL362" s="16" t="s">
        <v>146</v>
      </c>
      <c r="BM362" s="16" t="s">
        <v>928</v>
      </c>
    </row>
    <row r="363" spans="2:47" s="1" customFormat="1" ht="11.25">
      <c r="B363" s="33"/>
      <c r="C363" s="34"/>
      <c r="D363" s="185" t="s">
        <v>148</v>
      </c>
      <c r="E363" s="34"/>
      <c r="F363" s="186" t="s">
        <v>929</v>
      </c>
      <c r="G363" s="34"/>
      <c r="H363" s="34"/>
      <c r="I363" s="102"/>
      <c r="J363" s="34"/>
      <c r="K363" s="34"/>
      <c r="L363" s="37"/>
      <c r="M363" s="187"/>
      <c r="N363" s="59"/>
      <c r="O363" s="59"/>
      <c r="P363" s="59"/>
      <c r="Q363" s="59"/>
      <c r="R363" s="59"/>
      <c r="S363" s="59"/>
      <c r="T363" s="60"/>
      <c r="AT363" s="16" t="s">
        <v>148</v>
      </c>
      <c r="AU363" s="16" t="s">
        <v>82</v>
      </c>
    </row>
    <row r="364" spans="2:51" s="11" customFormat="1" ht="11.25">
      <c r="B364" s="189"/>
      <c r="C364" s="190"/>
      <c r="D364" s="185" t="s">
        <v>151</v>
      </c>
      <c r="E364" s="191" t="s">
        <v>19</v>
      </c>
      <c r="F364" s="192" t="s">
        <v>883</v>
      </c>
      <c r="G364" s="190"/>
      <c r="H364" s="193">
        <v>6.728</v>
      </c>
      <c r="I364" s="194"/>
      <c r="J364" s="190"/>
      <c r="K364" s="190"/>
      <c r="L364" s="195"/>
      <c r="M364" s="196"/>
      <c r="N364" s="197"/>
      <c r="O364" s="197"/>
      <c r="P364" s="197"/>
      <c r="Q364" s="197"/>
      <c r="R364" s="197"/>
      <c r="S364" s="197"/>
      <c r="T364" s="198"/>
      <c r="AT364" s="199" t="s">
        <v>151</v>
      </c>
      <c r="AU364" s="199" t="s">
        <v>82</v>
      </c>
      <c r="AV364" s="11" t="s">
        <v>82</v>
      </c>
      <c r="AW364" s="11" t="s">
        <v>33</v>
      </c>
      <c r="AX364" s="11" t="s">
        <v>80</v>
      </c>
      <c r="AY364" s="199" t="s">
        <v>139</v>
      </c>
    </row>
    <row r="365" spans="2:65" s="1" customFormat="1" ht="20.45" customHeight="1">
      <c r="B365" s="33"/>
      <c r="C365" s="173" t="s">
        <v>544</v>
      </c>
      <c r="D365" s="173" t="s">
        <v>141</v>
      </c>
      <c r="E365" s="174" t="s">
        <v>930</v>
      </c>
      <c r="F365" s="175" t="s">
        <v>931</v>
      </c>
      <c r="G365" s="176" t="s">
        <v>144</v>
      </c>
      <c r="H365" s="177">
        <v>78.45</v>
      </c>
      <c r="I365" s="178"/>
      <c r="J365" s="179">
        <f>ROUND(I365*H365,2)</f>
        <v>0</v>
      </c>
      <c r="K365" s="175" t="s">
        <v>145</v>
      </c>
      <c r="L365" s="37"/>
      <c r="M365" s="180" t="s">
        <v>19</v>
      </c>
      <c r="N365" s="181" t="s">
        <v>43</v>
      </c>
      <c r="O365" s="59"/>
      <c r="P365" s="182">
        <f>O365*H365</f>
        <v>0</v>
      </c>
      <c r="Q365" s="182">
        <v>0.00268</v>
      </c>
      <c r="R365" s="182">
        <f>Q365*H365</f>
        <v>0.21024600000000002</v>
      </c>
      <c r="S365" s="182">
        <v>0</v>
      </c>
      <c r="T365" s="183">
        <f>S365*H365</f>
        <v>0</v>
      </c>
      <c r="AR365" s="16" t="s">
        <v>146</v>
      </c>
      <c r="AT365" s="16" t="s">
        <v>141</v>
      </c>
      <c r="AU365" s="16" t="s">
        <v>82</v>
      </c>
      <c r="AY365" s="16" t="s">
        <v>139</v>
      </c>
      <c r="BE365" s="184">
        <f>IF(N365="základní",J365,0)</f>
        <v>0</v>
      </c>
      <c r="BF365" s="184">
        <f>IF(N365="snížená",J365,0)</f>
        <v>0</v>
      </c>
      <c r="BG365" s="184">
        <f>IF(N365="zákl. přenesená",J365,0)</f>
        <v>0</v>
      </c>
      <c r="BH365" s="184">
        <f>IF(N365="sníž. přenesená",J365,0)</f>
        <v>0</v>
      </c>
      <c r="BI365" s="184">
        <f>IF(N365="nulová",J365,0)</f>
        <v>0</v>
      </c>
      <c r="BJ365" s="16" t="s">
        <v>80</v>
      </c>
      <c r="BK365" s="184">
        <f>ROUND(I365*H365,2)</f>
        <v>0</v>
      </c>
      <c r="BL365" s="16" t="s">
        <v>146</v>
      </c>
      <c r="BM365" s="16" t="s">
        <v>932</v>
      </c>
    </row>
    <row r="366" spans="2:47" s="1" customFormat="1" ht="19.5">
      <c r="B366" s="33"/>
      <c r="C366" s="34"/>
      <c r="D366" s="185" t="s">
        <v>148</v>
      </c>
      <c r="E366" s="34"/>
      <c r="F366" s="186" t="s">
        <v>933</v>
      </c>
      <c r="G366" s="34"/>
      <c r="H366" s="34"/>
      <c r="I366" s="102"/>
      <c r="J366" s="34"/>
      <c r="K366" s="34"/>
      <c r="L366" s="37"/>
      <c r="M366" s="187"/>
      <c r="N366" s="59"/>
      <c r="O366" s="59"/>
      <c r="P366" s="59"/>
      <c r="Q366" s="59"/>
      <c r="R366" s="59"/>
      <c r="S366" s="59"/>
      <c r="T366" s="60"/>
      <c r="AT366" s="16" t="s">
        <v>148</v>
      </c>
      <c r="AU366" s="16" t="s">
        <v>82</v>
      </c>
    </row>
    <row r="367" spans="2:51" s="11" customFormat="1" ht="11.25">
      <c r="B367" s="189"/>
      <c r="C367" s="190"/>
      <c r="D367" s="185" t="s">
        <v>151</v>
      </c>
      <c r="E367" s="191" t="s">
        <v>19</v>
      </c>
      <c r="F367" s="192" t="s">
        <v>934</v>
      </c>
      <c r="G367" s="190"/>
      <c r="H367" s="193">
        <v>76.533</v>
      </c>
      <c r="I367" s="194"/>
      <c r="J367" s="190"/>
      <c r="K367" s="190"/>
      <c r="L367" s="195"/>
      <c r="M367" s="196"/>
      <c r="N367" s="197"/>
      <c r="O367" s="197"/>
      <c r="P367" s="197"/>
      <c r="Q367" s="197"/>
      <c r="R367" s="197"/>
      <c r="S367" s="197"/>
      <c r="T367" s="198"/>
      <c r="AT367" s="199" t="s">
        <v>151</v>
      </c>
      <c r="AU367" s="199" t="s">
        <v>82</v>
      </c>
      <c r="AV367" s="11" t="s">
        <v>82</v>
      </c>
      <c r="AW367" s="11" t="s">
        <v>33</v>
      </c>
      <c r="AX367" s="11" t="s">
        <v>72</v>
      </c>
      <c r="AY367" s="199" t="s">
        <v>139</v>
      </c>
    </row>
    <row r="368" spans="2:51" s="11" customFormat="1" ht="11.25">
      <c r="B368" s="189"/>
      <c r="C368" s="190"/>
      <c r="D368" s="185" t="s">
        <v>151</v>
      </c>
      <c r="E368" s="191" t="s">
        <v>19</v>
      </c>
      <c r="F368" s="192" t="s">
        <v>935</v>
      </c>
      <c r="G368" s="190"/>
      <c r="H368" s="193">
        <v>0.893</v>
      </c>
      <c r="I368" s="194"/>
      <c r="J368" s="190"/>
      <c r="K368" s="190"/>
      <c r="L368" s="195"/>
      <c r="M368" s="196"/>
      <c r="N368" s="197"/>
      <c r="O368" s="197"/>
      <c r="P368" s="197"/>
      <c r="Q368" s="197"/>
      <c r="R368" s="197"/>
      <c r="S368" s="197"/>
      <c r="T368" s="198"/>
      <c r="AT368" s="199" t="s">
        <v>151</v>
      </c>
      <c r="AU368" s="199" t="s">
        <v>82</v>
      </c>
      <c r="AV368" s="11" t="s">
        <v>82</v>
      </c>
      <c r="AW368" s="11" t="s">
        <v>33</v>
      </c>
      <c r="AX368" s="11" t="s">
        <v>72</v>
      </c>
      <c r="AY368" s="199" t="s">
        <v>139</v>
      </c>
    </row>
    <row r="369" spans="2:51" s="11" customFormat="1" ht="11.25">
      <c r="B369" s="189"/>
      <c r="C369" s="190"/>
      <c r="D369" s="185" t="s">
        <v>151</v>
      </c>
      <c r="E369" s="191" t="s">
        <v>19</v>
      </c>
      <c r="F369" s="192" t="s">
        <v>936</v>
      </c>
      <c r="G369" s="190"/>
      <c r="H369" s="193">
        <v>1.024</v>
      </c>
      <c r="I369" s="194"/>
      <c r="J369" s="190"/>
      <c r="K369" s="190"/>
      <c r="L369" s="195"/>
      <c r="M369" s="196"/>
      <c r="N369" s="197"/>
      <c r="O369" s="197"/>
      <c r="P369" s="197"/>
      <c r="Q369" s="197"/>
      <c r="R369" s="197"/>
      <c r="S369" s="197"/>
      <c r="T369" s="198"/>
      <c r="AT369" s="199" t="s">
        <v>151</v>
      </c>
      <c r="AU369" s="199" t="s">
        <v>82</v>
      </c>
      <c r="AV369" s="11" t="s">
        <v>82</v>
      </c>
      <c r="AW369" s="11" t="s">
        <v>33</v>
      </c>
      <c r="AX369" s="11" t="s">
        <v>72</v>
      </c>
      <c r="AY369" s="199" t="s">
        <v>139</v>
      </c>
    </row>
    <row r="370" spans="2:51" s="12" customFormat="1" ht="11.25">
      <c r="B370" s="200"/>
      <c r="C370" s="201"/>
      <c r="D370" s="185" t="s">
        <v>151</v>
      </c>
      <c r="E370" s="202" t="s">
        <v>19</v>
      </c>
      <c r="F370" s="203" t="s">
        <v>166</v>
      </c>
      <c r="G370" s="201"/>
      <c r="H370" s="204">
        <v>78.45</v>
      </c>
      <c r="I370" s="205"/>
      <c r="J370" s="201"/>
      <c r="K370" s="201"/>
      <c r="L370" s="206"/>
      <c r="M370" s="207"/>
      <c r="N370" s="208"/>
      <c r="O370" s="208"/>
      <c r="P370" s="208"/>
      <c r="Q370" s="208"/>
      <c r="R370" s="208"/>
      <c r="S370" s="208"/>
      <c r="T370" s="209"/>
      <c r="AT370" s="210" t="s">
        <v>151</v>
      </c>
      <c r="AU370" s="210" t="s">
        <v>82</v>
      </c>
      <c r="AV370" s="12" t="s">
        <v>146</v>
      </c>
      <c r="AW370" s="12" t="s">
        <v>33</v>
      </c>
      <c r="AX370" s="12" t="s">
        <v>80</v>
      </c>
      <c r="AY370" s="210" t="s">
        <v>139</v>
      </c>
    </row>
    <row r="371" spans="2:65" s="1" customFormat="1" ht="20.45" customHeight="1">
      <c r="B371" s="33"/>
      <c r="C371" s="173" t="s">
        <v>548</v>
      </c>
      <c r="D371" s="173" t="s">
        <v>141</v>
      </c>
      <c r="E371" s="174" t="s">
        <v>937</v>
      </c>
      <c r="F371" s="175" t="s">
        <v>938</v>
      </c>
      <c r="G371" s="176" t="s">
        <v>192</v>
      </c>
      <c r="H371" s="177">
        <v>0.38</v>
      </c>
      <c r="I371" s="178"/>
      <c r="J371" s="179">
        <f>ROUND(I371*H371,2)</f>
        <v>0</v>
      </c>
      <c r="K371" s="175" t="s">
        <v>145</v>
      </c>
      <c r="L371" s="37"/>
      <c r="M371" s="180" t="s">
        <v>19</v>
      </c>
      <c r="N371" s="181" t="s">
        <v>43</v>
      </c>
      <c r="O371" s="59"/>
      <c r="P371" s="182">
        <f>O371*H371</f>
        <v>0</v>
      </c>
      <c r="Q371" s="182">
        <v>2.45329</v>
      </c>
      <c r="R371" s="182">
        <f>Q371*H371</f>
        <v>0.9322502</v>
      </c>
      <c r="S371" s="182">
        <v>0</v>
      </c>
      <c r="T371" s="183">
        <f>S371*H371</f>
        <v>0</v>
      </c>
      <c r="AR371" s="16" t="s">
        <v>146</v>
      </c>
      <c r="AT371" s="16" t="s">
        <v>141</v>
      </c>
      <c r="AU371" s="16" t="s">
        <v>82</v>
      </c>
      <c r="AY371" s="16" t="s">
        <v>139</v>
      </c>
      <c r="BE371" s="184">
        <f>IF(N371="základní",J371,0)</f>
        <v>0</v>
      </c>
      <c r="BF371" s="184">
        <f>IF(N371="snížená",J371,0)</f>
        <v>0</v>
      </c>
      <c r="BG371" s="184">
        <f>IF(N371="zákl. přenesená",J371,0)</f>
        <v>0</v>
      </c>
      <c r="BH371" s="184">
        <f>IF(N371="sníž. přenesená",J371,0)</f>
        <v>0</v>
      </c>
      <c r="BI371" s="184">
        <f>IF(N371="nulová",J371,0)</f>
        <v>0</v>
      </c>
      <c r="BJ371" s="16" t="s">
        <v>80</v>
      </c>
      <c r="BK371" s="184">
        <f>ROUND(I371*H371,2)</f>
        <v>0</v>
      </c>
      <c r="BL371" s="16" t="s">
        <v>146</v>
      </c>
      <c r="BM371" s="16" t="s">
        <v>939</v>
      </c>
    </row>
    <row r="372" spans="2:47" s="1" customFormat="1" ht="11.25">
      <c r="B372" s="33"/>
      <c r="C372" s="34"/>
      <c r="D372" s="185" t="s">
        <v>148</v>
      </c>
      <c r="E372" s="34"/>
      <c r="F372" s="186" t="s">
        <v>940</v>
      </c>
      <c r="G372" s="34"/>
      <c r="H372" s="34"/>
      <c r="I372" s="102"/>
      <c r="J372" s="34"/>
      <c r="K372" s="34"/>
      <c r="L372" s="37"/>
      <c r="M372" s="187"/>
      <c r="N372" s="59"/>
      <c r="O372" s="59"/>
      <c r="P372" s="59"/>
      <c r="Q372" s="59"/>
      <c r="R372" s="59"/>
      <c r="S372" s="59"/>
      <c r="T372" s="60"/>
      <c r="AT372" s="16" t="s">
        <v>148</v>
      </c>
      <c r="AU372" s="16" t="s">
        <v>82</v>
      </c>
    </row>
    <row r="373" spans="2:47" s="1" customFormat="1" ht="156">
      <c r="B373" s="33"/>
      <c r="C373" s="34"/>
      <c r="D373" s="185" t="s">
        <v>149</v>
      </c>
      <c r="E373" s="34"/>
      <c r="F373" s="188" t="s">
        <v>941</v>
      </c>
      <c r="G373" s="34"/>
      <c r="H373" s="34"/>
      <c r="I373" s="102"/>
      <c r="J373" s="34"/>
      <c r="K373" s="34"/>
      <c r="L373" s="37"/>
      <c r="M373" s="187"/>
      <c r="N373" s="59"/>
      <c r="O373" s="59"/>
      <c r="P373" s="59"/>
      <c r="Q373" s="59"/>
      <c r="R373" s="59"/>
      <c r="S373" s="59"/>
      <c r="T373" s="60"/>
      <c r="AT373" s="16" t="s">
        <v>149</v>
      </c>
      <c r="AU373" s="16" t="s">
        <v>82</v>
      </c>
    </row>
    <row r="374" spans="2:51" s="11" customFormat="1" ht="11.25">
      <c r="B374" s="189"/>
      <c r="C374" s="190"/>
      <c r="D374" s="185" t="s">
        <v>151</v>
      </c>
      <c r="E374" s="191" t="s">
        <v>19</v>
      </c>
      <c r="F374" s="192" t="s">
        <v>942</v>
      </c>
      <c r="G374" s="190"/>
      <c r="H374" s="193">
        <v>0.38</v>
      </c>
      <c r="I374" s="194"/>
      <c r="J374" s="190"/>
      <c r="K374" s="190"/>
      <c r="L374" s="195"/>
      <c r="M374" s="196"/>
      <c r="N374" s="197"/>
      <c r="O374" s="197"/>
      <c r="P374" s="197"/>
      <c r="Q374" s="197"/>
      <c r="R374" s="197"/>
      <c r="S374" s="197"/>
      <c r="T374" s="198"/>
      <c r="AT374" s="199" t="s">
        <v>151</v>
      </c>
      <c r="AU374" s="199" t="s">
        <v>82</v>
      </c>
      <c r="AV374" s="11" t="s">
        <v>82</v>
      </c>
      <c r="AW374" s="11" t="s">
        <v>33</v>
      </c>
      <c r="AX374" s="11" t="s">
        <v>80</v>
      </c>
      <c r="AY374" s="199" t="s">
        <v>139</v>
      </c>
    </row>
    <row r="375" spans="2:65" s="1" customFormat="1" ht="20.45" customHeight="1">
      <c r="B375" s="33"/>
      <c r="C375" s="173" t="s">
        <v>552</v>
      </c>
      <c r="D375" s="173" t="s">
        <v>141</v>
      </c>
      <c r="E375" s="174" t="s">
        <v>943</v>
      </c>
      <c r="F375" s="175" t="s">
        <v>944</v>
      </c>
      <c r="G375" s="176" t="s">
        <v>192</v>
      </c>
      <c r="H375" s="177">
        <v>0.38</v>
      </c>
      <c r="I375" s="178"/>
      <c r="J375" s="179">
        <f>ROUND(I375*H375,2)</f>
        <v>0</v>
      </c>
      <c r="K375" s="175" t="s">
        <v>145</v>
      </c>
      <c r="L375" s="37"/>
      <c r="M375" s="180" t="s">
        <v>19</v>
      </c>
      <c r="N375" s="181" t="s">
        <v>43</v>
      </c>
      <c r="O375" s="59"/>
      <c r="P375" s="182">
        <f>O375*H375</f>
        <v>0</v>
      </c>
      <c r="Q375" s="182">
        <v>0</v>
      </c>
      <c r="R375" s="182">
        <f>Q375*H375</f>
        <v>0</v>
      </c>
      <c r="S375" s="182">
        <v>0</v>
      </c>
      <c r="T375" s="183">
        <f>S375*H375</f>
        <v>0</v>
      </c>
      <c r="AR375" s="16" t="s">
        <v>146</v>
      </c>
      <c r="AT375" s="16" t="s">
        <v>141</v>
      </c>
      <c r="AU375" s="16" t="s">
        <v>82</v>
      </c>
      <c r="AY375" s="16" t="s">
        <v>139</v>
      </c>
      <c r="BE375" s="184">
        <f>IF(N375="základní",J375,0)</f>
        <v>0</v>
      </c>
      <c r="BF375" s="184">
        <f>IF(N375="snížená",J375,0)</f>
        <v>0</v>
      </c>
      <c r="BG375" s="184">
        <f>IF(N375="zákl. přenesená",J375,0)</f>
        <v>0</v>
      </c>
      <c r="BH375" s="184">
        <f>IF(N375="sníž. přenesená",J375,0)</f>
        <v>0</v>
      </c>
      <c r="BI375" s="184">
        <f>IF(N375="nulová",J375,0)</f>
        <v>0</v>
      </c>
      <c r="BJ375" s="16" t="s">
        <v>80</v>
      </c>
      <c r="BK375" s="184">
        <f>ROUND(I375*H375,2)</f>
        <v>0</v>
      </c>
      <c r="BL375" s="16" t="s">
        <v>146</v>
      </c>
      <c r="BM375" s="16" t="s">
        <v>945</v>
      </c>
    </row>
    <row r="376" spans="2:47" s="1" customFormat="1" ht="11.25">
      <c r="B376" s="33"/>
      <c r="C376" s="34"/>
      <c r="D376" s="185" t="s">
        <v>148</v>
      </c>
      <c r="E376" s="34"/>
      <c r="F376" s="186" t="s">
        <v>946</v>
      </c>
      <c r="G376" s="34"/>
      <c r="H376" s="34"/>
      <c r="I376" s="102"/>
      <c r="J376" s="34"/>
      <c r="K376" s="34"/>
      <c r="L376" s="37"/>
      <c r="M376" s="187"/>
      <c r="N376" s="59"/>
      <c r="O376" s="59"/>
      <c r="P376" s="59"/>
      <c r="Q376" s="59"/>
      <c r="R376" s="59"/>
      <c r="S376" s="59"/>
      <c r="T376" s="60"/>
      <c r="AT376" s="16" t="s">
        <v>148</v>
      </c>
      <c r="AU376" s="16" t="s">
        <v>82</v>
      </c>
    </row>
    <row r="377" spans="2:47" s="1" customFormat="1" ht="68.25">
      <c r="B377" s="33"/>
      <c r="C377" s="34"/>
      <c r="D377" s="185" t="s">
        <v>149</v>
      </c>
      <c r="E377" s="34"/>
      <c r="F377" s="188" t="s">
        <v>947</v>
      </c>
      <c r="G377" s="34"/>
      <c r="H377" s="34"/>
      <c r="I377" s="102"/>
      <c r="J377" s="34"/>
      <c r="K377" s="34"/>
      <c r="L377" s="37"/>
      <c r="M377" s="187"/>
      <c r="N377" s="59"/>
      <c r="O377" s="59"/>
      <c r="P377" s="59"/>
      <c r="Q377" s="59"/>
      <c r="R377" s="59"/>
      <c r="S377" s="59"/>
      <c r="T377" s="60"/>
      <c r="AT377" s="16" t="s">
        <v>149</v>
      </c>
      <c r="AU377" s="16" t="s">
        <v>82</v>
      </c>
    </row>
    <row r="378" spans="2:65" s="1" customFormat="1" ht="20.45" customHeight="1">
      <c r="B378" s="33"/>
      <c r="C378" s="173" t="s">
        <v>558</v>
      </c>
      <c r="D378" s="173" t="s">
        <v>141</v>
      </c>
      <c r="E378" s="174" t="s">
        <v>948</v>
      </c>
      <c r="F378" s="175" t="s">
        <v>949</v>
      </c>
      <c r="G378" s="176" t="s">
        <v>144</v>
      </c>
      <c r="H378" s="177">
        <v>146.31</v>
      </c>
      <c r="I378" s="178"/>
      <c r="J378" s="179">
        <f>ROUND(I378*H378,2)</f>
        <v>0</v>
      </c>
      <c r="K378" s="175" t="s">
        <v>145</v>
      </c>
      <c r="L378" s="37"/>
      <c r="M378" s="180" t="s">
        <v>19</v>
      </c>
      <c r="N378" s="181" t="s">
        <v>43</v>
      </c>
      <c r="O378" s="59"/>
      <c r="P378" s="182">
        <f>O378*H378</f>
        <v>0</v>
      </c>
      <c r="Q378" s="182">
        <v>0.063</v>
      </c>
      <c r="R378" s="182">
        <f>Q378*H378</f>
        <v>9.21753</v>
      </c>
      <c r="S378" s="182">
        <v>0</v>
      </c>
      <c r="T378" s="183">
        <f>S378*H378</f>
        <v>0</v>
      </c>
      <c r="AR378" s="16" t="s">
        <v>146</v>
      </c>
      <c r="AT378" s="16" t="s">
        <v>141</v>
      </c>
      <c r="AU378" s="16" t="s">
        <v>82</v>
      </c>
      <c r="AY378" s="16" t="s">
        <v>139</v>
      </c>
      <c r="BE378" s="184">
        <f>IF(N378="základní",J378,0)</f>
        <v>0</v>
      </c>
      <c r="BF378" s="184">
        <f>IF(N378="snížená",J378,0)</f>
        <v>0</v>
      </c>
      <c r="BG378" s="184">
        <f>IF(N378="zákl. přenesená",J378,0)</f>
        <v>0</v>
      </c>
      <c r="BH378" s="184">
        <f>IF(N378="sníž. přenesená",J378,0)</f>
        <v>0</v>
      </c>
      <c r="BI378" s="184">
        <f>IF(N378="nulová",J378,0)</f>
        <v>0</v>
      </c>
      <c r="BJ378" s="16" t="s">
        <v>80</v>
      </c>
      <c r="BK378" s="184">
        <f>ROUND(I378*H378,2)</f>
        <v>0</v>
      </c>
      <c r="BL378" s="16" t="s">
        <v>146</v>
      </c>
      <c r="BM378" s="16" t="s">
        <v>950</v>
      </c>
    </row>
    <row r="379" spans="2:47" s="1" customFormat="1" ht="11.25">
      <c r="B379" s="33"/>
      <c r="C379" s="34"/>
      <c r="D379" s="185" t="s">
        <v>148</v>
      </c>
      <c r="E379" s="34"/>
      <c r="F379" s="186" t="s">
        <v>951</v>
      </c>
      <c r="G379" s="34"/>
      <c r="H379" s="34"/>
      <c r="I379" s="102"/>
      <c r="J379" s="34"/>
      <c r="K379" s="34"/>
      <c r="L379" s="37"/>
      <c r="M379" s="187"/>
      <c r="N379" s="59"/>
      <c r="O379" s="59"/>
      <c r="P379" s="59"/>
      <c r="Q379" s="59"/>
      <c r="R379" s="59"/>
      <c r="S379" s="59"/>
      <c r="T379" s="60"/>
      <c r="AT379" s="16" t="s">
        <v>148</v>
      </c>
      <c r="AU379" s="16" t="s">
        <v>82</v>
      </c>
    </row>
    <row r="380" spans="2:47" s="1" customFormat="1" ht="117">
      <c r="B380" s="33"/>
      <c r="C380" s="34"/>
      <c r="D380" s="185" t="s">
        <v>149</v>
      </c>
      <c r="E380" s="34"/>
      <c r="F380" s="188" t="s">
        <v>952</v>
      </c>
      <c r="G380" s="34"/>
      <c r="H380" s="34"/>
      <c r="I380" s="102"/>
      <c r="J380" s="34"/>
      <c r="K380" s="34"/>
      <c r="L380" s="37"/>
      <c r="M380" s="187"/>
      <c r="N380" s="59"/>
      <c r="O380" s="59"/>
      <c r="P380" s="59"/>
      <c r="Q380" s="59"/>
      <c r="R380" s="59"/>
      <c r="S380" s="59"/>
      <c r="T380" s="60"/>
      <c r="AT380" s="16" t="s">
        <v>149</v>
      </c>
      <c r="AU380" s="16" t="s">
        <v>82</v>
      </c>
    </row>
    <row r="381" spans="2:51" s="11" customFormat="1" ht="11.25">
      <c r="B381" s="189"/>
      <c r="C381" s="190"/>
      <c r="D381" s="185" t="s">
        <v>151</v>
      </c>
      <c r="E381" s="191" t="s">
        <v>19</v>
      </c>
      <c r="F381" s="192" t="s">
        <v>953</v>
      </c>
      <c r="G381" s="190"/>
      <c r="H381" s="193">
        <v>51.55</v>
      </c>
      <c r="I381" s="194"/>
      <c r="J381" s="190"/>
      <c r="K381" s="190"/>
      <c r="L381" s="195"/>
      <c r="M381" s="196"/>
      <c r="N381" s="197"/>
      <c r="O381" s="197"/>
      <c r="P381" s="197"/>
      <c r="Q381" s="197"/>
      <c r="R381" s="197"/>
      <c r="S381" s="197"/>
      <c r="T381" s="198"/>
      <c r="AT381" s="199" t="s">
        <v>151</v>
      </c>
      <c r="AU381" s="199" t="s">
        <v>82</v>
      </c>
      <c r="AV381" s="11" t="s">
        <v>82</v>
      </c>
      <c r="AW381" s="11" t="s">
        <v>33</v>
      </c>
      <c r="AX381" s="11" t="s">
        <v>72</v>
      </c>
      <c r="AY381" s="199" t="s">
        <v>139</v>
      </c>
    </row>
    <row r="382" spans="2:51" s="11" customFormat="1" ht="11.25">
      <c r="B382" s="189"/>
      <c r="C382" s="190"/>
      <c r="D382" s="185" t="s">
        <v>151</v>
      </c>
      <c r="E382" s="191" t="s">
        <v>19</v>
      </c>
      <c r="F382" s="192" t="s">
        <v>954</v>
      </c>
      <c r="G382" s="190"/>
      <c r="H382" s="193">
        <v>9.31</v>
      </c>
      <c r="I382" s="194"/>
      <c r="J382" s="190"/>
      <c r="K382" s="190"/>
      <c r="L382" s="195"/>
      <c r="M382" s="196"/>
      <c r="N382" s="197"/>
      <c r="O382" s="197"/>
      <c r="P382" s="197"/>
      <c r="Q382" s="197"/>
      <c r="R382" s="197"/>
      <c r="S382" s="197"/>
      <c r="T382" s="198"/>
      <c r="AT382" s="199" t="s">
        <v>151</v>
      </c>
      <c r="AU382" s="199" t="s">
        <v>82</v>
      </c>
      <c r="AV382" s="11" t="s">
        <v>82</v>
      </c>
      <c r="AW382" s="11" t="s">
        <v>33</v>
      </c>
      <c r="AX382" s="11" t="s">
        <v>72</v>
      </c>
      <c r="AY382" s="199" t="s">
        <v>139</v>
      </c>
    </row>
    <row r="383" spans="2:51" s="11" customFormat="1" ht="11.25">
      <c r="B383" s="189"/>
      <c r="C383" s="190"/>
      <c r="D383" s="185" t="s">
        <v>151</v>
      </c>
      <c r="E383" s="191" t="s">
        <v>19</v>
      </c>
      <c r="F383" s="192" t="s">
        <v>955</v>
      </c>
      <c r="G383" s="190"/>
      <c r="H383" s="193">
        <v>85.45</v>
      </c>
      <c r="I383" s="194"/>
      <c r="J383" s="190"/>
      <c r="K383" s="190"/>
      <c r="L383" s="195"/>
      <c r="M383" s="196"/>
      <c r="N383" s="197"/>
      <c r="O383" s="197"/>
      <c r="P383" s="197"/>
      <c r="Q383" s="197"/>
      <c r="R383" s="197"/>
      <c r="S383" s="197"/>
      <c r="T383" s="198"/>
      <c r="AT383" s="199" t="s">
        <v>151</v>
      </c>
      <c r="AU383" s="199" t="s">
        <v>82</v>
      </c>
      <c r="AV383" s="11" t="s">
        <v>82</v>
      </c>
      <c r="AW383" s="11" t="s">
        <v>33</v>
      </c>
      <c r="AX383" s="11" t="s">
        <v>72</v>
      </c>
      <c r="AY383" s="199" t="s">
        <v>139</v>
      </c>
    </row>
    <row r="384" spans="2:51" s="12" customFormat="1" ht="11.25">
      <c r="B384" s="200"/>
      <c r="C384" s="201"/>
      <c r="D384" s="185" t="s">
        <v>151</v>
      </c>
      <c r="E384" s="202" t="s">
        <v>19</v>
      </c>
      <c r="F384" s="203" t="s">
        <v>166</v>
      </c>
      <c r="G384" s="201"/>
      <c r="H384" s="204">
        <v>146.31</v>
      </c>
      <c r="I384" s="205"/>
      <c r="J384" s="201"/>
      <c r="K384" s="201"/>
      <c r="L384" s="206"/>
      <c r="M384" s="207"/>
      <c r="N384" s="208"/>
      <c r="O384" s="208"/>
      <c r="P384" s="208"/>
      <c r="Q384" s="208"/>
      <c r="R384" s="208"/>
      <c r="S384" s="208"/>
      <c r="T384" s="209"/>
      <c r="AT384" s="210" t="s">
        <v>151</v>
      </c>
      <c r="AU384" s="210" t="s">
        <v>82</v>
      </c>
      <c r="AV384" s="12" t="s">
        <v>146</v>
      </c>
      <c r="AW384" s="12" t="s">
        <v>33</v>
      </c>
      <c r="AX384" s="12" t="s">
        <v>80</v>
      </c>
      <c r="AY384" s="210" t="s">
        <v>139</v>
      </c>
    </row>
    <row r="385" spans="2:65" s="1" customFormat="1" ht="20.45" customHeight="1">
      <c r="B385" s="33"/>
      <c r="C385" s="173" t="s">
        <v>567</v>
      </c>
      <c r="D385" s="173" t="s">
        <v>141</v>
      </c>
      <c r="E385" s="174" t="s">
        <v>956</v>
      </c>
      <c r="F385" s="175" t="s">
        <v>957</v>
      </c>
      <c r="G385" s="176" t="s">
        <v>144</v>
      </c>
      <c r="H385" s="177">
        <v>10.72</v>
      </c>
      <c r="I385" s="178"/>
      <c r="J385" s="179">
        <f>ROUND(I385*H385,2)</f>
        <v>0</v>
      </c>
      <c r="K385" s="175" t="s">
        <v>145</v>
      </c>
      <c r="L385" s="37"/>
      <c r="M385" s="180" t="s">
        <v>19</v>
      </c>
      <c r="N385" s="181" t="s">
        <v>43</v>
      </c>
      <c r="O385" s="59"/>
      <c r="P385" s="182">
        <f>O385*H385</f>
        <v>0</v>
      </c>
      <c r="Q385" s="182">
        <v>0.105</v>
      </c>
      <c r="R385" s="182">
        <f>Q385*H385</f>
        <v>1.1256</v>
      </c>
      <c r="S385" s="182">
        <v>0</v>
      </c>
      <c r="T385" s="183">
        <f>S385*H385</f>
        <v>0</v>
      </c>
      <c r="AR385" s="16" t="s">
        <v>146</v>
      </c>
      <c r="AT385" s="16" t="s">
        <v>141</v>
      </c>
      <c r="AU385" s="16" t="s">
        <v>82</v>
      </c>
      <c r="AY385" s="16" t="s">
        <v>139</v>
      </c>
      <c r="BE385" s="184">
        <f>IF(N385="základní",J385,0)</f>
        <v>0</v>
      </c>
      <c r="BF385" s="184">
        <f>IF(N385="snížená",J385,0)</f>
        <v>0</v>
      </c>
      <c r="BG385" s="184">
        <f>IF(N385="zákl. přenesená",J385,0)</f>
        <v>0</v>
      </c>
      <c r="BH385" s="184">
        <f>IF(N385="sníž. přenesená",J385,0)</f>
        <v>0</v>
      </c>
      <c r="BI385" s="184">
        <f>IF(N385="nulová",J385,0)</f>
        <v>0</v>
      </c>
      <c r="BJ385" s="16" t="s">
        <v>80</v>
      </c>
      <c r="BK385" s="184">
        <f>ROUND(I385*H385,2)</f>
        <v>0</v>
      </c>
      <c r="BL385" s="16" t="s">
        <v>146</v>
      </c>
      <c r="BM385" s="16" t="s">
        <v>958</v>
      </c>
    </row>
    <row r="386" spans="2:47" s="1" customFormat="1" ht="11.25">
      <c r="B386" s="33"/>
      <c r="C386" s="34"/>
      <c r="D386" s="185" t="s">
        <v>148</v>
      </c>
      <c r="E386" s="34"/>
      <c r="F386" s="186" t="s">
        <v>959</v>
      </c>
      <c r="G386" s="34"/>
      <c r="H386" s="34"/>
      <c r="I386" s="102"/>
      <c r="J386" s="34"/>
      <c r="K386" s="34"/>
      <c r="L386" s="37"/>
      <c r="M386" s="187"/>
      <c r="N386" s="59"/>
      <c r="O386" s="59"/>
      <c r="P386" s="59"/>
      <c r="Q386" s="59"/>
      <c r="R386" s="59"/>
      <c r="S386" s="59"/>
      <c r="T386" s="60"/>
      <c r="AT386" s="16" t="s">
        <v>148</v>
      </c>
      <c r="AU386" s="16" t="s">
        <v>82</v>
      </c>
    </row>
    <row r="387" spans="2:47" s="1" customFormat="1" ht="117">
      <c r="B387" s="33"/>
      <c r="C387" s="34"/>
      <c r="D387" s="185" t="s">
        <v>149</v>
      </c>
      <c r="E387" s="34"/>
      <c r="F387" s="188" t="s">
        <v>952</v>
      </c>
      <c r="G387" s="34"/>
      <c r="H387" s="34"/>
      <c r="I387" s="102"/>
      <c r="J387" s="34"/>
      <c r="K387" s="34"/>
      <c r="L387" s="37"/>
      <c r="M387" s="187"/>
      <c r="N387" s="59"/>
      <c r="O387" s="59"/>
      <c r="P387" s="59"/>
      <c r="Q387" s="59"/>
      <c r="R387" s="59"/>
      <c r="S387" s="59"/>
      <c r="T387" s="60"/>
      <c r="AT387" s="16" t="s">
        <v>149</v>
      </c>
      <c r="AU387" s="16" t="s">
        <v>82</v>
      </c>
    </row>
    <row r="388" spans="2:51" s="11" customFormat="1" ht="11.25">
      <c r="B388" s="189"/>
      <c r="C388" s="190"/>
      <c r="D388" s="185" t="s">
        <v>151</v>
      </c>
      <c r="E388" s="191" t="s">
        <v>19</v>
      </c>
      <c r="F388" s="192" t="s">
        <v>960</v>
      </c>
      <c r="G388" s="190"/>
      <c r="H388" s="193">
        <v>3.4</v>
      </c>
      <c r="I388" s="194"/>
      <c r="J388" s="190"/>
      <c r="K388" s="190"/>
      <c r="L388" s="195"/>
      <c r="M388" s="196"/>
      <c r="N388" s="197"/>
      <c r="O388" s="197"/>
      <c r="P388" s="197"/>
      <c r="Q388" s="197"/>
      <c r="R388" s="197"/>
      <c r="S388" s="197"/>
      <c r="T388" s="198"/>
      <c r="AT388" s="199" t="s">
        <v>151</v>
      </c>
      <c r="AU388" s="199" t="s">
        <v>82</v>
      </c>
      <c r="AV388" s="11" t="s">
        <v>82</v>
      </c>
      <c r="AW388" s="11" t="s">
        <v>33</v>
      </c>
      <c r="AX388" s="11" t="s">
        <v>72</v>
      </c>
      <c r="AY388" s="199" t="s">
        <v>139</v>
      </c>
    </row>
    <row r="389" spans="2:51" s="11" customFormat="1" ht="11.25">
      <c r="B389" s="189"/>
      <c r="C389" s="190"/>
      <c r="D389" s="185" t="s">
        <v>151</v>
      </c>
      <c r="E389" s="191" t="s">
        <v>19</v>
      </c>
      <c r="F389" s="192" t="s">
        <v>961</v>
      </c>
      <c r="G389" s="190"/>
      <c r="H389" s="193">
        <v>7.32</v>
      </c>
      <c r="I389" s="194"/>
      <c r="J389" s="190"/>
      <c r="K389" s="190"/>
      <c r="L389" s="195"/>
      <c r="M389" s="196"/>
      <c r="N389" s="197"/>
      <c r="O389" s="197"/>
      <c r="P389" s="197"/>
      <c r="Q389" s="197"/>
      <c r="R389" s="197"/>
      <c r="S389" s="197"/>
      <c r="T389" s="198"/>
      <c r="AT389" s="199" t="s">
        <v>151</v>
      </c>
      <c r="AU389" s="199" t="s">
        <v>82</v>
      </c>
      <c r="AV389" s="11" t="s">
        <v>82</v>
      </c>
      <c r="AW389" s="11" t="s">
        <v>33</v>
      </c>
      <c r="AX389" s="11" t="s">
        <v>72</v>
      </c>
      <c r="AY389" s="199" t="s">
        <v>139</v>
      </c>
    </row>
    <row r="390" spans="2:51" s="12" customFormat="1" ht="11.25">
      <c r="B390" s="200"/>
      <c r="C390" s="201"/>
      <c r="D390" s="185" t="s">
        <v>151</v>
      </c>
      <c r="E390" s="202" t="s">
        <v>19</v>
      </c>
      <c r="F390" s="203" t="s">
        <v>166</v>
      </c>
      <c r="G390" s="201"/>
      <c r="H390" s="204">
        <v>10.72</v>
      </c>
      <c r="I390" s="205"/>
      <c r="J390" s="201"/>
      <c r="K390" s="201"/>
      <c r="L390" s="206"/>
      <c r="M390" s="207"/>
      <c r="N390" s="208"/>
      <c r="O390" s="208"/>
      <c r="P390" s="208"/>
      <c r="Q390" s="208"/>
      <c r="R390" s="208"/>
      <c r="S390" s="208"/>
      <c r="T390" s="209"/>
      <c r="AT390" s="210" t="s">
        <v>151</v>
      </c>
      <c r="AU390" s="210" t="s">
        <v>82</v>
      </c>
      <c r="AV390" s="12" t="s">
        <v>146</v>
      </c>
      <c r="AW390" s="12" t="s">
        <v>33</v>
      </c>
      <c r="AX390" s="12" t="s">
        <v>80</v>
      </c>
      <c r="AY390" s="210" t="s">
        <v>139</v>
      </c>
    </row>
    <row r="391" spans="2:65" s="1" customFormat="1" ht="20.45" customHeight="1">
      <c r="B391" s="33"/>
      <c r="C391" s="173" t="s">
        <v>572</v>
      </c>
      <c r="D391" s="173" t="s">
        <v>141</v>
      </c>
      <c r="E391" s="174" t="s">
        <v>962</v>
      </c>
      <c r="F391" s="175" t="s">
        <v>963</v>
      </c>
      <c r="G391" s="176" t="s">
        <v>144</v>
      </c>
      <c r="H391" s="177">
        <v>14.23</v>
      </c>
      <c r="I391" s="178"/>
      <c r="J391" s="179">
        <f>ROUND(I391*H391,2)</f>
        <v>0</v>
      </c>
      <c r="K391" s="175" t="s">
        <v>145</v>
      </c>
      <c r="L391" s="37"/>
      <c r="M391" s="180" t="s">
        <v>19</v>
      </c>
      <c r="N391" s="181" t="s">
        <v>43</v>
      </c>
      <c r="O391" s="59"/>
      <c r="P391" s="182">
        <f>O391*H391</f>
        <v>0</v>
      </c>
      <c r="Q391" s="182">
        <v>0.00013</v>
      </c>
      <c r="R391" s="182">
        <f>Q391*H391</f>
        <v>0.0018498999999999998</v>
      </c>
      <c r="S391" s="182">
        <v>0</v>
      </c>
      <c r="T391" s="183">
        <f>S391*H391</f>
        <v>0</v>
      </c>
      <c r="AR391" s="16" t="s">
        <v>146</v>
      </c>
      <c r="AT391" s="16" t="s">
        <v>141</v>
      </c>
      <c r="AU391" s="16" t="s">
        <v>82</v>
      </c>
      <c r="AY391" s="16" t="s">
        <v>139</v>
      </c>
      <c r="BE391" s="184">
        <f>IF(N391="základní",J391,0)</f>
        <v>0</v>
      </c>
      <c r="BF391" s="184">
        <f>IF(N391="snížená",J391,0)</f>
        <v>0</v>
      </c>
      <c r="BG391" s="184">
        <f>IF(N391="zákl. přenesená",J391,0)</f>
        <v>0</v>
      </c>
      <c r="BH391" s="184">
        <f>IF(N391="sníž. přenesená",J391,0)</f>
        <v>0</v>
      </c>
      <c r="BI391" s="184">
        <f>IF(N391="nulová",J391,0)</f>
        <v>0</v>
      </c>
      <c r="BJ391" s="16" t="s">
        <v>80</v>
      </c>
      <c r="BK391" s="184">
        <f>ROUND(I391*H391,2)</f>
        <v>0</v>
      </c>
      <c r="BL391" s="16" t="s">
        <v>146</v>
      </c>
      <c r="BM391" s="16" t="s">
        <v>964</v>
      </c>
    </row>
    <row r="392" spans="2:47" s="1" customFormat="1" ht="11.25">
      <c r="B392" s="33"/>
      <c r="C392" s="34"/>
      <c r="D392" s="185" t="s">
        <v>148</v>
      </c>
      <c r="E392" s="34"/>
      <c r="F392" s="186" t="s">
        <v>965</v>
      </c>
      <c r="G392" s="34"/>
      <c r="H392" s="34"/>
      <c r="I392" s="102"/>
      <c r="J392" s="34"/>
      <c r="K392" s="34"/>
      <c r="L392" s="37"/>
      <c r="M392" s="187"/>
      <c r="N392" s="59"/>
      <c r="O392" s="59"/>
      <c r="P392" s="59"/>
      <c r="Q392" s="59"/>
      <c r="R392" s="59"/>
      <c r="S392" s="59"/>
      <c r="T392" s="60"/>
      <c r="AT392" s="16" t="s">
        <v>148</v>
      </c>
      <c r="AU392" s="16" t="s">
        <v>82</v>
      </c>
    </row>
    <row r="393" spans="2:51" s="11" customFormat="1" ht="11.25">
      <c r="B393" s="189"/>
      <c r="C393" s="190"/>
      <c r="D393" s="185" t="s">
        <v>151</v>
      </c>
      <c r="E393" s="191" t="s">
        <v>19</v>
      </c>
      <c r="F393" s="192" t="s">
        <v>966</v>
      </c>
      <c r="G393" s="190"/>
      <c r="H393" s="193">
        <v>14.23</v>
      </c>
      <c r="I393" s="194"/>
      <c r="J393" s="190"/>
      <c r="K393" s="190"/>
      <c r="L393" s="195"/>
      <c r="M393" s="196"/>
      <c r="N393" s="197"/>
      <c r="O393" s="197"/>
      <c r="P393" s="197"/>
      <c r="Q393" s="197"/>
      <c r="R393" s="197"/>
      <c r="S393" s="197"/>
      <c r="T393" s="198"/>
      <c r="AT393" s="199" t="s">
        <v>151</v>
      </c>
      <c r="AU393" s="199" t="s">
        <v>82</v>
      </c>
      <c r="AV393" s="11" t="s">
        <v>82</v>
      </c>
      <c r="AW393" s="11" t="s">
        <v>33</v>
      </c>
      <c r="AX393" s="11" t="s">
        <v>80</v>
      </c>
      <c r="AY393" s="199" t="s">
        <v>139</v>
      </c>
    </row>
    <row r="394" spans="2:65" s="1" customFormat="1" ht="20.45" customHeight="1">
      <c r="B394" s="33"/>
      <c r="C394" s="173" t="s">
        <v>967</v>
      </c>
      <c r="D394" s="173" t="s">
        <v>141</v>
      </c>
      <c r="E394" s="174" t="s">
        <v>968</v>
      </c>
      <c r="F394" s="175" t="s">
        <v>969</v>
      </c>
      <c r="G394" s="176" t="s">
        <v>144</v>
      </c>
      <c r="H394" s="177">
        <v>2.6</v>
      </c>
      <c r="I394" s="178"/>
      <c r="J394" s="179">
        <f>ROUND(I394*H394,2)</f>
        <v>0</v>
      </c>
      <c r="K394" s="175" t="s">
        <v>145</v>
      </c>
      <c r="L394" s="37"/>
      <c r="M394" s="180" t="s">
        <v>19</v>
      </c>
      <c r="N394" s="181" t="s">
        <v>43</v>
      </c>
      <c r="O394" s="59"/>
      <c r="P394" s="182">
        <f>O394*H394</f>
        <v>0</v>
      </c>
      <c r="Q394" s="182">
        <v>0.22814</v>
      </c>
      <c r="R394" s="182">
        <f>Q394*H394</f>
        <v>0.593164</v>
      </c>
      <c r="S394" s="182">
        <v>0</v>
      </c>
      <c r="T394" s="183">
        <f>S394*H394</f>
        <v>0</v>
      </c>
      <c r="AR394" s="16" t="s">
        <v>146</v>
      </c>
      <c r="AT394" s="16" t="s">
        <v>141</v>
      </c>
      <c r="AU394" s="16" t="s">
        <v>82</v>
      </c>
      <c r="AY394" s="16" t="s">
        <v>139</v>
      </c>
      <c r="BE394" s="184">
        <f>IF(N394="základní",J394,0)</f>
        <v>0</v>
      </c>
      <c r="BF394" s="184">
        <f>IF(N394="snížená",J394,0)</f>
        <v>0</v>
      </c>
      <c r="BG394" s="184">
        <f>IF(N394="zákl. přenesená",J394,0)</f>
        <v>0</v>
      </c>
      <c r="BH394" s="184">
        <f>IF(N394="sníž. přenesená",J394,0)</f>
        <v>0</v>
      </c>
      <c r="BI394" s="184">
        <f>IF(N394="nulová",J394,0)</f>
        <v>0</v>
      </c>
      <c r="BJ394" s="16" t="s">
        <v>80</v>
      </c>
      <c r="BK394" s="184">
        <f>ROUND(I394*H394,2)</f>
        <v>0</v>
      </c>
      <c r="BL394" s="16" t="s">
        <v>146</v>
      </c>
      <c r="BM394" s="16" t="s">
        <v>970</v>
      </c>
    </row>
    <row r="395" spans="2:47" s="1" customFormat="1" ht="19.5">
      <c r="B395" s="33"/>
      <c r="C395" s="34"/>
      <c r="D395" s="185" t="s">
        <v>148</v>
      </c>
      <c r="E395" s="34"/>
      <c r="F395" s="186" t="s">
        <v>971</v>
      </c>
      <c r="G395" s="34"/>
      <c r="H395" s="34"/>
      <c r="I395" s="102"/>
      <c r="J395" s="34"/>
      <c r="K395" s="34"/>
      <c r="L395" s="37"/>
      <c r="M395" s="187"/>
      <c r="N395" s="59"/>
      <c r="O395" s="59"/>
      <c r="P395" s="59"/>
      <c r="Q395" s="59"/>
      <c r="R395" s="59"/>
      <c r="S395" s="59"/>
      <c r="T395" s="60"/>
      <c r="AT395" s="16" t="s">
        <v>148</v>
      </c>
      <c r="AU395" s="16" t="s">
        <v>82</v>
      </c>
    </row>
    <row r="396" spans="2:51" s="11" customFormat="1" ht="11.25">
      <c r="B396" s="189"/>
      <c r="C396" s="190"/>
      <c r="D396" s="185" t="s">
        <v>151</v>
      </c>
      <c r="E396" s="191" t="s">
        <v>19</v>
      </c>
      <c r="F396" s="192" t="s">
        <v>972</v>
      </c>
      <c r="G396" s="190"/>
      <c r="H396" s="193">
        <v>2.6</v>
      </c>
      <c r="I396" s="194"/>
      <c r="J396" s="190"/>
      <c r="K396" s="190"/>
      <c r="L396" s="195"/>
      <c r="M396" s="196"/>
      <c r="N396" s="197"/>
      <c r="O396" s="197"/>
      <c r="P396" s="197"/>
      <c r="Q396" s="197"/>
      <c r="R396" s="197"/>
      <c r="S396" s="197"/>
      <c r="T396" s="198"/>
      <c r="AT396" s="199" t="s">
        <v>151</v>
      </c>
      <c r="AU396" s="199" t="s">
        <v>82</v>
      </c>
      <c r="AV396" s="11" t="s">
        <v>82</v>
      </c>
      <c r="AW396" s="11" t="s">
        <v>33</v>
      </c>
      <c r="AX396" s="11" t="s">
        <v>80</v>
      </c>
      <c r="AY396" s="199" t="s">
        <v>139</v>
      </c>
    </row>
    <row r="397" spans="2:65" s="1" customFormat="1" ht="20.45" customHeight="1">
      <c r="B397" s="33"/>
      <c r="C397" s="173" t="s">
        <v>973</v>
      </c>
      <c r="D397" s="173" t="s">
        <v>141</v>
      </c>
      <c r="E397" s="174" t="s">
        <v>974</v>
      </c>
      <c r="F397" s="175" t="s">
        <v>975</v>
      </c>
      <c r="G397" s="176" t="s">
        <v>347</v>
      </c>
      <c r="H397" s="177">
        <v>4</v>
      </c>
      <c r="I397" s="178"/>
      <c r="J397" s="179">
        <f>ROUND(I397*H397,2)</f>
        <v>0</v>
      </c>
      <c r="K397" s="175" t="s">
        <v>145</v>
      </c>
      <c r="L397" s="37"/>
      <c r="M397" s="180" t="s">
        <v>19</v>
      </c>
      <c r="N397" s="181" t="s">
        <v>43</v>
      </c>
      <c r="O397" s="59"/>
      <c r="P397" s="182">
        <f>O397*H397</f>
        <v>0</v>
      </c>
      <c r="Q397" s="182">
        <v>0.01698</v>
      </c>
      <c r="R397" s="182">
        <f>Q397*H397</f>
        <v>0.06792</v>
      </c>
      <c r="S397" s="182">
        <v>0</v>
      </c>
      <c r="T397" s="183">
        <f>S397*H397</f>
        <v>0</v>
      </c>
      <c r="AR397" s="16" t="s">
        <v>146</v>
      </c>
      <c r="AT397" s="16" t="s">
        <v>141</v>
      </c>
      <c r="AU397" s="16" t="s">
        <v>82</v>
      </c>
      <c r="AY397" s="16" t="s">
        <v>139</v>
      </c>
      <c r="BE397" s="184">
        <f>IF(N397="základní",J397,0)</f>
        <v>0</v>
      </c>
      <c r="BF397" s="184">
        <f>IF(N397="snížená",J397,0)</f>
        <v>0</v>
      </c>
      <c r="BG397" s="184">
        <f>IF(N397="zákl. přenesená",J397,0)</f>
        <v>0</v>
      </c>
      <c r="BH397" s="184">
        <f>IF(N397="sníž. přenesená",J397,0)</f>
        <v>0</v>
      </c>
      <c r="BI397" s="184">
        <f>IF(N397="nulová",J397,0)</f>
        <v>0</v>
      </c>
      <c r="BJ397" s="16" t="s">
        <v>80</v>
      </c>
      <c r="BK397" s="184">
        <f>ROUND(I397*H397,2)</f>
        <v>0</v>
      </c>
      <c r="BL397" s="16" t="s">
        <v>146</v>
      </c>
      <c r="BM397" s="16" t="s">
        <v>976</v>
      </c>
    </row>
    <row r="398" spans="2:47" s="1" customFormat="1" ht="19.5">
      <c r="B398" s="33"/>
      <c r="C398" s="34"/>
      <c r="D398" s="185" t="s">
        <v>148</v>
      </c>
      <c r="E398" s="34"/>
      <c r="F398" s="186" t="s">
        <v>977</v>
      </c>
      <c r="G398" s="34"/>
      <c r="H398" s="34"/>
      <c r="I398" s="102"/>
      <c r="J398" s="34"/>
      <c r="K398" s="34"/>
      <c r="L398" s="37"/>
      <c r="M398" s="187"/>
      <c r="N398" s="59"/>
      <c r="O398" s="59"/>
      <c r="P398" s="59"/>
      <c r="Q398" s="59"/>
      <c r="R398" s="59"/>
      <c r="S398" s="59"/>
      <c r="T398" s="60"/>
      <c r="AT398" s="16" t="s">
        <v>148</v>
      </c>
      <c r="AU398" s="16" t="s">
        <v>82</v>
      </c>
    </row>
    <row r="399" spans="2:47" s="1" customFormat="1" ht="136.5">
      <c r="B399" s="33"/>
      <c r="C399" s="34"/>
      <c r="D399" s="185" t="s">
        <v>149</v>
      </c>
      <c r="E399" s="34"/>
      <c r="F399" s="188" t="s">
        <v>978</v>
      </c>
      <c r="G399" s="34"/>
      <c r="H399" s="34"/>
      <c r="I399" s="102"/>
      <c r="J399" s="34"/>
      <c r="K399" s="34"/>
      <c r="L399" s="37"/>
      <c r="M399" s="187"/>
      <c r="N399" s="59"/>
      <c r="O399" s="59"/>
      <c r="P399" s="59"/>
      <c r="Q399" s="59"/>
      <c r="R399" s="59"/>
      <c r="S399" s="59"/>
      <c r="T399" s="60"/>
      <c r="AT399" s="16" t="s">
        <v>149</v>
      </c>
      <c r="AU399" s="16" t="s">
        <v>82</v>
      </c>
    </row>
    <row r="400" spans="2:65" s="1" customFormat="1" ht="20.45" customHeight="1">
      <c r="B400" s="33"/>
      <c r="C400" s="222" t="s">
        <v>979</v>
      </c>
      <c r="D400" s="222" t="s">
        <v>259</v>
      </c>
      <c r="E400" s="223" t="s">
        <v>980</v>
      </c>
      <c r="F400" s="224" t="s">
        <v>981</v>
      </c>
      <c r="G400" s="225" t="s">
        <v>347</v>
      </c>
      <c r="H400" s="226">
        <v>1</v>
      </c>
      <c r="I400" s="227"/>
      <c r="J400" s="228">
        <f>ROUND(I400*H400,2)</f>
        <v>0</v>
      </c>
      <c r="K400" s="224" t="s">
        <v>145</v>
      </c>
      <c r="L400" s="229"/>
      <c r="M400" s="230" t="s">
        <v>19</v>
      </c>
      <c r="N400" s="231" t="s">
        <v>43</v>
      </c>
      <c r="O400" s="59"/>
      <c r="P400" s="182">
        <f>O400*H400</f>
        <v>0</v>
      </c>
      <c r="Q400" s="182">
        <v>0.0129</v>
      </c>
      <c r="R400" s="182">
        <f>Q400*H400</f>
        <v>0.0129</v>
      </c>
      <c r="S400" s="182">
        <v>0</v>
      </c>
      <c r="T400" s="183">
        <f>S400*H400</f>
        <v>0</v>
      </c>
      <c r="AR400" s="16" t="s">
        <v>183</v>
      </c>
      <c r="AT400" s="16" t="s">
        <v>259</v>
      </c>
      <c r="AU400" s="16" t="s">
        <v>82</v>
      </c>
      <c r="AY400" s="16" t="s">
        <v>139</v>
      </c>
      <c r="BE400" s="184">
        <f>IF(N400="základní",J400,0)</f>
        <v>0</v>
      </c>
      <c r="BF400" s="184">
        <f>IF(N400="snížená",J400,0)</f>
        <v>0</v>
      </c>
      <c r="BG400" s="184">
        <f>IF(N400="zákl. přenesená",J400,0)</f>
        <v>0</v>
      </c>
      <c r="BH400" s="184">
        <f>IF(N400="sníž. přenesená",J400,0)</f>
        <v>0</v>
      </c>
      <c r="BI400" s="184">
        <f>IF(N400="nulová",J400,0)</f>
        <v>0</v>
      </c>
      <c r="BJ400" s="16" t="s">
        <v>80</v>
      </c>
      <c r="BK400" s="184">
        <f>ROUND(I400*H400,2)</f>
        <v>0</v>
      </c>
      <c r="BL400" s="16" t="s">
        <v>146</v>
      </c>
      <c r="BM400" s="16" t="s">
        <v>982</v>
      </c>
    </row>
    <row r="401" spans="2:47" s="1" customFormat="1" ht="11.25">
      <c r="B401" s="33"/>
      <c r="C401" s="34"/>
      <c r="D401" s="185" t="s">
        <v>148</v>
      </c>
      <c r="E401" s="34"/>
      <c r="F401" s="186" t="s">
        <v>981</v>
      </c>
      <c r="G401" s="34"/>
      <c r="H401" s="34"/>
      <c r="I401" s="102"/>
      <c r="J401" s="34"/>
      <c r="K401" s="34"/>
      <c r="L401" s="37"/>
      <c r="M401" s="187"/>
      <c r="N401" s="59"/>
      <c r="O401" s="59"/>
      <c r="P401" s="59"/>
      <c r="Q401" s="59"/>
      <c r="R401" s="59"/>
      <c r="S401" s="59"/>
      <c r="T401" s="60"/>
      <c r="AT401" s="16" t="s">
        <v>148</v>
      </c>
      <c r="AU401" s="16" t="s">
        <v>82</v>
      </c>
    </row>
    <row r="402" spans="2:65" s="1" customFormat="1" ht="20.45" customHeight="1">
      <c r="B402" s="33"/>
      <c r="C402" s="222" t="s">
        <v>983</v>
      </c>
      <c r="D402" s="222" t="s">
        <v>259</v>
      </c>
      <c r="E402" s="223" t="s">
        <v>984</v>
      </c>
      <c r="F402" s="224" t="s">
        <v>985</v>
      </c>
      <c r="G402" s="225" t="s">
        <v>347</v>
      </c>
      <c r="H402" s="226">
        <v>3</v>
      </c>
      <c r="I402" s="227"/>
      <c r="J402" s="228">
        <f>ROUND(I402*H402,2)</f>
        <v>0</v>
      </c>
      <c r="K402" s="224" t="s">
        <v>145</v>
      </c>
      <c r="L402" s="229"/>
      <c r="M402" s="230" t="s">
        <v>19</v>
      </c>
      <c r="N402" s="231" t="s">
        <v>43</v>
      </c>
      <c r="O402" s="59"/>
      <c r="P402" s="182">
        <f>O402*H402</f>
        <v>0</v>
      </c>
      <c r="Q402" s="182">
        <v>0.0135</v>
      </c>
      <c r="R402" s="182">
        <f>Q402*H402</f>
        <v>0.0405</v>
      </c>
      <c r="S402" s="182">
        <v>0</v>
      </c>
      <c r="T402" s="183">
        <f>S402*H402</f>
        <v>0</v>
      </c>
      <c r="AR402" s="16" t="s">
        <v>183</v>
      </c>
      <c r="AT402" s="16" t="s">
        <v>259</v>
      </c>
      <c r="AU402" s="16" t="s">
        <v>82</v>
      </c>
      <c r="AY402" s="16" t="s">
        <v>139</v>
      </c>
      <c r="BE402" s="184">
        <f>IF(N402="základní",J402,0)</f>
        <v>0</v>
      </c>
      <c r="BF402" s="184">
        <f>IF(N402="snížená",J402,0)</f>
        <v>0</v>
      </c>
      <c r="BG402" s="184">
        <f>IF(N402="zákl. přenesená",J402,0)</f>
        <v>0</v>
      </c>
      <c r="BH402" s="184">
        <f>IF(N402="sníž. přenesená",J402,0)</f>
        <v>0</v>
      </c>
      <c r="BI402" s="184">
        <f>IF(N402="nulová",J402,0)</f>
        <v>0</v>
      </c>
      <c r="BJ402" s="16" t="s">
        <v>80</v>
      </c>
      <c r="BK402" s="184">
        <f>ROUND(I402*H402,2)</f>
        <v>0</v>
      </c>
      <c r="BL402" s="16" t="s">
        <v>146</v>
      </c>
      <c r="BM402" s="16" t="s">
        <v>986</v>
      </c>
    </row>
    <row r="403" spans="2:47" s="1" customFormat="1" ht="11.25">
      <c r="B403" s="33"/>
      <c r="C403" s="34"/>
      <c r="D403" s="185" t="s">
        <v>148</v>
      </c>
      <c r="E403" s="34"/>
      <c r="F403" s="186" t="s">
        <v>985</v>
      </c>
      <c r="G403" s="34"/>
      <c r="H403" s="34"/>
      <c r="I403" s="102"/>
      <c r="J403" s="34"/>
      <c r="K403" s="34"/>
      <c r="L403" s="37"/>
      <c r="M403" s="187"/>
      <c r="N403" s="59"/>
      <c r="O403" s="59"/>
      <c r="P403" s="59"/>
      <c r="Q403" s="59"/>
      <c r="R403" s="59"/>
      <c r="S403" s="59"/>
      <c r="T403" s="60"/>
      <c r="AT403" s="16" t="s">
        <v>148</v>
      </c>
      <c r="AU403" s="16" t="s">
        <v>82</v>
      </c>
    </row>
    <row r="404" spans="2:65" s="1" customFormat="1" ht="20.45" customHeight="1">
      <c r="B404" s="33"/>
      <c r="C404" s="173" t="s">
        <v>987</v>
      </c>
      <c r="D404" s="173" t="s">
        <v>141</v>
      </c>
      <c r="E404" s="174" t="s">
        <v>988</v>
      </c>
      <c r="F404" s="175" t="s">
        <v>989</v>
      </c>
      <c r="G404" s="176" t="s">
        <v>347</v>
      </c>
      <c r="H404" s="177">
        <v>1</v>
      </c>
      <c r="I404" s="178"/>
      <c r="J404" s="179">
        <f>ROUND(I404*H404,2)</f>
        <v>0</v>
      </c>
      <c r="K404" s="175" t="s">
        <v>145</v>
      </c>
      <c r="L404" s="37"/>
      <c r="M404" s="180" t="s">
        <v>19</v>
      </c>
      <c r="N404" s="181" t="s">
        <v>43</v>
      </c>
      <c r="O404" s="59"/>
      <c r="P404" s="182">
        <f>O404*H404</f>
        <v>0</v>
      </c>
      <c r="Q404" s="182">
        <v>0</v>
      </c>
      <c r="R404" s="182">
        <f>Q404*H404</f>
        <v>0</v>
      </c>
      <c r="S404" s="182">
        <v>0</v>
      </c>
      <c r="T404" s="183">
        <f>S404*H404</f>
        <v>0</v>
      </c>
      <c r="AR404" s="16" t="s">
        <v>146</v>
      </c>
      <c r="AT404" s="16" t="s">
        <v>141</v>
      </c>
      <c r="AU404" s="16" t="s">
        <v>82</v>
      </c>
      <c r="AY404" s="16" t="s">
        <v>139</v>
      </c>
      <c r="BE404" s="184">
        <f>IF(N404="základní",J404,0)</f>
        <v>0</v>
      </c>
      <c r="BF404" s="184">
        <f>IF(N404="snížená",J404,0)</f>
        <v>0</v>
      </c>
      <c r="BG404" s="184">
        <f>IF(N404="zákl. přenesená",J404,0)</f>
        <v>0</v>
      </c>
      <c r="BH404" s="184">
        <f>IF(N404="sníž. přenesená",J404,0)</f>
        <v>0</v>
      </c>
      <c r="BI404" s="184">
        <f>IF(N404="nulová",J404,0)</f>
        <v>0</v>
      </c>
      <c r="BJ404" s="16" t="s">
        <v>80</v>
      </c>
      <c r="BK404" s="184">
        <f>ROUND(I404*H404,2)</f>
        <v>0</v>
      </c>
      <c r="BL404" s="16" t="s">
        <v>146</v>
      </c>
      <c r="BM404" s="16" t="s">
        <v>990</v>
      </c>
    </row>
    <row r="405" spans="2:47" s="1" customFormat="1" ht="11.25">
      <c r="B405" s="33"/>
      <c r="C405" s="34"/>
      <c r="D405" s="185" t="s">
        <v>148</v>
      </c>
      <c r="E405" s="34"/>
      <c r="F405" s="186" t="s">
        <v>991</v>
      </c>
      <c r="G405" s="34"/>
      <c r="H405" s="34"/>
      <c r="I405" s="102"/>
      <c r="J405" s="34"/>
      <c r="K405" s="34"/>
      <c r="L405" s="37"/>
      <c r="M405" s="187"/>
      <c r="N405" s="59"/>
      <c r="O405" s="59"/>
      <c r="P405" s="59"/>
      <c r="Q405" s="59"/>
      <c r="R405" s="59"/>
      <c r="S405" s="59"/>
      <c r="T405" s="60"/>
      <c r="AT405" s="16" t="s">
        <v>148</v>
      </c>
      <c r="AU405" s="16" t="s">
        <v>82</v>
      </c>
    </row>
    <row r="406" spans="2:47" s="1" customFormat="1" ht="29.25">
      <c r="B406" s="33"/>
      <c r="C406" s="34"/>
      <c r="D406" s="185" t="s">
        <v>149</v>
      </c>
      <c r="E406" s="34"/>
      <c r="F406" s="188" t="s">
        <v>992</v>
      </c>
      <c r="G406" s="34"/>
      <c r="H406" s="34"/>
      <c r="I406" s="102"/>
      <c r="J406" s="34"/>
      <c r="K406" s="34"/>
      <c r="L406" s="37"/>
      <c r="M406" s="187"/>
      <c r="N406" s="59"/>
      <c r="O406" s="59"/>
      <c r="P406" s="59"/>
      <c r="Q406" s="59"/>
      <c r="R406" s="59"/>
      <c r="S406" s="59"/>
      <c r="T406" s="60"/>
      <c r="AT406" s="16" t="s">
        <v>149</v>
      </c>
      <c r="AU406" s="16" t="s">
        <v>82</v>
      </c>
    </row>
    <row r="407" spans="2:65" s="1" customFormat="1" ht="20.45" customHeight="1">
      <c r="B407" s="33"/>
      <c r="C407" s="222" t="s">
        <v>993</v>
      </c>
      <c r="D407" s="222" t="s">
        <v>259</v>
      </c>
      <c r="E407" s="223" t="s">
        <v>994</v>
      </c>
      <c r="F407" s="224" t="s">
        <v>995</v>
      </c>
      <c r="G407" s="225" t="s">
        <v>347</v>
      </c>
      <c r="H407" s="226">
        <v>1</v>
      </c>
      <c r="I407" s="227"/>
      <c r="J407" s="228">
        <f>ROUND(I407*H407,2)</f>
        <v>0</v>
      </c>
      <c r="K407" s="224" t="s">
        <v>145</v>
      </c>
      <c r="L407" s="229"/>
      <c r="M407" s="230" t="s">
        <v>19</v>
      </c>
      <c r="N407" s="231" t="s">
        <v>43</v>
      </c>
      <c r="O407" s="59"/>
      <c r="P407" s="182">
        <f>O407*H407</f>
        <v>0</v>
      </c>
      <c r="Q407" s="182">
        <v>0.00046</v>
      </c>
      <c r="R407" s="182">
        <f>Q407*H407</f>
        <v>0.00046</v>
      </c>
      <c r="S407" s="182">
        <v>0</v>
      </c>
      <c r="T407" s="183">
        <f>S407*H407</f>
        <v>0</v>
      </c>
      <c r="AR407" s="16" t="s">
        <v>183</v>
      </c>
      <c r="AT407" s="16" t="s">
        <v>259</v>
      </c>
      <c r="AU407" s="16" t="s">
        <v>82</v>
      </c>
      <c r="AY407" s="16" t="s">
        <v>139</v>
      </c>
      <c r="BE407" s="184">
        <f>IF(N407="základní",J407,0)</f>
        <v>0</v>
      </c>
      <c r="BF407" s="184">
        <f>IF(N407="snížená",J407,0)</f>
        <v>0</v>
      </c>
      <c r="BG407" s="184">
        <f>IF(N407="zákl. přenesená",J407,0)</f>
        <v>0</v>
      </c>
      <c r="BH407" s="184">
        <f>IF(N407="sníž. přenesená",J407,0)</f>
        <v>0</v>
      </c>
      <c r="BI407" s="184">
        <f>IF(N407="nulová",J407,0)</f>
        <v>0</v>
      </c>
      <c r="BJ407" s="16" t="s">
        <v>80</v>
      </c>
      <c r="BK407" s="184">
        <f>ROUND(I407*H407,2)</f>
        <v>0</v>
      </c>
      <c r="BL407" s="16" t="s">
        <v>146</v>
      </c>
      <c r="BM407" s="16" t="s">
        <v>996</v>
      </c>
    </row>
    <row r="408" spans="2:47" s="1" customFormat="1" ht="11.25">
      <c r="B408" s="33"/>
      <c r="C408" s="34"/>
      <c r="D408" s="185" t="s">
        <v>148</v>
      </c>
      <c r="E408" s="34"/>
      <c r="F408" s="186" t="s">
        <v>995</v>
      </c>
      <c r="G408" s="34"/>
      <c r="H408" s="34"/>
      <c r="I408" s="102"/>
      <c r="J408" s="34"/>
      <c r="K408" s="34"/>
      <c r="L408" s="37"/>
      <c r="M408" s="187"/>
      <c r="N408" s="59"/>
      <c r="O408" s="59"/>
      <c r="P408" s="59"/>
      <c r="Q408" s="59"/>
      <c r="R408" s="59"/>
      <c r="S408" s="59"/>
      <c r="T408" s="60"/>
      <c r="AT408" s="16" t="s">
        <v>148</v>
      </c>
      <c r="AU408" s="16" t="s">
        <v>82</v>
      </c>
    </row>
    <row r="409" spans="2:63" s="10" customFormat="1" ht="22.9" customHeight="1">
      <c r="B409" s="157"/>
      <c r="C409" s="158"/>
      <c r="D409" s="159" t="s">
        <v>71</v>
      </c>
      <c r="E409" s="171" t="s">
        <v>189</v>
      </c>
      <c r="F409" s="171" t="s">
        <v>384</v>
      </c>
      <c r="G409" s="158"/>
      <c r="H409" s="158"/>
      <c r="I409" s="161"/>
      <c r="J409" s="172">
        <f>BK409</f>
        <v>0</v>
      </c>
      <c r="K409" s="158"/>
      <c r="L409" s="163"/>
      <c r="M409" s="164"/>
      <c r="N409" s="165"/>
      <c r="O409" s="165"/>
      <c r="P409" s="166">
        <f>SUM(P410:P554)</f>
        <v>0</v>
      </c>
      <c r="Q409" s="165"/>
      <c r="R409" s="166">
        <f>SUM(R410:R554)</f>
        <v>0.4715272999999999</v>
      </c>
      <c r="S409" s="165"/>
      <c r="T409" s="167">
        <f>SUM(T410:T554)</f>
        <v>34.779171000000005</v>
      </c>
      <c r="AR409" s="168" t="s">
        <v>80</v>
      </c>
      <c r="AT409" s="169" t="s">
        <v>71</v>
      </c>
      <c r="AU409" s="169" t="s">
        <v>80</v>
      </c>
      <c r="AY409" s="168" t="s">
        <v>139</v>
      </c>
      <c r="BK409" s="170">
        <f>SUM(BK410:BK554)</f>
        <v>0</v>
      </c>
    </row>
    <row r="410" spans="2:65" s="1" customFormat="1" ht="20.45" customHeight="1">
      <c r="B410" s="33"/>
      <c r="C410" s="173" t="s">
        <v>997</v>
      </c>
      <c r="D410" s="173" t="s">
        <v>141</v>
      </c>
      <c r="E410" s="174" t="s">
        <v>998</v>
      </c>
      <c r="F410" s="175" t="s">
        <v>999</v>
      </c>
      <c r="G410" s="176" t="s">
        <v>144</v>
      </c>
      <c r="H410" s="177">
        <v>85.4</v>
      </c>
      <c r="I410" s="178"/>
      <c r="J410" s="179">
        <f>ROUND(I410*H410,2)</f>
        <v>0</v>
      </c>
      <c r="K410" s="175" t="s">
        <v>145</v>
      </c>
      <c r="L410" s="37"/>
      <c r="M410" s="180" t="s">
        <v>19</v>
      </c>
      <c r="N410" s="181" t="s">
        <v>43</v>
      </c>
      <c r="O410" s="59"/>
      <c r="P410" s="182">
        <f>O410*H410</f>
        <v>0</v>
      </c>
      <c r="Q410" s="182">
        <v>0</v>
      </c>
      <c r="R410" s="182">
        <f>Q410*H410</f>
        <v>0</v>
      </c>
      <c r="S410" s="182">
        <v>0</v>
      </c>
      <c r="T410" s="183">
        <f>S410*H410</f>
        <v>0</v>
      </c>
      <c r="AR410" s="16" t="s">
        <v>146</v>
      </c>
      <c r="AT410" s="16" t="s">
        <v>141</v>
      </c>
      <c r="AU410" s="16" t="s">
        <v>82</v>
      </c>
      <c r="AY410" s="16" t="s">
        <v>139</v>
      </c>
      <c r="BE410" s="184">
        <f>IF(N410="základní",J410,0)</f>
        <v>0</v>
      </c>
      <c r="BF410" s="184">
        <f>IF(N410="snížená",J410,0)</f>
        <v>0</v>
      </c>
      <c r="BG410" s="184">
        <f>IF(N410="zákl. přenesená",J410,0)</f>
        <v>0</v>
      </c>
      <c r="BH410" s="184">
        <f>IF(N410="sníž. přenesená",J410,0)</f>
        <v>0</v>
      </c>
      <c r="BI410" s="184">
        <f>IF(N410="nulová",J410,0)</f>
        <v>0</v>
      </c>
      <c r="BJ410" s="16" t="s">
        <v>80</v>
      </c>
      <c r="BK410" s="184">
        <f>ROUND(I410*H410,2)</f>
        <v>0</v>
      </c>
      <c r="BL410" s="16" t="s">
        <v>146</v>
      </c>
      <c r="BM410" s="16" t="s">
        <v>1000</v>
      </c>
    </row>
    <row r="411" spans="2:47" s="1" customFormat="1" ht="19.5">
      <c r="B411" s="33"/>
      <c r="C411" s="34"/>
      <c r="D411" s="185" t="s">
        <v>148</v>
      </c>
      <c r="E411" s="34"/>
      <c r="F411" s="186" t="s">
        <v>1001</v>
      </c>
      <c r="G411" s="34"/>
      <c r="H411" s="34"/>
      <c r="I411" s="102"/>
      <c r="J411" s="34"/>
      <c r="K411" s="34"/>
      <c r="L411" s="37"/>
      <c r="M411" s="187"/>
      <c r="N411" s="59"/>
      <c r="O411" s="59"/>
      <c r="P411" s="59"/>
      <c r="Q411" s="59"/>
      <c r="R411" s="59"/>
      <c r="S411" s="59"/>
      <c r="T411" s="60"/>
      <c r="AT411" s="16" t="s">
        <v>148</v>
      </c>
      <c r="AU411" s="16" t="s">
        <v>82</v>
      </c>
    </row>
    <row r="412" spans="2:47" s="1" customFormat="1" ht="58.5">
      <c r="B412" s="33"/>
      <c r="C412" s="34"/>
      <c r="D412" s="185" t="s">
        <v>149</v>
      </c>
      <c r="E412" s="34"/>
      <c r="F412" s="188" t="s">
        <v>1002</v>
      </c>
      <c r="G412" s="34"/>
      <c r="H412" s="34"/>
      <c r="I412" s="102"/>
      <c r="J412" s="34"/>
      <c r="K412" s="34"/>
      <c r="L412" s="37"/>
      <c r="M412" s="187"/>
      <c r="N412" s="59"/>
      <c r="O412" s="59"/>
      <c r="P412" s="59"/>
      <c r="Q412" s="59"/>
      <c r="R412" s="59"/>
      <c r="S412" s="59"/>
      <c r="T412" s="60"/>
      <c r="AT412" s="16" t="s">
        <v>149</v>
      </c>
      <c r="AU412" s="16" t="s">
        <v>82</v>
      </c>
    </row>
    <row r="413" spans="2:51" s="11" customFormat="1" ht="11.25">
      <c r="B413" s="189"/>
      <c r="C413" s="190"/>
      <c r="D413" s="185" t="s">
        <v>151</v>
      </c>
      <c r="E413" s="191" t="s">
        <v>19</v>
      </c>
      <c r="F413" s="192" t="s">
        <v>1003</v>
      </c>
      <c r="G413" s="190"/>
      <c r="H413" s="193">
        <v>85.4</v>
      </c>
      <c r="I413" s="194"/>
      <c r="J413" s="190"/>
      <c r="K413" s="190"/>
      <c r="L413" s="195"/>
      <c r="M413" s="196"/>
      <c r="N413" s="197"/>
      <c r="O413" s="197"/>
      <c r="P413" s="197"/>
      <c r="Q413" s="197"/>
      <c r="R413" s="197"/>
      <c r="S413" s="197"/>
      <c r="T413" s="198"/>
      <c r="AT413" s="199" t="s">
        <v>151</v>
      </c>
      <c r="AU413" s="199" t="s">
        <v>82</v>
      </c>
      <c r="AV413" s="11" t="s">
        <v>82</v>
      </c>
      <c r="AW413" s="11" t="s">
        <v>33</v>
      </c>
      <c r="AX413" s="11" t="s">
        <v>80</v>
      </c>
      <c r="AY413" s="199" t="s">
        <v>139</v>
      </c>
    </row>
    <row r="414" spans="2:65" s="1" customFormat="1" ht="20.45" customHeight="1">
      <c r="B414" s="33"/>
      <c r="C414" s="173" t="s">
        <v>1004</v>
      </c>
      <c r="D414" s="173" t="s">
        <v>141</v>
      </c>
      <c r="E414" s="174" t="s">
        <v>1005</v>
      </c>
      <c r="F414" s="175" t="s">
        <v>1006</v>
      </c>
      <c r="G414" s="176" t="s">
        <v>144</v>
      </c>
      <c r="H414" s="177">
        <v>7686</v>
      </c>
      <c r="I414" s="178"/>
      <c r="J414" s="179">
        <f>ROUND(I414*H414,2)</f>
        <v>0</v>
      </c>
      <c r="K414" s="175" t="s">
        <v>145</v>
      </c>
      <c r="L414" s="37"/>
      <c r="M414" s="180" t="s">
        <v>19</v>
      </c>
      <c r="N414" s="181" t="s">
        <v>43</v>
      </c>
      <c r="O414" s="59"/>
      <c r="P414" s="182">
        <f>O414*H414</f>
        <v>0</v>
      </c>
      <c r="Q414" s="182">
        <v>0</v>
      </c>
      <c r="R414" s="182">
        <f>Q414*H414</f>
        <v>0</v>
      </c>
      <c r="S414" s="182">
        <v>0</v>
      </c>
      <c r="T414" s="183">
        <f>S414*H414</f>
        <v>0</v>
      </c>
      <c r="AR414" s="16" t="s">
        <v>146</v>
      </c>
      <c r="AT414" s="16" t="s">
        <v>141</v>
      </c>
      <c r="AU414" s="16" t="s">
        <v>82</v>
      </c>
      <c r="AY414" s="16" t="s">
        <v>139</v>
      </c>
      <c r="BE414" s="184">
        <f>IF(N414="základní",J414,0)</f>
        <v>0</v>
      </c>
      <c r="BF414" s="184">
        <f>IF(N414="snížená",J414,0)</f>
        <v>0</v>
      </c>
      <c r="BG414" s="184">
        <f>IF(N414="zákl. přenesená",J414,0)</f>
        <v>0</v>
      </c>
      <c r="BH414" s="184">
        <f>IF(N414="sníž. přenesená",J414,0)</f>
        <v>0</v>
      </c>
      <c r="BI414" s="184">
        <f>IF(N414="nulová",J414,0)</f>
        <v>0</v>
      </c>
      <c r="BJ414" s="16" t="s">
        <v>80</v>
      </c>
      <c r="BK414" s="184">
        <f>ROUND(I414*H414,2)</f>
        <v>0</v>
      </c>
      <c r="BL414" s="16" t="s">
        <v>146</v>
      </c>
      <c r="BM414" s="16" t="s">
        <v>1007</v>
      </c>
    </row>
    <row r="415" spans="2:47" s="1" customFormat="1" ht="19.5">
      <c r="B415" s="33"/>
      <c r="C415" s="34"/>
      <c r="D415" s="185" t="s">
        <v>148</v>
      </c>
      <c r="E415" s="34"/>
      <c r="F415" s="186" t="s">
        <v>1008</v>
      </c>
      <c r="G415" s="34"/>
      <c r="H415" s="34"/>
      <c r="I415" s="102"/>
      <c r="J415" s="34"/>
      <c r="K415" s="34"/>
      <c r="L415" s="37"/>
      <c r="M415" s="187"/>
      <c r="N415" s="59"/>
      <c r="O415" s="59"/>
      <c r="P415" s="59"/>
      <c r="Q415" s="59"/>
      <c r="R415" s="59"/>
      <c r="S415" s="59"/>
      <c r="T415" s="60"/>
      <c r="AT415" s="16" t="s">
        <v>148</v>
      </c>
      <c r="AU415" s="16" t="s">
        <v>82</v>
      </c>
    </row>
    <row r="416" spans="2:47" s="1" customFormat="1" ht="58.5">
      <c r="B416" s="33"/>
      <c r="C416" s="34"/>
      <c r="D416" s="185" t="s">
        <v>149</v>
      </c>
      <c r="E416" s="34"/>
      <c r="F416" s="188" t="s">
        <v>1002</v>
      </c>
      <c r="G416" s="34"/>
      <c r="H416" s="34"/>
      <c r="I416" s="102"/>
      <c r="J416" s="34"/>
      <c r="K416" s="34"/>
      <c r="L416" s="37"/>
      <c r="M416" s="187"/>
      <c r="N416" s="59"/>
      <c r="O416" s="59"/>
      <c r="P416" s="59"/>
      <c r="Q416" s="59"/>
      <c r="R416" s="59"/>
      <c r="S416" s="59"/>
      <c r="T416" s="60"/>
      <c r="AT416" s="16" t="s">
        <v>149</v>
      </c>
      <c r="AU416" s="16" t="s">
        <v>82</v>
      </c>
    </row>
    <row r="417" spans="2:51" s="11" customFormat="1" ht="11.25">
      <c r="B417" s="189"/>
      <c r="C417" s="190"/>
      <c r="D417" s="185" t="s">
        <v>151</v>
      </c>
      <c r="E417" s="191" t="s">
        <v>19</v>
      </c>
      <c r="F417" s="192" t="s">
        <v>1009</v>
      </c>
      <c r="G417" s="190"/>
      <c r="H417" s="193">
        <v>85.4</v>
      </c>
      <c r="I417" s="194"/>
      <c r="J417" s="190"/>
      <c r="K417" s="190"/>
      <c r="L417" s="195"/>
      <c r="M417" s="196"/>
      <c r="N417" s="197"/>
      <c r="O417" s="197"/>
      <c r="P417" s="197"/>
      <c r="Q417" s="197"/>
      <c r="R417" s="197"/>
      <c r="S417" s="197"/>
      <c r="T417" s="198"/>
      <c r="AT417" s="199" t="s">
        <v>151</v>
      </c>
      <c r="AU417" s="199" t="s">
        <v>82</v>
      </c>
      <c r="AV417" s="11" t="s">
        <v>82</v>
      </c>
      <c r="AW417" s="11" t="s">
        <v>33</v>
      </c>
      <c r="AX417" s="11" t="s">
        <v>80</v>
      </c>
      <c r="AY417" s="199" t="s">
        <v>139</v>
      </c>
    </row>
    <row r="418" spans="2:51" s="11" customFormat="1" ht="11.25">
      <c r="B418" s="189"/>
      <c r="C418" s="190"/>
      <c r="D418" s="185" t="s">
        <v>151</v>
      </c>
      <c r="E418" s="190"/>
      <c r="F418" s="192" t="s">
        <v>1010</v>
      </c>
      <c r="G418" s="190"/>
      <c r="H418" s="193">
        <v>7686</v>
      </c>
      <c r="I418" s="194"/>
      <c r="J418" s="190"/>
      <c r="K418" s="190"/>
      <c r="L418" s="195"/>
      <c r="M418" s="196"/>
      <c r="N418" s="197"/>
      <c r="O418" s="197"/>
      <c r="P418" s="197"/>
      <c r="Q418" s="197"/>
      <c r="R418" s="197"/>
      <c r="S418" s="197"/>
      <c r="T418" s="198"/>
      <c r="AT418" s="199" t="s">
        <v>151</v>
      </c>
      <c r="AU418" s="199" t="s">
        <v>82</v>
      </c>
      <c r="AV418" s="11" t="s">
        <v>82</v>
      </c>
      <c r="AW418" s="11" t="s">
        <v>4</v>
      </c>
      <c r="AX418" s="11" t="s">
        <v>80</v>
      </c>
      <c r="AY418" s="199" t="s">
        <v>139</v>
      </c>
    </row>
    <row r="419" spans="2:65" s="1" customFormat="1" ht="20.45" customHeight="1">
      <c r="B419" s="33"/>
      <c r="C419" s="173" t="s">
        <v>1011</v>
      </c>
      <c r="D419" s="173" t="s">
        <v>141</v>
      </c>
      <c r="E419" s="174" t="s">
        <v>1012</v>
      </c>
      <c r="F419" s="175" t="s">
        <v>1013</v>
      </c>
      <c r="G419" s="176" t="s">
        <v>144</v>
      </c>
      <c r="H419" s="177">
        <v>85.4</v>
      </c>
      <c r="I419" s="178"/>
      <c r="J419" s="179">
        <f>ROUND(I419*H419,2)</f>
        <v>0</v>
      </c>
      <c r="K419" s="175" t="s">
        <v>145</v>
      </c>
      <c r="L419" s="37"/>
      <c r="M419" s="180" t="s">
        <v>19</v>
      </c>
      <c r="N419" s="181" t="s">
        <v>43</v>
      </c>
      <c r="O419" s="59"/>
      <c r="P419" s="182">
        <f>O419*H419</f>
        <v>0</v>
      </c>
      <c r="Q419" s="182">
        <v>0</v>
      </c>
      <c r="R419" s="182">
        <f>Q419*H419</f>
        <v>0</v>
      </c>
      <c r="S419" s="182">
        <v>0</v>
      </c>
      <c r="T419" s="183">
        <f>S419*H419</f>
        <v>0</v>
      </c>
      <c r="AR419" s="16" t="s">
        <v>146</v>
      </c>
      <c r="AT419" s="16" t="s">
        <v>141</v>
      </c>
      <c r="AU419" s="16" t="s">
        <v>82</v>
      </c>
      <c r="AY419" s="16" t="s">
        <v>139</v>
      </c>
      <c r="BE419" s="184">
        <f>IF(N419="základní",J419,0)</f>
        <v>0</v>
      </c>
      <c r="BF419" s="184">
        <f>IF(N419="snížená",J419,0)</f>
        <v>0</v>
      </c>
      <c r="BG419" s="184">
        <f>IF(N419="zákl. přenesená",J419,0)</f>
        <v>0</v>
      </c>
      <c r="BH419" s="184">
        <f>IF(N419="sníž. přenesená",J419,0)</f>
        <v>0</v>
      </c>
      <c r="BI419" s="184">
        <f>IF(N419="nulová",J419,0)</f>
        <v>0</v>
      </c>
      <c r="BJ419" s="16" t="s">
        <v>80</v>
      </c>
      <c r="BK419" s="184">
        <f>ROUND(I419*H419,2)</f>
        <v>0</v>
      </c>
      <c r="BL419" s="16" t="s">
        <v>146</v>
      </c>
      <c r="BM419" s="16" t="s">
        <v>1014</v>
      </c>
    </row>
    <row r="420" spans="2:47" s="1" customFormat="1" ht="19.5">
      <c r="B420" s="33"/>
      <c r="C420" s="34"/>
      <c r="D420" s="185" t="s">
        <v>148</v>
      </c>
      <c r="E420" s="34"/>
      <c r="F420" s="186" t="s">
        <v>1015</v>
      </c>
      <c r="G420" s="34"/>
      <c r="H420" s="34"/>
      <c r="I420" s="102"/>
      <c r="J420" s="34"/>
      <c r="K420" s="34"/>
      <c r="L420" s="37"/>
      <c r="M420" s="187"/>
      <c r="N420" s="59"/>
      <c r="O420" s="59"/>
      <c r="P420" s="59"/>
      <c r="Q420" s="59"/>
      <c r="R420" s="59"/>
      <c r="S420" s="59"/>
      <c r="T420" s="60"/>
      <c r="AT420" s="16" t="s">
        <v>148</v>
      </c>
      <c r="AU420" s="16" t="s">
        <v>82</v>
      </c>
    </row>
    <row r="421" spans="2:47" s="1" customFormat="1" ht="29.25">
      <c r="B421" s="33"/>
      <c r="C421" s="34"/>
      <c r="D421" s="185" t="s">
        <v>149</v>
      </c>
      <c r="E421" s="34"/>
      <c r="F421" s="188" t="s">
        <v>1016</v>
      </c>
      <c r="G421" s="34"/>
      <c r="H421" s="34"/>
      <c r="I421" s="102"/>
      <c r="J421" s="34"/>
      <c r="K421" s="34"/>
      <c r="L421" s="37"/>
      <c r="M421" s="187"/>
      <c r="N421" s="59"/>
      <c r="O421" s="59"/>
      <c r="P421" s="59"/>
      <c r="Q421" s="59"/>
      <c r="R421" s="59"/>
      <c r="S421" s="59"/>
      <c r="T421" s="60"/>
      <c r="AT421" s="16" t="s">
        <v>149</v>
      </c>
      <c r="AU421" s="16" t="s">
        <v>82</v>
      </c>
    </row>
    <row r="422" spans="2:65" s="1" customFormat="1" ht="20.45" customHeight="1">
      <c r="B422" s="33"/>
      <c r="C422" s="173" t="s">
        <v>1017</v>
      </c>
      <c r="D422" s="173" t="s">
        <v>141</v>
      </c>
      <c r="E422" s="174" t="s">
        <v>1018</v>
      </c>
      <c r="F422" s="175" t="s">
        <v>1019</v>
      </c>
      <c r="G422" s="176" t="s">
        <v>144</v>
      </c>
      <c r="H422" s="177">
        <v>160</v>
      </c>
      <c r="I422" s="178"/>
      <c r="J422" s="179">
        <f>ROUND(I422*H422,2)</f>
        <v>0</v>
      </c>
      <c r="K422" s="175" t="s">
        <v>145</v>
      </c>
      <c r="L422" s="37"/>
      <c r="M422" s="180" t="s">
        <v>19</v>
      </c>
      <c r="N422" s="181" t="s">
        <v>43</v>
      </c>
      <c r="O422" s="59"/>
      <c r="P422" s="182">
        <f>O422*H422</f>
        <v>0</v>
      </c>
      <c r="Q422" s="182">
        <v>0.00013</v>
      </c>
      <c r="R422" s="182">
        <f>Q422*H422</f>
        <v>0.0208</v>
      </c>
      <c r="S422" s="182">
        <v>0</v>
      </c>
      <c r="T422" s="183">
        <f>S422*H422</f>
        <v>0</v>
      </c>
      <c r="AR422" s="16" t="s">
        <v>146</v>
      </c>
      <c r="AT422" s="16" t="s">
        <v>141</v>
      </c>
      <c r="AU422" s="16" t="s">
        <v>82</v>
      </c>
      <c r="AY422" s="16" t="s">
        <v>139</v>
      </c>
      <c r="BE422" s="184">
        <f>IF(N422="základní",J422,0)</f>
        <v>0</v>
      </c>
      <c r="BF422" s="184">
        <f>IF(N422="snížená",J422,0)</f>
        <v>0</v>
      </c>
      <c r="BG422" s="184">
        <f>IF(N422="zákl. přenesená",J422,0)</f>
        <v>0</v>
      </c>
      <c r="BH422" s="184">
        <f>IF(N422="sníž. přenesená",J422,0)</f>
        <v>0</v>
      </c>
      <c r="BI422" s="184">
        <f>IF(N422="nulová",J422,0)</f>
        <v>0</v>
      </c>
      <c r="BJ422" s="16" t="s">
        <v>80</v>
      </c>
      <c r="BK422" s="184">
        <f>ROUND(I422*H422,2)</f>
        <v>0</v>
      </c>
      <c r="BL422" s="16" t="s">
        <v>146</v>
      </c>
      <c r="BM422" s="16" t="s">
        <v>1020</v>
      </c>
    </row>
    <row r="423" spans="2:47" s="1" customFormat="1" ht="19.5">
      <c r="B423" s="33"/>
      <c r="C423" s="34"/>
      <c r="D423" s="185" t="s">
        <v>148</v>
      </c>
      <c r="E423" s="34"/>
      <c r="F423" s="186" t="s">
        <v>1021</v>
      </c>
      <c r="G423" s="34"/>
      <c r="H423" s="34"/>
      <c r="I423" s="102"/>
      <c r="J423" s="34"/>
      <c r="K423" s="34"/>
      <c r="L423" s="37"/>
      <c r="M423" s="187"/>
      <c r="N423" s="59"/>
      <c r="O423" s="59"/>
      <c r="P423" s="59"/>
      <c r="Q423" s="59"/>
      <c r="R423" s="59"/>
      <c r="S423" s="59"/>
      <c r="T423" s="60"/>
      <c r="AT423" s="16" t="s">
        <v>148</v>
      </c>
      <c r="AU423" s="16" t="s">
        <v>82</v>
      </c>
    </row>
    <row r="424" spans="2:47" s="1" customFormat="1" ht="58.5">
      <c r="B424" s="33"/>
      <c r="C424" s="34"/>
      <c r="D424" s="185" t="s">
        <v>149</v>
      </c>
      <c r="E424" s="34"/>
      <c r="F424" s="188" t="s">
        <v>1022</v>
      </c>
      <c r="G424" s="34"/>
      <c r="H424" s="34"/>
      <c r="I424" s="102"/>
      <c r="J424" s="34"/>
      <c r="K424" s="34"/>
      <c r="L424" s="37"/>
      <c r="M424" s="187"/>
      <c r="N424" s="59"/>
      <c r="O424" s="59"/>
      <c r="P424" s="59"/>
      <c r="Q424" s="59"/>
      <c r="R424" s="59"/>
      <c r="S424" s="59"/>
      <c r="T424" s="60"/>
      <c r="AT424" s="16" t="s">
        <v>149</v>
      </c>
      <c r="AU424" s="16" t="s">
        <v>82</v>
      </c>
    </row>
    <row r="425" spans="2:65" s="1" customFormat="1" ht="20.45" customHeight="1">
      <c r="B425" s="33"/>
      <c r="C425" s="173" t="s">
        <v>1023</v>
      </c>
      <c r="D425" s="173" t="s">
        <v>141</v>
      </c>
      <c r="E425" s="174" t="s">
        <v>1024</v>
      </c>
      <c r="F425" s="175" t="s">
        <v>1025</v>
      </c>
      <c r="G425" s="176" t="s">
        <v>179</v>
      </c>
      <c r="H425" s="177">
        <v>7</v>
      </c>
      <c r="I425" s="178"/>
      <c r="J425" s="179">
        <f>ROUND(I425*H425,2)</f>
        <v>0</v>
      </c>
      <c r="K425" s="175" t="s">
        <v>145</v>
      </c>
      <c r="L425" s="37"/>
      <c r="M425" s="180" t="s">
        <v>19</v>
      </c>
      <c r="N425" s="181" t="s">
        <v>43</v>
      </c>
      <c r="O425" s="59"/>
      <c r="P425" s="182">
        <f>O425*H425</f>
        <v>0</v>
      </c>
      <c r="Q425" s="182">
        <v>0</v>
      </c>
      <c r="R425" s="182">
        <f>Q425*H425</f>
        <v>0</v>
      </c>
      <c r="S425" s="182">
        <v>0</v>
      </c>
      <c r="T425" s="183">
        <f>S425*H425</f>
        <v>0</v>
      </c>
      <c r="AR425" s="16" t="s">
        <v>146</v>
      </c>
      <c r="AT425" s="16" t="s">
        <v>141</v>
      </c>
      <c r="AU425" s="16" t="s">
        <v>82</v>
      </c>
      <c r="AY425" s="16" t="s">
        <v>139</v>
      </c>
      <c r="BE425" s="184">
        <f>IF(N425="základní",J425,0)</f>
        <v>0</v>
      </c>
      <c r="BF425" s="184">
        <f>IF(N425="snížená",J425,0)</f>
        <v>0</v>
      </c>
      <c r="BG425" s="184">
        <f>IF(N425="zákl. přenesená",J425,0)</f>
        <v>0</v>
      </c>
      <c r="BH425" s="184">
        <f>IF(N425="sníž. přenesená",J425,0)</f>
        <v>0</v>
      </c>
      <c r="BI425" s="184">
        <f>IF(N425="nulová",J425,0)</f>
        <v>0</v>
      </c>
      <c r="BJ425" s="16" t="s">
        <v>80</v>
      </c>
      <c r="BK425" s="184">
        <f>ROUND(I425*H425,2)</f>
        <v>0</v>
      </c>
      <c r="BL425" s="16" t="s">
        <v>146</v>
      </c>
      <c r="BM425" s="16" t="s">
        <v>1026</v>
      </c>
    </row>
    <row r="426" spans="2:47" s="1" customFormat="1" ht="11.25">
      <c r="B426" s="33"/>
      <c r="C426" s="34"/>
      <c r="D426" s="185" t="s">
        <v>148</v>
      </c>
      <c r="E426" s="34"/>
      <c r="F426" s="186" t="s">
        <v>1027</v>
      </c>
      <c r="G426" s="34"/>
      <c r="H426" s="34"/>
      <c r="I426" s="102"/>
      <c r="J426" s="34"/>
      <c r="K426" s="34"/>
      <c r="L426" s="37"/>
      <c r="M426" s="187"/>
      <c r="N426" s="59"/>
      <c r="O426" s="59"/>
      <c r="P426" s="59"/>
      <c r="Q426" s="59"/>
      <c r="R426" s="59"/>
      <c r="S426" s="59"/>
      <c r="T426" s="60"/>
      <c r="AT426" s="16" t="s">
        <v>148</v>
      </c>
      <c r="AU426" s="16" t="s">
        <v>82</v>
      </c>
    </row>
    <row r="427" spans="2:47" s="1" customFormat="1" ht="58.5">
      <c r="B427" s="33"/>
      <c r="C427" s="34"/>
      <c r="D427" s="185" t="s">
        <v>149</v>
      </c>
      <c r="E427" s="34"/>
      <c r="F427" s="188" t="s">
        <v>1028</v>
      </c>
      <c r="G427" s="34"/>
      <c r="H427" s="34"/>
      <c r="I427" s="102"/>
      <c r="J427" s="34"/>
      <c r="K427" s="34"/>
      <c r="L427" s="37"/>
      <c r="M427" s="187"/>
      <c r="N427" s="59"/>
      <c r="O427" s="59"/>
      <c r="P427" s="59"/>
      <c r="Q427" s="59"/>
      <c r="R427" s="59"/>
      <c r="S427" s="59"/>
      <c r="T427" s="60"/>
      <c r="AT427" s="16" t="s">
        <v>149</v>
      </c>
      <c r="AU427" s="16" t="s">
        <v>82</v>
      </c>
    </row>
    <row r="428" spans="2:65" s="1" customFormat="1" ht="20.45" customHeight="1">
      <c r="B428" s="33"/>
      <c r="C428" s="173" t="s">
        <v>1029</v>
      </c>
      <c r="D428" s="173" t="s">
        <v>141</v>
      </c>
      <c r="E428" s="174" t="s">
        <v>1030</v>
      </c>
      <c r="F428" s="175" t="s">
        <v>1031</v>
      </c>
      <c r="G428" s="176" t="s">
        <v>179</v>
      </c>
      <c r="H428" s="177">
        <v>210</v>
      </c>
      <c r="I428" s="178"/>
      <c r="J428" s="179">
        <f>ROUND(I428*H428,2)</f>
        <v>0</v>
      </c>
      <c r="K428" s="175" t="s">
        <v>145</v>
      </c>
      <c r="L428" s="37"/>
      <c r="M428" s="180" t="s">
        <v>19</v>
      </c>
      <c r="N428" s="181" t="s">
        <v>43</v>
      </c>
      <c r="O428" s="59"/>
      <c r="P428" s="182">
        <f>O428*H428</f>
        <v>0</v>
      </c>
      <c r="Q428" s="182">
        <v>0</v>
      </c>
      <c r="R428" s="182">
        <f>Q428*H428</f>
        <v>0</v>
      </c>
      <c r="S428" s="182">
        <v>0</v>
      </c>
      <c r="T428" s="183">
        <f>S428*H428</f>
        <v>0</v>
      </c>
      <c r="AR428" s="16" t="s">
        <v>146</v>
      </c>
      <c r="AT428" s="16" t="s">
        <v>141</v>
      </c>
      <c r="AU428" s="16" t="s">
        <v>82</v>
      </c>
      <c r="AY428" s="16" t="s">
        <v>139</v>
      </c>
      <c r="BE428" s="184">
        <f>IF(N428="základní",J428,0)</f>
        <v>0</v>
      </c>
      <c r="BF428" s="184">
        <f>IF(N428="snížená",J428,0)</f>
        <v>0</v>
      </c>
      <c r="BG428" s="184">
        <f>IF(N428="zákl. přenesená",J428,0)</f>
        <v>0</v>
      </c>
      <c r="BH428" s="184">
        <f>IF(N428="sníž. přenesená",J428,0)</f>
        <v>0</v>
      </c>
      <c r="BI428" s="184">
        <f>IF(N428="nulová",J428,0)</f>
        <v>0</v>
      </c>
      <c r="BJ428" s="16" t="s">
        <v>80</v>
      </c>
      <c r="BK428" s="184">
        <f>ROUND(I428*H428,2)</f>
        <v>0</v>
      </c>
      <c r="BL428" s="16" t="s">
        <v>146</v>
      </c>
      <c r="BM428" s="16" t="s">
        <v>1032</v>
      </c>
    </row>
    <row r="429" spans="2:47" s="1" customFormat="1" ht="19.5">
      <c r="B429" s="33"/>
      <c r="C429" s="34"/>
      <c r="D429" s="185" t="s">
        <v>148</v>
      </c>
      <c r="E429" s="34"/>
      <c r="F429" s="186" t="s">
        <v>1033</v>
      </c>
      <c r="G429" s="34"/>
      <c r="H429" s="34"/>
      <c r="I429" s="102"/>
      <c r="J429" s="34"/>
      <c r="K429" s="34"/>
      <c r="L429" s="37"/>
      <c r="M429" s="187"/>
      <c r="N429" s="59"/>
      <c r="O429" s="59"/>
      <c r="P429" s="59"/>
      <c r="Q429" s="59"/>
      <c r="R429" s="59"/>
      <c r="S429" s="59"/>
      <c r="T429" s="60"/>
      <c r="AT429" s="16" t="s">
        <v>148</v>
      </c>
      <c r="AU429" s="16" t="s">
        <v>82</v>
      </c>
    </row>
    <row r="430" spans="2:47" s="1" customFormat="1" ht="58.5">
      <c r="B430" s="33"/>
      <c r="C430" s="34"/>
      <c r="D430" s="185" t="s">
        <v>149</v>
      </c>
      <c r="E430" s="34"/>
      <c r="F430" s="188" t="s">
        <v>1028</v>
      </c>
      <c r="G430" s="34"/>
      <c r="H430" s="34"/>
      <c r="I430" s="102"/>
      <c r="J430" s="34"/>
      <c r="K430" s="34"/>
      <c r="L430" s="37"/>
      <c r="M430" s="187"/>
      <c r="N430" s="59"/>
      <c r="O430" s="59"/>
      <c r="P430" s="59"/>
      <c r="Q430" s="59"/>
      <c r="R430" s="59"/>
      <c r="S430" s="59"/>
      <c r="T430" s="60"/>
      <c r="AT430" s="16" t="s">
        <v>149</v>
      </c>
      <c r="AU430" s="16" t="s">
        <v>82</v>
      </c>
    </row>
    <row r="431" spans="2:51" s="11" customFormat="1" ht="11.25">
      <c r="B431" s="189"/>
      <c r="C431" s="190"/>
      <c r="D431" s="185" t="s">
        <v>151</v>
      </c>
      <c r="E431" s="190"/>
      <c r="F431" s="192" t="s">
        <v>1034</v>
      </c>
      <c r="G431" s="190"/>
      <c r="H431" s="193">
        <v>210</v>
      </c>
      <c r="I431" s="194"/>
      <c r="J431" s="190"/>
      <c r="K431" s="190"/>
      <c r="L431" s="195"/>
      <c r="M431" s="196"/>
      <c r="N431" s="197"/>
      <c r="O431" s="197"/>
      <c r="P431" s="197"/>
      <c r="Q431" s="197"/>
      <c r="R431" s="197"/>
      <c r="S431" s="197"/>
      <c r="T431" s="198"/>
      <c r="AT431" s="199" t="s">
        <v>151</v>
      </c>
      <c r="AU431" s="199" t="s">
        <v>82</v>
      </c>
      <c r="AV431" s="11" t="s">
        <v>82</v>
      </c>
      <c r="AW431" s="11" t="s">
        <v>4</v>
      </c>
      <c r="AX431" s="11" t="s">
        <v>80</v>
      </c>
      <c r="AY431" s="199" t="s">
        <v>139</v>
      </c>
    </row>
    <row r="432" spans="2:65" s="1" customFormat="1" ht="20.45" customHeight="1">
      <c r="B432" s="33"/>
      <c r="C432" s="173" t="s">
        <v>1035</v>
      </c>
      <c r="D432" s="173" t="s">
        <v>141</v>
      </c>
      <c r="E432" s="174" t="s">
        <v>1036</v>
      </c>
      <c r="F432" s="175" t="s">
        <v>1037</v>
      </c>
      <c r="G432" s="176" t="s">
        <v>179</v>
      </c>
      <c r="H432" s="177">
        <v>7</v>
      </c>
      <c r="I432" s="178"/>
      <c r="J432" s="179">
        <f>ROUND(I432*H432,2)</f>
        <v>0</v>
      </c>
      <c r="K432" s="175" t="s">
        <v>145</v>
      </c>
      <c r="L432" s="37"/>
      <c r="M432" s="180" t="s">
        <v>19</v>
      </c>
      <c r="N432" s="181" t="s">
        <v>43</v>
      </c>
      <c r="O432" s="59"/>
      <c r="P432" s="182">
        <f>O432*H432</f>
        <v>0</v>
      </c>
      <c r="Q432" s="182">
        <v>0</v>
      </c>
      <c r="R432" s="182">
        <f>Q432*H432</f>
        <v>0</v>
      </c>
      <c r="S432" s="182">
        <v>0</v>
      </c>
      <c r="T432" s="183">
        <f>S432*H432</f>
        <v>0</v>
      </c>
      <c r="AR432" s="16" t="s">
        <v>146</v>
      </c>
      <c r="AT432" s="16" t="s">
        <v>141</v>
      </c>
      <c r="AU432" s="16" t="s">
        <v>82</v>
      </c>
      <c r="AY432" s="16" t="s">
        <v>139</v>
      </c>
      <c r="BE432" s="184">
        <f>IF(N432="základní",J432,0)</f>
        <v>0</v>
      </c>
      <c r="BF432" s="184">
        <f>IF(N432="snížená",J432,0)</f>
        <v>0</v>
      </c>
      <c r="BG432" s="184">
        <f>IF(N432="zákl. přenesená",J432,0)</f>
        <v>0</v>
      </c>
      <c r="BH432" s="184">
        <f>IF(N432="sníž. přenesená",J432,0)</f>
        <v>0</v>
      </c>
      <c r="BI432" s="184">
        <f>IF(N432="nulová",J432,0)</f>
        <v>0</v>
      </c>
      <c r="BJ432" s="16" t="s">
        <v>80</v>
      </c>
      <c r="BK432" s="184">
        <f>ROUND(I432*H432,2)</f>
        <v>0</v>
      </c>
      <c r="BL432" s="16" t="s">
        <v>146</v>
      </c>
      <c r="BM432" s="16" t="s">
        <v>1038</v>
      </c>
    </row>
    <row r="433" spans="2:47" s="1" customFormat="1" ht="11.25">
      <c r="B433" s="33"/>
      <c r="C433" s="34"/>
      <c r="D433" s="185" t="s">
        <v>148</v>
      </c>
      <c r="E433" s="34"/>
      <c r="F433" s="186" t="s">
        <v>1039</v>
      </c>
      <c r="G433" s="34"/>
      <c r="H433" s="34"/>
      <c r="I433" s="102"/>
      <c r="J433" s="34"/>
      <c r="K433" s="34"/>
      <c r="L433" s="37"/>
      <c r="M433" s="187"/>
      <c r="N433" s="59"/>
      <c r="O433" s="59"/>
      <c r="P433" s="59"/>
      <c r="Q433" s="59"/>
      <c r="R433" s="59"/>
      <c r="S433" s="59"/>
      <c r="T433" s="60"/>
      <c r="AT433" s="16" t="s">
        <v>148</v>
      </c>
      <c r="AU433" s="16" t="s">
        <v>82</v>
      </c>
    </row>
    <row r="434" spans="2:47" s="1" customFormat="1" ht="29.25">
      <c r="B434" s="33"/>
      <c r="C434" s="34"/>
      <c r="D434" s="185" t="s">
        <v>149</v>
      </c>
      <c r="E434" s="34"/>
      <c r="F434" s="188" t="s">
        <v>1040</v>
      </c>
      <c r="G434" s="34"/>
      <c r="H434" s="34"/>
      <c r="I434" s="102"/>
      <c r="J434" s="34"/>
      <c r="K434" s="34"/>
      <c r="L434" s="37"/>
      <c r="M434" s="187"/>
      <c r="N434" s="59"/>
      <c r="O434" s="59"/>
      <c r="P434" s="59"/>
      <c r="Q434" s="59"/>
      <c r="R434" s="59"/>
      <c r="S434" s="59"/>
      <c r="T434" s="60"/>
      <c r="AT434" s="16" t="s">
        <v>149</v>
      </c>
      <c r="AU434" s="16" t="s">
        <v>82</v>
      </c>
    </row>
    <row r="435" spans="2:65" s="1" customFormat="1" ht="14.45" customHeight="1">
      <c r="B435" s="33"/>
      <c r="C435" s="173" t="s">
        <v>1041</v>
      </c>
      <c r="D435" s="173" t="s">
        <v>141</v>
      </c>
      <c r="E435" s="174" t="s">
        <v>1042</v>
      </c>
      <c r="F435" s="175" t="s">
        <v>1043</v>
      </c>
      <c r="G435" s="176" t="s">
        <v>1044</v>
      </c>
      <c r="H435" s="177">
        <v>1</v>
      </c>
      <c r="I435" s="178"/>
      <c r="J435" s="179">
        <f>ROUND(I435*H435,2)</f>
        <v>0</v>
      </c>
      <c r="K435" s="175" t="s">
        <v>19</v>
      </c>
      <c r="L435" s="37"/>
      <c r="M435" s="180" t="s">
        <v>19</v>
      </c>
      <c r="N435" s="181" t="s">
        <v>43</v>
      </c>
      <c r="O435" s="59"/>
      <c r="P435" s="182">
        <f>O435*H435</f>
        <v>0</v>
      </c>
      <c r="Q435" s="182">
        <v>0</v>
      </c>
      <c r="R435" s="182">
        <f>Q435*H435</f>
        <v>0</v>
      </c>
      <c r="S435" s="182">
        <v>0</v>
      </c>
      <c r="T435" s="183">
        <f>S435*H435</f>
        <v>0</v>
      </c>
      <c r="AR435" s="16" t="s">
        <v>146</v>
      </c>
      <c r="AT435" s="16" t="s">
        <v>141</v>
      </c>
      <c r="AU435" s="16" t="s">
        <v>82</v>
      </c>
      <c r="AY435" s="16" t="s">
        <v>139</v>
      </c>
      <c r="BE435" s="184">
        <f>IF(N435="základní",J435,0)</f>
        <v>0</v>
      </c>
      <c r="BF435" s="184">
        <f>IF(N435="snížená",J435,0)</f>
        <v>0</v>
      </c>
      <c r="BG435" s="184">
        <f>IF(N435="zákl. přenesená",J435,0)</f>
        <v>0</v>
      </c>
      <c r="BH435" s="184">
        <f>IF(N435="sníž. přenesená",J435,0)</f>
        <v>0</v>
      </c>
      <c r="BI435" s="184">
        <f>IF(N435="nulová",J435,0)</f>
        <v>0</v>
      </c>
      <c r="BJ435" s="16" t="s">
        <v>80</v>
      </c>
      <c r="BK435" s="184">
        <f>ROUND(I435*H435,2)</f>
        <v>0</v>
      </c>
      <c r="BL435" s="16" t="s">
        <v>146</v>
      </c>
      <c r="BM435" s="16" t="s">
        <v>1045</v>
      </c>
    </row>
    <row r="436" spans="2:47" s="1" customFormat="1" ht="11.25">
      <c r="B436" s="33"/>
      <c r="C436" s="34"/>
      <c r="D436" s="185" t="s">
        <v>148</v>
      </c>
      <c r="E436" s="34"/>
      <c r="F436" s="186" t="s">
        <v>1043</v>
      </c>
      <c r="G436" s="34"/>
      <c r="H436" s="34"/>
      <c r="I436" s="102"/>
      <c r="J436" s="34"/>
      <c r="K436" s="34"/>
      <c r="L436" s="37"/>
      <c r="M436" s="187"/>
      <c r="N436" s="59"/>
      <c r="O436" s="59"/>
      <c r="P436" s="59"/>
      <c r="Q436" s="59"/>
      <c r="R436" s="59"/>
      <c r="S436" s="59"/>
      <c r="T436" s="60"/>
      <c r="AT436" s="16" t="s">
        <v>148</v>
      </c>
      <c r="AU436" s="16" t="s">
        <v>82</v>
      </c>
    </row>
    <row r="437" spans="2:47" s="1" customFormat="1" ht="58.5">
      <c r="B437" s="33"/>
      <c r="C437" s="34"/>
      <c r="D437" s="185" t="s">
        <v>149</v>
      </c>
      <c r="E437" s="34"/>
      <c r="F437" s="188" t="s">
        <v>1028</v>
      </c>
      <c r="G437" s="34"/>
      <c r="H437" s="34"/>
      <c r="I437" s="102"/>
      <c r="J437" s="34"/>
      <c r="K437" s="34"/>
      <c r="L437" s="37"/>
      <c r="M437" s="187"/>
      <c r="N437" s="59"/>
      <c r="O437" s="59"/>
      <c r="P437" s="59"/>
      <c r="Q437" s="59"/>
      <c r="R437" s="59"/>
      <c r="S437" s="59"/>
      <c r="T437" s="60"/>
      <c r="AT437" s="16" t="s">
        <v>149</v>
      </c>
      <c r="AU437" s="16" t="s">
        <v>82</v>
      </c>
    </row>
    <row r="438" spans="2:65" s="1" customFormat="1" ht="20.45" customHeight="1">
      <c r="B438" s="33"/>
      <c r="C438" s="173" t="s">
        <v>1046</v>
      </c>
      <c r="D438" s="173" t="s">
        <v>141</v>
      </c>
      <c r="E438" s="174" t="s">
        <v>1047</v>
      </c>
      <c r="F438" s="175" t="s">
        <v>1048</v>
      </c>
      <c r="G438" s="176" t="s">
        <v>144</v>
      </c>
      <c r="H438" s="177">
        <v>279.72</v>
      </c>
      <c r="I438" s="178"/>
      <c r="J438" s="179">
        <f>ROUND(I438*H438,2)</f>
        <v>0</v>
      </c>
      <c r="K438" s="175" t="s">
        <v>145</v>
      </c>
      <c r="L438" s="37"/>
      <c r="M438" s="180" t="s">
        <v>19</v>
      </c>
      <c r="N438" s="181" t="s">
        <v>43</v>
      </c>
      <c r="O438" s="59"/>
      <c r="P438" s="182">
        <f>O438*H438</f>
        <v>0</v>
      </c>
      <c r="Q438" s="182">
        <v>4E-05</v>
      </c>
      <c r="R438" s="182">
        <f>Q438*H438</f>
        <v>0.011188800000000002</v>
      </c>
      <c r="S438" s="182">
        <v>0</v>
      </c>
      <c r="T438" s="183">
        <f>S438*H438</f>
        <v>0</v>
      </c>
      <c r="AR438" s="16" t="s">
        <v>146</v>
      </c>
      <c r="AT438" s="16" t="s">
        <v>141</v>
      </c>
      <c r="AU438" s="16" t="s">
        <v>82</v>
      </c>
      <c r="AY438" s="16" t="s">
        <v>139</v>
      </c>
      <c r="BE438" s="184">
        <f>IF(N438="základní",J438,0)</f>
        <v>0</v>
      </c>
      <c r="BF438" s="184">
        <f>IF(N438="snížená",J438,0)</f>
        <v>0</v>
      </c>
      <c r="BG438" s="184">
        <f>IF(N438="zákl. přenesená",J438,0)</f>
        <v>0</v>
      </c>
      <c r="BH438" s="184">
        <f>IF(N438="sníž. přenesená",J438,0)</f>
        <v>0</v>
      </c>
      <c r="BI438" s="184">
        <f>IF(N438="nulová",J438,0)</f>
        <v>0</v>
      </c>
      <c r="BJ438" s="16" t="s">
        <v>80</v>
      </c>
      <c r="BK438" s="184">
        <f>ROUND(I438*H438,2)</f>
        <v>0</v>
      </c>
      <c r="BL438" s="16" t="s">
        <v>146</v>
      </c>
      <c r="BM438" s="16" t="s">
        <v>1049</v>
      </c>
    </row>
    <row r="439" spans="2:47" s="1" customFormat="1" ht="19.5">
      <c r="B439" s="33"/>
      <c r="C439" s="34"/>
      <c r="D439" s="185" t="s">
        <v>148</v>
      </c>
      <c r="E439" s="34"/>
      <c r="F439" s="186" t="s">
        <v>1050</v>
      </c>
      <c r="G439" s="34"/>
      <c r="H439" s="34"/>
      <c r="I439" s="102"/>
      <c r="J439" s="34"/>
      <c r="K439" s="34"/>
      <c r="L439" s="37"/>
      <c r="M439" s="187"/>
      <c r="N439" s="59"/>
      <c r="O439" s="59"/>
      <c r="P439" s="59"/>
      <c r="Q439" s="59"/>
      <c r="R439" s="59"/>
      <c r="S439" s="59"/>
      <c r="T439" s="60"/>
      <c r="AT439" s="16" t="s">
        <v>148</v>
      </c>
      <c r="AU439" s="16" t="s">
        <v>82</v>
      </c>
    </row>
    <row r="440" spans="2:47" s="1" customFormat="1" ht="175.5">
      <c r="B440" s="33"/>
      <c r="C440" s="34"/>
      <c r="D440" s="185" t="s">
        <v>149</v>
      </c>
      <c r="E440" s="34"/>
      <c r="F440" s="188" t="s">
        <v>1051</v>
      </c>
      <c r="G440" s="34"/>
      <c r="H440" s="34"/>
      <c r="I440" s="102"/>
      <c r="J440" s="34"/>
      <c r="K440" s="34"/>
      <c r="L440" s="37"/>
      <c r="M440" s="187"/>
      <c r="N440" s="59"/>
      <c r="O440" s="59"/>
      <c r="P440" s="59"/>
      <c r="Q440" s="59"/>
      <c r="R440" s="59"/>
      <c r="S440" s="59"/>
      <c r="T440" s="60"/>
      <c r="AT440" s="16" t="s">
        <v>149</v>
      </c>
      <c r="AU440" s="16" t="s">
        <v>82</v>
      </c>
    </row>
    <row r="441" spans="2:51" s="11" customFormat="1" ht="11.25">
      <c r="B441" s="189"/>
      <c r="C441" s="190"/>
      <c r="D441" s="185" t="s">
        <v>151</v>
      </c>
      <c r="E441" s="191" t="s">
        <v>19</v>
      </c>
      <c r="F441" s="192" t="s">
        <v>1052</v>
      </c>
      <c r="G441" s="190"/>
      <c r="H441" s="193">
        <v>167.6</v>
      </c>
      <c r="I441" s="194"/>
      <c r="J441" s="190"/>
      <c r="K441" s="190"/>
      <c r="L441" s="195"/>
      <c r="M441" s="196"/>
      <c r="N441" s="197"/>
      <c r="O441" s="197"/>
      <c r="P441" s="197"/>
      <c r="Q441" s="197"/>
      <c r="R441" s="197"/>
      <c r="S441" s="197"/>
      <c r="T441" s="198"/>
      <c r="AT441" s="199" t="s">
        <v>151</v>
      </c>
      <c r="AU441" s="199" t="s">
        <v>82</v>
      </c>
      <c r="AV441" s="11" t="s">
        <v>82</v>
      </c>
      <c r="AW441" s="11" t="s">
        <v>33</v>
      </c>
      <c r="AX441" s="11" t="s">
        <v>72</v>
      </c>
      <c r="AY441" s="199" t="s">
        <v>139</v>
      </c>
    </row>
    <row r="442" spans="2:51" s="11" customFormat="1" ht="11.25">
      <c r="B442" s="189"/>
      <c r="C442" s="190"/>
      <c r="D442" s="185" t="s">
        <v>151</v>
      </c>
      <c r="E442" s="191" t="s">
        <v>19</v>
      </c>
      <c r="F442" s="192" t="s">
        <v>1053</v>
      </c>
      <c r="G442" s="190"/>
      <c r="H442" s="193">
        <v>112.12</v>
      </c>
      <c r="I442" s="194"/>
      <c r="J442" s="190"/>
      <c r="K442" s="190"/>
      <c r="L442" s="195"/>
      <c r="M442" s="196"/>
      <c r="N442" s="197"/>
      <c r="O442" s="197"/>
      <c r="P442" s="197"/>
      <c r="Q442" s="197"/>
      <c r="R442" s="197"/>
      <c r="S442" s="197"/>
      <c r="T442" s="198"/>
      <c r="AT442" s="199" t="s">
        <v>151</v>
      </c>
      <c r="AU442" s="199" t="s">
        <v>82</v>
      </c>
      <c r="AV442" s="11" t="s">
        <v>82</v>
      </c>
      <c r="AW442" s="11" t="s">
        <v>33</v>
      </c>
      <c r="AX442" s="11" t="s">
        <v>72</v>
      </c>
      <c r="AY442" s="199" t="s">
        <v>139</v>
      </c>
    </row>
    <row r="443" spans="2:51" s="12" customFormat="1" ht="11.25">
      <c r="B443" s="200"/>
      <c r="C443" s="201"/>
      <c r="D443" s="185" t="s">
        <v>151</v>
      </c>
      <c r="E443" s="202" t="s">
        <v>19</v>
      </c>
      <c r="F443" s="203" t="s">
        <v>166</v>
      </c>
      <c r="G443" s="201"/>
      <c r="H443" s="204">
        <v>279.72</v>
      </c>
      <c r="I443" s="205"/>
      <c r="J443" s="201"/>
      <c r="K443" s="201"/>
      <c r="L443" s="206"/>
      <c r="M443" s="207"/>
      <c r="N443" s="208"/>
      <c r="O443" s="208"/>
      <c r="P443" s="208"/>
      <c r="Q443" s="208"/>
      <c r="R443" s="208"/>
      <c r="S443" s="208"/>
      <c r="T443" s="209"/>
      <c r="AT443" s="210" t="s">
        <v>151</v>
      </c>
      <c r="AU443" s="210" t="s">
        <v>82</v>
      </c>
      <c r="AV443" s="12" t="s">
        <v>146</v>
      </c>
      <c r="AW443" s="12" t="s">
        <v>33</v>
      </c>
      <c r="AX443" s="12" t="s">
        <v>80</v>
      </c>
      <c r="AY443" s="210" t="s">
        <v>139</v>
      </c>
    </row>
    <row r="444" spans="2:65" s="1" customFormat="1" ht="20.45" customHeight="1">
      <c r="B444" s="33"/>
      <c r="C444" s="173" t="s">
        <v>1054</v>
      </c>
      <c r="D444" s="173" t="s">
        <v>141</v>
      </c>
      <c r="E444" s="174" t="s">
        <v>1055</v>
      </c>
      <c r="F444" s="175" t="s">
        <v>1056</v>
      </c>
      <c r="G444" s="176" t="s">
        <v>144</v>
      </c>
      <c r="H444" s="177">
        <v>6.05</v>
      </c>
      <c r="I444" s="178"/>
      <c r="J444" s="179">
        <f>ROUND(I444*H444,2)</f>
        <v>0</v>
      </c>
      <c r="K444" s="175" t="s">
        <v>145</v>
      </c>
      <c r="L444" s="37"/>
      <c r="M444" s="180" t="s">
        <v>19</v>
      </c>
      <c r="N444" s="181" t="s">
        <v>43</v>
      </c>
      <c r="O444" s="59"/>
      <c r="P444" s="182">
        <f>O444*H444</f>
        <v>0</v>
      </c>
      <c r="Q444" s="182">
        <v>0.00063</v>
      </c>
      <c r="R444" s="182">
        <f>Q444*H444</f>
        <v>0.0038115000000000002</v>
      </c>
      <c r="S444" s="182">
        <v>0</v>
      </c>
      <c r="T444" s="183">
        <f>S444*H444</f>
        <v>0</v>
      </c>
      <c r="AR444" s="16" t="s">
        <v>146</v>
      </c>
      <c r="AT444" s="16" t="s">
        <v>141</v>
      </c>
      <c r="AU444" s="16" t="s">
        <v>82</v>
      </c>
      <c r="AY444" s="16" t="s">
        <v>139</v>
      </c>
      <c r="BE444" s="184">
        <f>IF(N444="základní",J444,0)</f>
        <v>0</v>
      </c>
      <c r="BF444" s="184">
        <f>IF(N444="snížená",J444,0)</f>
        <v>0</v>
      </c>
      <c r="BG444" s="184">
        <f>IF(N444="zákl. přenesená",J444,0)</f>
        <v>0</v>
      </c>
      <c r="BH444" s="184">
        <f>IF(N444="sníž. přenesená",J444,0)</f>
        <v>0</v>
      </c>
      <c r="BI444" s="184">
        <f>IF(N444="nulová",J444,0)</f>
        <v>0</v>
      </c>
      <c r="BJ444" s="16" t="s">
        <v>80</v>
      </c>
      <c r="BK444" s="184">
        <f>ROUND(I444*H444,2)</f>
        <v>0</v>
      </c>
      <c r="BL444" s="16" t="s">
        <v>146</v>
      </c>
      <c r="BM444" s="16" t="s">
        <v>1057</v>
      </c>
    </row>
    <row r="445" spans="2:47" s="1" customFormat="1" ht="19.5">
      <c r="B445" s="33"/>
      <c r="C445" s="34"/>
      <c r="D445" s="185" t="s">
        <v>148</v>
      </c>
      <c r="E445" s="34"/>
      <c r="F445" s="186" t="s">
        <v>1058</v>
      </c>
      <c r="G445" s="34"/>
      <c r="H445" s="34"/>
      <c r="I445" s="102"/>
      <c r="J445" s="34"/>
      <c r="K445" s="34"/>
      <c r="L445" s="37"/>
      <c r="M445" s="187"/>
      <c r="N445" s="59"/>
      <c r="O445" s="59"/>
      <c r="P445" s="59"/>
      <c r="Q445" s="59"/>
      <c r="R445" s="59"/>
      <c r="S445" s="59"/>
      <c r="T445" s="60"/>
      <c r="AT445" s="16" t="s">
        <v>148</v>
      </c>
      <c r="AU445" s="16" t="s">
        <v>82</v>
      </c>
    </row>
    <row r="446" spans="2:51" s="11" customFormat="1" ht="11.25">
      <c r="B446" s="189"/>
      <c r="C446" s="190"/>
      <c r="D446" s="185" t="s">
        <v>151</v>
      </c>
      <c r="E446" s="191" t="s">
        <v>19</v>
      </c>
      <c r="F446" s="192" t="s">
        <v>1059</v>
      </c>
      <c r="G446" s="190"/>
      <c r="H446" s="193">
        <v>6.05</v>
      </c>
      <c r="I446" s="194"/>
      <c r="J446" s="190"/>
      <c r="K446" s="190"/>
      <c r="L446" s="195"/>
      <c r="M446" s="196"/>
      <c r="N446" s="197"/>
      <c r="O446" s="197"/>
      <c r="P446" s="197"/>
      <c r="Q446" s="197"/>
      <c r="R446" s="197"/>
      <c r="S446" s="197"/>
      <c r="T446" s="198"/>
      <c r="AT446" s="199" t="s">
        <v>151</v>
      </c>
      <c r="AU446" s="199" t="s">
        <v>82</v>
      </c>
      <c r="AV446" s="11" t="s">
        <v>82</v>
      </c>
      <c r="AW446" s="11" t="s">
        <v>33</v>
      </c>
      <c r="AX446" s="11" t="s">
        <v>80</v>
      </c>
      <c r="AY446" s="199" t="s">
        <v>139</v>
      </c>
    </row>
    <row r="447" spans="2:65" s="1" customFormat="1" ht="20.45" customHeight="1">
      <c r="B447" s="33"/>
      <c r="C447" s="173" t="s">
        <v>1060</v>
      </c>
      <c r="D447" s="173" t="s">
        <v>141</v>
      </c>
      <c r="E447" s="174" t="s">
        <v>1061</v>
      </c>
      <c r="F447" s="175" t="s">
        <v>1062</v>
      </c>
      <c r="G447" s="176" t="s">
        <v>347</v>
      </c>
      <c r="H447" s="177">
        <v>9</v>
      </c>
      <c r="I447" s="178"/>
      <c r="J447" s="179">
        <f>ROUND(I447*H447,2)</f>
        <v>0</v>
      </c>
      <c r="K447" s="175" t="s">
        <v>145</v>
      </c>
      <c r="L447" s="37"/>
      <c r="M447" s="180" t="s">
        <v>19</v>
      </c>
      <c r="N447" s="181" t="s">
        <v>43</v>
      </c>
      <c r="O447" s="59"/>
      <c r="P447" s="182">
        <f>O447*H447</f>
        <v>0</v>
      </c>
      <c r="Q447" s="182">
        <v>0.00234</v>
      </c>
      <c r="R447" s="182">
        <f>Q447*H447</f>
        <v>0.021060000000000002</v>
      </c>
      <c r="S447" s="182">
        <v>0</v>
      </c>
      <c r="T447" s="183">
        <f>S447*H447</f>
        <v>0</v>
      </c>
      <c r="AR447" s="16" t="s">
        <v>146</v>
      </c>
      <c r="AT447" s="16" t="s">
        <v>141</v>
      </c>
      <c r="AU447" s="16" t="s">
        <v>82</v>
      </c>
      <c r="AY447" s="16" t="s">
        <v>139</v>
      </c>
      <c r="BE447" s="184">
        <f>IF(N447="základní",J447,0)</f>
        <v>0</v>
      </c>
      <c r="BF447" s="184">
        <f>IF(N447="snížená",J447,0)</f>
        <v>0</v>
      </c>
      <c r="BG447" s="184">
        <f>IF(N447="zákl. přenesená",J447,0)</f>
        <v>0</v>
      </c>
      <c r="BH447" s="184">
        <f>IF(N447="sníž. přenesená",J447,0)</f>
        <v>0</v>
      </c>
      <c r="BI447" s="184">
        <f>IF(N447="nulová",J447,0)</f>
        <v>0</v>
      </c>
      <c r="BJ447" s="16" t="s">
        <v>80</v>
      </c>
      <c r="BK447" s="184">
        <f>ROUND(I447*H447,2)</f>
        <v>0</v>
      </c>
      <c r="BL447" s="16" t="s">
        <v>146</v>
      </c>
      <c r="BM447" s="16" t="s">
        <v>1063</v>
      </c>
    </row>
    <row r="448" spans="2:47" s="1" customFormat="1" ht="29.25">
      <c r="B448" s="33"/>
      <c r="C448" s="34"/>
      <c r="D448" s="185" t="s">
        <v>148</v>
      </c>
      <c r="E448" s="34"/>
      <c r="F448" s="186" t="s">
        <v>1064</v>
      </c>
      <c r="G448" s="34"/>
      <c r="H448" s="34"/>
      <c r="I448" s="102"/>
      <c r="J448" s="34"/>
      <c r="K448" s="34"/>
      <c r="L448" s="37"/>
      <c r="M448" s="187"/>
      <c r="N448" s="59"/>
      <c r="O448" s="59"/>
      <c r="P448" s="59"/>
      <c r="Q448" s="59"/>
      <c r="R448" s="59"/>
      <c r="S448" s="59"/>
      <c r="T448" s="60"/>
      <c r="AT448" s="16" t="s">
        <v>148</v>
      </c>
      <c r="AU448" s="16" t="s">
        <v>82</v>
      </c>
    </row>
    <row r="449" spans="2:47" s="1" customFormat="1" ht="78">
      <c r="B449" s="33"/>
      <c r="C449" s="34"/>
      <c r="D449" s="185" t="s">
        <v>149</v>
      </c>
      <c r="E449" s="34"/>
      <c r="F449" s="188" t="s">
        <v>1065</v>
      </c>
      <c r="G449" s="34"/>
      <c r="H449" s="34"/>
      <c r="I449" s="102"/>
      <c r="J449" s="34"/>
      <c r="K449" s="34"/>
      <c r="L449" s="37"/>
      <c r="M449" s="187"/>
      <c r="N449" s="59"/>
      <c r="O449" s="59"/>
      <c r="P449" s="59"/>
      <c r="Q449" s="59"/>
      <c r="R449" s="59"/>
      <c r="S449" s="59"/>
      <c r="T449" s="60"/>
      <c r="AT449" s="16" t="s">
        <v>149</v>
      </c>
      <c r="AU449" s="16" t="s">
        <v>82</v>
      </c>
    </row>
    <row r="450" spans="2:65" s="1" customFormat="1" ht="20.45" customHeight="1">
      <c r="B450" s="33"/>
      <c r="C450" s="222" t="s">
        <v>1066</v>
      </c>
      <c r="D450" s="222" t="s">
        <v>259</v>
      </c>
      <c r="E450" s="223" t="s">
        <v>1067</v>
      </c>
      <c r="F450" s="224" t="s">
        <v>1068</v>
      </c>
      <c r="G450" s="225" t="s">
        <v>347</v>
      </c>
      <c r="H450" s="226">
        <v>9</v>
      </c>
      <c r="I450" s="227"/>
      <c r="J450" s="228">
        <f>ROUND(I450*H450,2)</f>
        <v>0</v>
      </c>
      <c r="K450" s="224" t="s">
        <v>145</v>
      </c>
      <c r="L450" s="229"/>
      <c r="M450" s="230" t="s">
        <v>19</v>
      </c>
      <c r="N450" s="231" t="s">
        <v>43</v>
      </c>
      <c r="O450" s="59"/>
      <c r="P450" s="182">
        <f>O450*H450</f>
        <v>0</v>
      </c>
      <c r="Q450" s="182">
        <v>0</v>
      </c>
      <c r="R450" s="182">
        <f>Q450*H450</f>
        <v>0</v>
      </c>
      <c r="S450" s="182">
        <v>0</v>
      </c>
      <c r="T450" s="183">
        <f>S450*H450</f>
        <v>0</v>
      </c>
      <c r="AR450" s="16" t="s">
        <v>183</v>
      </c>
      <c r="AT450" s="16" t="s">
        <v>259</v>
      </c>
      <c r="AU450" s="16" t="s">
        <v>82</v>
      </c>
      <c r="AY450" s="16" t="s">
        <v>139</v>
      </c>
      <c r="BE450" s="184">
        <f>IF(N450="základní",J450,0)</f>
        <v>0</v>
      </c>
      <c r="BF450" s="184">
        <f>IF(N450="snížená",J450,0)</f>
        <v>0</v>
      </c>
      <c r="BG450" s="184">
        <f>IF(N450="zákl. přenesená",J450,0)</f>
        <v>0</v>
      </c>
      <c r="BH450" s="184">
        <f>IF(N450="sníž. přenesená",J450,0)</f>
        <v>0</v>
      </c>
      <c r="BI450" s="184">
        <f>IF(N450="nulová",J450,0)</f>
        <v>0</v>
      </c>
      <c r="BJ450" s="16" t="s">
        <v>80</v>
      </c>
      <c r="BK450" s="184">
        <f>ROUND(I450*H450,2)</f>
        <v>0</v>
      </c>
      <c r="BL450" s="16" t="s">
        <v>146</v>
      </c>
      <c r="BM450" s="16" t="s">
        <v>1069</v>
      </c>
    </row>
    <row r="451" spans="2:47" s="1" customFormat="1" ht="11.25">
      <c r="B451" s="33"/>
      <c r="C451" s="34"/>
      <c r="D451" s="185" t="s">
        <v>148</v>
      </c>
      <c r="E451" s="34"/>
      <c r="F451" s="186" t="s">
        <v>1068</v>
      </c>
      <c r="G451" s="34"/>
      <c r="H451" s="34"/>
      <c r="I451" s="102"/>
      <c r="J451" s="34"/>
      <c r="K451" s="34"/>
      <c r="L451" s="37"/>
      <c r="M451" s="187"/>
      <c r="N451" s="59"/>
      <c r="O451" s="59"/>
      <c r="P451" s="59"/>
      <c r="Q451" s="59"/>
      <c r="R451" s="59"/>
      <c r="S451" s="59"/>
      <c r="T451" s="60"/>
      <c r="AT451" s="16" t="s">
        <v>148</v>
      </c>
      <c r="AU451" s="16" t="s">
        <v>82</v>
      </c>
    </row>
    <row r="452" spans="2:65" s="1" customFormat="1" ht="20.45" customHeight="1">
      <c r="B452" s="33"/>
      <c r="C452" s="173" t="s">
        <v>1070</v>
      </c>
      <c r="D452" s="173" t="s">
        <v>141</v>
      </c>
      <c r="E452" s="174" t="s">
        <v>1071</v>
      </c>
      <c r="F452" s="175" t="s">
        <v>1072</v>
      </c>
      <c r="G452" s="176" t="s">
        <v>347</v>
      </c>
      <c r="H452" s="177">
        <v>8</v>
      </c>
      <c r="I452" s="178"/>
      <c r="J452" s="179">
        <f>ROUND(I452*H452,2)</f>
        <v>0</v>
      </c>
      <c r="K452" s="175" t="s">
        <v>145</v>
      </c>
      <c r="L452" s="37"/>
      <c r="M452" s="180" t="s">
        <v>19</v>
      </c>
      <c r="N452" s="181" t="s">
        <v>43</v>
      </c>
      <c r="O452" s="59"/>
      <c r="P452" s="182">
        <f>O452*H452</f>
        <v>0</v>
      </c>
      <c r="Q452" s="182">
        <v>0.00907</v>
      </c>
      <c r="R452" s="182">
        <f>Q452*H452</f>
        <v>0.07256</v>
      </c>
      <c r="S452" s="182">
        <v>0</v>
      </c>
      <c r="T452" s="183">
        <f>S452*H452</f>
        <v>0</v>
      </c>
      <c r="AR452" s="16" t="s">
        <v>146</v>
      </c>
      <c r="AT452" s="16" t="s">
        <v>141</v>
      </c>
      <c r="AU452" s="16" t="s">
        <v>82</v>
      </c>
      <c r="AY452" s="16" t="s">
        <v>139</v>
      </c>
      <c r="BE452" s="184">
        <f>IF(N452="základní",J452,0)</f>
        <v>0</v>
      </c>
      <c r="BF452" s="184">
        <f>IF(N452="snížená",J452,0)</f>
        <v>0</v>
      </c>
      <c r="BG452" s="184">
        <f>IF(N452="zákl. přenesená",J452,0)</f>
        <v>0</v>
      </c>
      <c r="BH452" s="184">
        <f>IF(N452="sníž. přenesená",J452,0)</f>
        <v>0</v>
      </c>
      <c r="BI452" s="184">
        <f>IF(N452="nulová",J452,0)</f>
        <v>0</v>
      </c>
      <c r="BJ452" s="16" t="s">
        <v>80</v>
      </c>
      <c r="BK452" s="184">
        <f>ROUND(I452*H452,2)</f>
        <v>0</v>
      </c>
      <c r="BL452" s="16" t="s">
        <v>146</v>
      </c>
      <c r="BM452" s="16" t="s">
        <v>1073</v>
      </c>
    </row>
    <row r="453" spans="2:47" s="1" customFormat="1" ht="19.5">
      <c r="B453" s="33"/>
      <c r="C453" s="34"/>
      <c r="D453" s="185" t="s">
        <v>148</v>
      </c>
      <c r="E453" s="34"/>
      <c r="F453" s="186" t="s">
        <v>1074</v>
      </c>
      <c r="G453" s="34"/>
      <c r="H453" s="34"/>
      <c r="I453" s="102"/>
      <c r="J453" s="34"/>
      <c r="K453" s="34"/>
      <c r="L453" s="37"/>
      <c r="M453" s="187"/>
      <c r="N453" s="59"/>
      <c r="O453" s="59"/>
      <c r="P453" s="59"/>
      <c r="Q453" s="59"/>
      <c r="R453" s="59"/>
      <c r="S453" s="59"/>
      <c r="T453" s="60"/>
      <c r="AT453" s="16" t="s">
        <v>148</v>
      </c>
      <c r="AU453" s="16" t="s">
        <v>82</v>
      </c>
    </row>
    <row r="454" spans="2:47" s="1" customFormat="1" ht="78">
      <c r="B454" s="33"/>
      <c r="C454" s="34"/>
      <c r="D454" s="185" t="s">
        <v>149</v>
      </c>
      <c r="E454" s="34"/>
      <c r="F454" s="188" t="s">
        <v>1065</v>
      </c>
      <c r="G454" s="34"/>
      <c r="H454" s="34"/>
      <c r="I454" s="102"/>
      <c r="J454" s="34"/>
      <c r="K454" s="34"/>
      <c r="L454" s="37"/>
      <c r="M454" s="187"/>
      <c r="N454" s="59"/>
      <c r="O454" s="59"/>
      <c r="P454" s="59"/>
      <c r="Q454" s="59"/>
      <c r="R454" s="59"/>
      <c r="S454" s="59"/>
      <c r="T454" s="60"/>
      <c r="AT454" s="16" t="s">
        <v>149</v>
      </c>
      <c r="AU454" s="16" t="s">
        <v>82</v>
      </c>
    </row>
    <row r="455" spans="2:65" s="1" customFormat="1" ht="14.45" customHeight="1">
      <c r="B455" s="33"/>
      <c r="C455" s="222" t="s">
        <v>1075</v>
      </c>
      <c r="D455" s="222" t="s">
        <v>259</v>
      </c>
      <c r="E455" s="223" t="s">
        <v>1076</v>
      </c>
      <c r="F455" s="224" t="s">
        <v>1077</v>
      </c>
      <c r="G455" s="225" t="s">
        <v>300</v>
      </c>
      <c r="H455" s="226">
        <v>224</v>
      </c>
      <c r="I455" s="227"/>
      <c r="J455" s="228">
        <f>ROUND(I455*H455,2)</f>
        <v>0</v>
      </c>
      <c r="K455" s="224" t="s">
        <v>19</v>
      </c>
      <c r="L455" s="229"/>
      <c r="M455" s="230" t="s">
        <v>19</v>
      </c>
      <c r="N455" s="231" t="s">
        <v>43</v>
      </c>
      <c r="O455" s="59"/>
      <c r="P455" s="182">
        <f>O455*H455</f>
        <v>0</v>
      </c>
      <c r="Q455" s="182">
        <v>0.0005</v>
      </c>
      <c r="R455" s="182">
        <f>Q455*H455</f>
        <v>0.112</v>
      </c>
      <c r="S455" s="182">
        <v>0</v>
      </c>
      <c r="T455" s="183">
        <f>S455*H455</f>
        <v>0</v>
      </c>
      <c r="AR455" s="16" t="s">
        <v>183</v>
      </c>
      <c r="AT455" s="16" t="s">
        <v>259</v>
      </c>
      <c r="AU455" s="16" t="s">
        <v>82</v>
      </c>
      <c r="AY455" s="16" t="s">
        <v>139</v>
      </c>
      <c r="BE455" s="184">
        <f>IF(N455="základní",J455,0)</f>
        <v>0</v>
      </c>
      <c r="BF455" s="184">
        <f>IF(N455="snížená",J455,0)</f>
        <v>0</v>
      </c>
      <c r="BG455" s="184">
        <f>IF(N455="zákl. přenesená",J455,0)</f>
        <v>0</v>
      </c>
      <c r="BH455" s="184">
        <f>IF(N455="sníž. přenesená",J455,0)</f>
        <v>0</v>
      </c>
      <c r="BI455" s="184">
        <f>IF(N455="nulová",J455,0)</f>
        <v>0</v>
      </c>
      <c r="BJ455" s="16" t="s">
        <v>80</v>
      </c>
      <c r="BK455" s="184">
        <f>ROUND(I455*H455,2)</f>
        <v>0</v>
      </c>
      <c r="BL455" s="16" t="s">
        <v>146</v>
      </c>
      <c r="BM455" s="16" t="s">
        <v>1078</v>
      </c>
    </row>
    <row r="456" spans="2:47" s="1" customFormat="1" ht="11.25">
      <c r="B456" s="33"/>
      <c r="C456" s="34"/>
      <c r="D456" s="185" t="s">
        <v>148</v>
      </c>
      <c r="E456" s="34"/>
      <c r="F456" s="186" t="s">
        <v>1077</v>
      </c>
      <c r="G456" s="34"/>
      <c r="H456" s="34"/>
      <c r="I456" s="102"/>
      <c r="J456" s="34"/>
      <c r="K456" s="34"/>
      <c r="L456" s="37"/>
      <c r="M456" s="187"/>
      <c r="N456" s="59"/>
      <c r="O456" s="59"/>
      <c r="P456" s="59"/>
      <c r="Q456" s="59"/>
      <c r="R456" s="59"/>
      <c r="S456" s="59"/>
      <c r="T456" s="60"/>
      <c r="AT456" s="16" t="s">
        <v>148</v>
      </c>
      <c r="AU456" s="16" t="s">
        <v>82</v>
      </c>
    </row>
    <row r="457" spans="2:65" s="1" customFormat="1" ht="20.45" customHeight="1">
      <c r="B457" s="33"/>
      <c r="C457" s="173" t="s">
        <v>1079</v>
      </c>
      <c r="D457" s="173" t="s">
        <v>141</v>
      </c>
      <c r="E457" s="174" t="s">
        <v>1080</v>
      </c>
      <c r="F457" s="175" t="s">
        <v>1081</v>
      </c>
      <c r="G457" s="176" t="s">
        <v>347</v>
      </c>
      <c r="H457" s="177">
        <v>3</v>
      </c>
      <c r="I457" s="178"/>
      <c r="J457" s="179">
        <f>ROUND(I457*H457,2)</f>
        <v>0</v>
      </c>
      <c r="K457" s="175" t="s">
        <v>145</v>
      </c>
      <c r="L457" s="37"/>
      <c r="M457" s="180" t="s">
        <v>19</v>
      </c>
      <c r="N457" s="181" t="s">
        <v>43</v>
      </c>
      <c r="O457" s="59"/>
      <c r="P457" s="182">
        <f>O457*H457</f>
        <v>0</v>
      </c>
      <c r="Q457" s="182">
        <v>0.00449</v>
      </c>
      <c r="R457" s="182">
        <f>Q457*H457</f>
        <v>0.01347</v>
      </c>
      <c r="S457" s="182">
        <v>0</v>
      </c>
      <c r="T457" s="183">
        <f>S457*H457</f>
        <v>0</v>
      </c>
      <c r="AR457" s="16" t="s">
        <v>146</v>
      </c>
      <c r="AT457" s="16" t="s">
        <v>141</v>
      </c>
      <c r="AU457" s="16" t="s">
        <v>82</v>
      </c>
      <c r="AY457" s="16" t="s">
        <v>139</v>
      </c>
      <c r="BE457" s="184">
        <f>IF(N457="základní",J457,0)</f>
        <v>0</v>
      </c>
      <c r="BF457" s="184">
        <f>IF(N457="snížená",J457,0)</f>
        <v>0</v>
      </c>
      <c r="BG457" s="184">
        <f>IF(N457="zákl. přenesená",J457,0)</f>
        <v>0</v>
      </c>
      <c r="BH457" s="184">
        <f>IF(N457="sníž. přenesená",J457,0)</f>
        <v>0</v>
      </c>
      <c r="BI457" s="184">
        <f>IF(N457="nulová",J457,0)</f>
        <v>0</v>
      </c>
      <c r="BJ457" s="16" t="s">
        <v>80</v>
      </c>
      <c r="BK457" s="184">
        <f>ROUND(I457*H457,2)</f>
        <v>0</v>
      </c>
      <c r="BL457" s="16" t="s">
        <v>146</v>
      </c>
      <c r="BM457" s="16" t="s">
        <v>1082</v>
      </c>
    </row>
    <row r="458" spans="2:47" s="1" customFormat="1" ht="19.5">
      <c r="B458" s="33"/>
      <c r="C458" s="34"/>
      <c r="D458" s="185" t="s">
        <v>148</v>
      </c>
      <c r="E458" s="34"/>
      <c r="F458" s="186" t="s">
        <v>1083</v>
      </c>
      <c r="G458" s="34"/>
      <c r="H458" s="34"/>
      <c r="I458" s="102"/>
      <c r="J458" s="34"/>
      <c r="K458" s="34"/>
      <c r="L458" s="37"/>
      <c r="M458" s="187"/>
      <c r="N458" s="59"/>
      <c r="O458" s="59"/>
      <c r="P458" s="59"/>
      <c r="Q458" s="59"/>
      <c r="R458" s="59"/>
      <c r="S458" s="59"/>
      <c r="T458" s="60"/>
      <c r="AT458" s="16" t="s">
        <v>148</v>
      </c>
      <c r="AU458" s="16" t="s">
        <v>82</v>
      </c>
    </row>
    <row r="459" spans="2:47" s="1" customFormat="1" ht="78">
      <c r="B459" s="33"/>
      <c r="C459" s="34"/>
      <c r="D459" s="185" t="s">
        <v>149</v>
      </c>
      <c r="E459" s="34"/>
      <c r="F459" s="188" t="s">
        <v>1065</v>
      </c>
      <c r="G459" s="34"/>
      <c r="H459" s="34"/>
      <c r="I459" s="102"/>
      <c r="J459" s="34"/>
      <c r="K459" s="34"/>
      <c r="L459" s="37"/>
      <c r="M459" s="187"/>
      <c r="N459" s="59"/>
      <c r="O459" s="59"/>
      <c r="P459" s="59"/>
      <c r="Q459" s="59"/>
      <c r="R459" s="59"/>
      <c r="S459" s="59"/>
      <c r="T459" s="60"/>
      <c r="AT459" s="16" t="s">
        <v>149</v>
      </c>
      <c r="AU459" s="16" t="s">
        <v>82</v>
      </c>
    </row>
    <row r="460" spans="2:65" s="1" customFormat="1" ht="14.45" customHeight="1">
      <c r="B460" s="33"/>
      <c r="C460" s="222" t="s">
        <v>1084</v>
      </c>
      <c r="D460" s="222" t="s">
        <v>259</v>
      </c>
      <c r="E460" s="223" t="s">
        <v>1085</v>
      </c>
      <c r="F460" s="224" t="s">
        <v>1086</v>
      </c>
      <c r="G460" s="225" t="s">
        <v>347</v>
      </c>
      <c r="H460" s="226">
        <v>3</v>
      </c>
      <c r="I460" s="227"/>
      <c r="J460" s="228">
        <f>ROUND(I460*H460,2)</f>
        <v>0</v>
      </c>
      <c r="K460" s="224" t="s">
        <v>19</v>
      </c>
      <c r="L460" s="229"/>
      <c r="M460" s="230" t="s">
        <v>19</v>
      </c>
      <c r="N460" s="231" t="s">
        <v>43</v>
      </c>
      <c r="O460" s="59"/>
      <c r="P460" s="182">
        <f>O460*H460</f>
        <v>0</v>
      </c>
      <c r="Q460" s="182">
        <v>0.008</v>
      </c>
      <c r="R460" s="182">
        <f>Q460*H460</f>
        <v>0.024</v>
      </c>
      <c r="S460" s="182">
        <v>0</v>
      </c>
      <c r="T460" s="183">
        <f>S460*H460</f>
        <v>0</v>
      </c>
      <c r="AR460" s="16" t="s">
        <v>183</v>
      </c>
      <c r="AT460" s="16" t="s">
        <v>259</v>
      </c>
      <c r="AU460" s="16" t="s">
        <v>82</v>
      </c>
      <c r="AY460" s="16" t="s">
        <v>139</v>
      </c>
      <c r="BE460" s="184">
        <f>IF(N460="základní",J460,0)</f>
        <v>0</v>
      </c>
      <c r="BF460" s="184">
        <f>IF(N460="snížená",J460,0)</f>
        <v>0</v>
      </c>
      <c r="BG460" s="184">
        <f>IF(N460="zákl. přenesená",J460,0)</f>
        <v>0</v>
      </c>
      <c r="BH460" s="184">
        <f>IF(N460="sníž. přenesená",J460,0)</f>
        <v>0</v>
      </c>
      <c r="BI460" s="184">
        <f>IF(N460="nulová",J460,0)</f>
        <v>0</v>
      </c>
      <c r="BJ460" s="16" t="s">
        <v>80</v>
      </c>
      <c r="BK460" s="184">
        <f>ROUND(I460*H460,2)</f>
        <v>0</v>
      </c>
      <c r="BL460" s="16" t="s">
        <v>146</v>
      </c>
      <c r="BM460" s="16" t="s">
        <v>1087</v>
      </c>
    </row>
    <row r="461" spans="2:47" s="1" customFormat="1" ht="11.25">
      <c r="B461" s="33"/>
      <c r="C461" s="34"/>
      <c r="D461" s="185" t="s">
        <v>148</v>
      </c>
      <c r="E461" s="34"/>
      <c r="F461" s="186" t="s">
        <v>1086</v>
      </c>
      <c r="G461" s="34"/>
      <c r="H461" s="34"/>
      <c r="I461" s="102"/>
      <c r="J461" s="34"/>
      <c r="K461" s="34"/>
      <c r="L461" s="37"/>
      <c r="M461" s="187"/>
      <c r="N461" s="59"/>
      <c r="O461" s="59"/>
      <c r="P461" s="59"/>
      <c r="Q461" s="59"/>
      <c r="R461" s="59"/>
      <c r="S461" s="59"/>
      <c r="T461" s="60"/>
      <c r="AT461" s="16" t="s">
        <v>148</v>
      </c>
      <c r="AU461" s="16" t="s">
        <v>82</v>
      </c>
    </row>
    <row r="462" spans="2:65" s="1" customFormat="1" ht="20.45" customHeight="1">
      <c r="B462" s="33"/>
      <c r="C462" s="173" t="s">
        <v>1088</v>
      </c>
      <c r="D462" s="173" t="s">
        <v>141</v>
      </c>
      <c r="E462" s="174" t="s">
        <v>1089</v>
      </c>
      <c r="F462" s="175" t="s">
        <v>1090</v>
      </c>
      <c r="G462" s="176" t="s">
        <v>347</v>
      </c>
      <c r="H462" s="177">
        <v>1</v>
      </c>
      <c r="I462" s="178"/>
      <c r="J462" s="179">
        <f>ROUND(I462*H462,2)</f>
        <v>0</v>
      </c>
      <c r="K462" s="175" t="s">
        <v>145</v>
      </c>
      <c r="L462" s="37"/>
      <c r="M462" s="180" t="s">
        <v>19</v>
      </c>
      <c r="N462" s="181" t="s">
        <v>43</v>
      </c>
      <c r="O462" s="59"/>
      <c r="P462" s="182">
        <f>O462*H462</f>
        <v>0</v>
      </c>
      <c r="Q462" s="182">
        <v>0.00468</v>
      </c>
      <c r="R462" s="182">
        <f>Q462*H462</f>
        <v>0.00468</v>
      </c>
      <c r="S462" s="182">
        <v>0</v>
      </c>
      <c r="T462" s="183">
        <f>S462*H462</f>
        <v>0</v>
      </c>
      <c r="AR462" s="16" t="s">
        <v>146</v>
      </c>
      <c r="AT462" s="16" t="s">
        <v>141</v>
      </c>
      <c r="AU462" s="16" t="s">
        <v>82</v>
      </c>
      <c r="AY462" s="16" t="s">
        <v>139</v>
      </c>
      <c r="BE462" s="184">
        <f>IF(N462="základní",J462,0)</f>
        <v>0</v>
      </c>
      <c r="BF462" s="184">
        <f>IF(N462="snížená",J462,0)</f>
        <v>0</v>
      </c>
      <c r="BG462" s="184">
        <f>IF(N462="zákl. přenesená",J462,0)</f>
        <v>0</v>
      </c>
      <c r="BH462" s="184">
        <f>IF(N462="sníž. přenesená",J462,0)</f>
        <v>0</v>
      </c>
      <c r="BI462" s="184">
        <f>IF(N462="nulová",J462,0)</f>
        <v>0</v>
      </c>
      <c r="BJ462" s="16" t="s">
        <v>80</v>
      </c>
      <c r="BK462" s="184">
        <f>ROUND(I462*H462,2)</f>
        <v>0</v>
      </c>
      <c r="BL462" s="16" t="s">
        <v>146</v>
      </c>
      <c r="BM462" s="16" t="s">
        <v>1091</v>
      </c>
    </row>
    <row r="463" spans="2:47" s="1" customFormat="1" ht="19.5">
      <c r="B463" s="33"/>
      <c r="C463" s="34"/>
      <c r="D463" s="185" t="s">
        <v>148</v>
      </c>
      <c r="E463" s="34"/>
      <c r="F463" s="186" t="s">
        <v>1092</v>
      </c>
      <c r="G463" s="34"/>
      <c r="H463" s="34"/>
      <c r="I463" s="102"/>
      <c r="J463" s="34"/>
      <c r="K463" s="34"/>
      <c r="L463" s="37"/>
      <c r="M463" s="187"/>
      <c r="N463" s="59"/>
      <c r="O463" s="59"/>
      <c r="P463" s="59"/>
      <c r="Q463" s="59"/>
      <c r="R463" s="59"/>
      <c r="S463" s="59"/>
      <c r="T463" s="60"/>
      <c r="AT463" s="16" t="s">
        <v>148</v>
      </c>
      <c r="AU463" s="16" t="s">
        <v>82</v>
      </c>
    </row>
    <row r="464" spans="2:47" s="1" customFormat="1" ht="78">
      <c r="B464" s="33"/>
      <c r="C464" s="34"/>
      <c r="D464" s="185" t="s">
        <v>149</v>
      </c>
      <c r="E464" s="34"/>
      <c r="F464" s="188" t="s">
        <v>1065</v>
      </c>
      <c r="G464" s="34"/>
      <c r="H464" s="34"/>
      <c r="I464" s="102"/>
      <c r="J464" s="34"/>
      <c r="K464" s="34"/>
      <c r="L464" s="37"/>
      <c r="M464" s="187"/>
      <c r="N464" s="59"/>
      <c r="O464" s="59"/>
      <c r="P464" s="59"/>
      <c r="Q464" s="59"/>
      <c r="R464" s="59"/>
      <c r="S464" s="59"/>
      <c r="T464" s="60"/>
      <c r="AT464" s="16" t="s">
        <v>149</v>
      </c>
      <c r="AU464" s="16" t="s">
        <v>82</v>
      </c>
    </row>
    <row r="465" spans="2:65" s="1" customFormat="1" ht="14.45" customHeight="1">
      <c r="B465" s="33"/>
      <c r="C465" s="222" t="s">
        <v>1093</v>
      </c>
      <c r="D465" s="222" t="s">
        <v>259</v>
      </c>
      <c r="E465" s="223" t="s">
        <v>1094</v>
      </c>
      <c r="F465" s="224" t="s">
        <v>1095</v>
      </c>
      <c r="G465" s="225" t="s">
        <v>347</v>
      </c>
      <c r="H465" s="226">
        <v>1</v>
      </c>
      <c r="I465" s="227"/>
      <c r="J465" s="228">
        <f>ROUND(I465*H465,2)</f>
        <v>0</v>
      </c>
      <c r="K465" s="224" t="s">
        <v>19</v>
      </c>
      <c r="L465" s="229"/>
      <c r="M465" s="230" t="s">
        <v>19</v>
      </c>
      <c r="N465" s="231" t="s">
        <v>43</v>
      </c>
      <c r="O465" s="59"/>
      <c r="P465" s="182">
        <f>O465*H465</f>
        <v>0</v>
      </c>
      <c r="Q465" s="182">
        <v>0.057</v>
      </c>
      <c r="R465" s="182">
        <f>Q465*H465</f>
        <v>0.057</v>
      </c>
      <c r="S465" s="182">
        <v>0</v>
      </c>
      <c r="T465" s="183">
        <f>S465*H465</f>
        <v>0</v>
      </c>
      <c r="AR465" s="16" t="s">
        <v>183</v>
      </c>
      <c r="AT465" s="16" t="s">
        <v>259</v>
      </c>
      <c r="AU465" s="16" t="s">
        <v>82</v>
      </c>
      <c r="AY465" s="16" t="s">
        <v>139</v>
      </c>
      <c r="BE465" s="184">
        <f>IF(N465="základní",J465,0)</f>
        <v>0</v>
      </c>
      <c r="BF465" s="184">
        <f>IF(N465="snížená",J465,0)</f>
        <v>0</v>
      </c>
      <c r="BG465" s="184">
        <f>IF(N465="zákl. přenesená",J465,0)</f>
        <v>0</v>
      </c>
      <c r="BH465" s="184">
        <f>IF(N465="sníž. přenesená",J465,0)</f>
        <v>0</v>
      </c>
      <c r="BI465" s="184">
        <f>IF(N465="nulová",J465,0)</f>
        <v>0</v>
      </c>
      <c r="BJ465" s="16" t="s">
        <v>80</v>
      </c>
      <c r="BK465" s="184">
        <f>ROUND(I465*H465,2)</f>
        <v>0</v>
      </c>
      <c r="BL465" s="16" t="s">
        <v>146</v>
      </c>
      <c r="BM465" s="16" t="s">
        <v>1096</v>
      </c>
    </row>
    <row r="466" spans="2:47" s="1" customFormat="1" ht="11.25">
      <c r="B466" s="33"/>
      <c r="C466" s="34"/>
      <c r="D466" s="185" t="s">
        <v>148</v>
      </c>
      <c r="E466" s="34"/>
      <c r="F466" s="186" t="s">
        <v>1097</v>
      </c>
      <c r="G466" s="34"/>
      <c r="H466" s="34"/>
      <c r="I466" s="102"/>
      <c r="J466" s="34"/>
      <c r="K466" s="34"/>
      <c r="L466" s="37"/>
      <c r="M466" s="187"/>
      <c r="N466" s="59"/>
      <c r="O466" s="59"/>
      <c r="P466" s="59"/>
      <c r="Q466" s="59"/>
      <c r="R466" s="59"/>
      <c r="S466" s="59"/>
      <c r="T466" s="60"/>
      <c r="AT466" s="16" t="s">
        <v>148</v>
      </c>
      <c r="AU466" s="16" t="s">
        <v>82</v>
      </c>
    </row>
    <row r="467" spans="2:65" s="1" customFormat="1" ht="14.45" customHeight="1">
      <c r="B467" s="33"/>
      <c r="C467" s="173" t="s">
        <v>1098</v>
      </c>
      <c r="D467" s="173" t="s">
        <v>141</v>
      </c>
      <c r="E467" s="174" t="s">
        <v>1099</v>
      </c>
      <c r="F467" s="175" t="s">
        <v>1100</v>
      </c>
      <c r="G467" s="176" t="s">
        <v>347</v>
      </c>
      <c r="H467" s="177">
        <v>1</v>
      </c>
      <c r="I467" s="178"/>
      <c r="J467" s="179">
        <f>ROUND(I467*H467,2)</f>
        <v>0</v>
      </c>
      <c r="K467" s="175" t="s">
        <v>19</v>
      </c>
      <c r="L467" s="37"/>
      <c r="M467" s="180" t="s">
        <v>19</v>
      </c>
      <c r="N467" s="181" t="s">
        <v>43</v>
      </c>
      <c r="O467" s="59"/>
      <c r="P467" s="182">
        <f>O467*H467</f>
        <v>0</v>
      </c>
      <c r="Q467" s="182">
        <v>0.0117</v>
      </c>
      <c r="R467" s="182">
        <f>Q467*H467</f>
        <v>0.0117</v>
      </c>
      <c r="S467" s="182">
        <v>0</v>
      </c>
      <c r="T467" s="183">
        <f>S467*H467</f>
        <v>0</v>
      </c>
      <c r="AR467" s="16" t="s">
        <v>146</v>
      </c>
      <c r="AT467" s="16" t="s">
        <v>141</v>
      </c>
      <c r="AU467" s="16" t="s">
        <v>82</v>
      </c>
      <c r="AY467" s="16" t="s">
        <v>139</v>
      </c>
      <c r="BE467" s="184">
        <f>IF(N467="základní",J467,0)</f>
        <v>0</v>
      </c>
      <c r="BF467" s="184">
        <f>IF(N467="snížená",J467,0)</f>
        <v>0</v>
      </c>
      <c r="BG467" s="184">
        <f>IF(N467="zákl. přenesená",J467,0)</f>
        <v>0</v>
      </c>
      <c r="BH467" s="184">
        <f>IF(N467="sníž. přenesená",J467,0)</f>
        <v>0</v>
      </c>
      <c r="BI467" s="184">
        <f>IF(N467="nulová",J467,0)</f>
        <v>0</v>
      </c>
      <c r="BJ467" s="16" t="s">
        <v>80</v>
      </c>
      <c r="BK467" s="184">
        <f>ROUND(I467*H467,2)</f>
        <v>0</v>
      </c>
      <c r="BL467" s="16" t="s">
        <v>146</v>
      </c>
      <c r="BM467" s="16" t="s">
        <v>1101</v>
      </c>
    </row>
    <row r="468" spans="2:47" s="1" customFormat="1" ht="58.5">
      <c r="B468" s="33"/>
      <c r="C468" s="34"/>
      <c r="D468" s="185" t="s">
        <v>148</v>
      </c>
      <c r="E468" s="34"/>
      <c r="F468" s="186" t="s">
        <v>1102</v>
      </c>
      <c r="G468" s="34"/>
      <c r="H468" s="34"/>
      <c r="I468" s="102"/>
      <c r="J468" s="34"/>
      <c r="K468" s="34"/>
      <c r="L468" s="37"/>
      <c r="M468" s="187"/>
      <c r="N468" s="59"/>
      <c r="O468" s="59"/>
      <c r="P468" s="59"/>
      <c r="Q468" s="59"/>
      <c r="R468" s="59"/>
      <c r="S468" s="59"/>
      <c r="T468" s="60"/>
      <c r="AT468" s="16" t="s">
        <v>148</v>
      </c>
      <c r="AU468" s="16" t="s">
        <v>82</v>
      </c>
    </row>
    <row r="469" spans="2:47" s="1" customFormat="1" ht="78">
      <c r="B469" s="33"/>
      <c r="C469" s="34"/>
      <c r="D469" s="185" t="s">
        <v>149</v>
      </c>
      <c r="E469" s="34"/>
      <c r="F469" s="188" t="s">
        <v>1065</v>
      </c>
      <c r="G469" s="34"/>
      <c r="H469" s="34"/>
      <c r="I469" s="102"/>
      <c r="J469" s="34"/>
      <c r="K469" s="34"/>
      <c r="L469" s="37"/>
      <c r="M469" s="187"/>
      <c r="N469" s="59"/>
      <c r="O469" s="59"/>
      <c r="P469" s="59"/>
      <c r="Q469" s="59"/>
      <c r="R469" s="59"/>
      <c r="S469" s="59"/>
      <c r="T469" s="60"/>
      <c r="AT469" s="16" t="s">
        <v>149</v>
      </c>
      <c r="AU469" s="16" t="s">
        <v>82</v>
      </c>
    </row>
    <row r="470" spans="2:65" s="1" customFormat="1" ht="20.45" customHeight="1">
      <c r="B470" s="33"/>
      <c r="C470" s="173" t="s">
        <v>1103</v>
      </c>
      <c r="D470" s="173" t="s">
        <v>141</v>
      </c>
      <c r="E470" s="174" t="s">
        <v>1104</v>
      </c>
      <c r="F470" s="175" t="s">
        <v>1105</v>
      </c>
      <c r="G470" s="176" t="s">
        <v>347</v>
      </c>
      <c r="H470" s="177">
        <v>1</v>
      </c>
      <c r="I470" s="178"/>
      <c r="J470" s="179">
        <f>ROUND(I470*H470,2)</f>
        <v>0</v>
      </c>
      <c r="K470" s="175" t="s">
        <v>145</v>
      </c>
      <c r="L470" s="37"/>
      <c r="M470" s="180" t="s">
        <v>19</v>
      </c>
      <c r="N470" s="181" t="s">
        <v>43</v>
      </c>
      <c r="O470" s="59"/>
      <c r="P470" s="182">
        <f>O470*H470</f>
        <v>0</v>
      </c>
      <c r="Q470" s="182">
        <v>0.00068</v>
      </c>
      <c r="R470" s="182">
        <f>Q470*H470</f>
        <v>0.00068</v>
      </c>
      <c r="S470" s="182">
        <v>0</v>
      </c>
      <c r="T470" s="183">
        <f>S470*H470</f>
        <v>0</v>
      </c>
      <c r="AR470" s="16" t="s">
        <v>146</v>
      </c>
      <c r="AT470" s="16" t="s">
        <v>141</v>
      </c>
      <c r="AU470" s="16" t="s">
        <v>82</v>
      </c>
      <c r="AY470" s="16" t="s">
        <v>139</v>
      </c>
      <c r="BE470" s="184">
        <f>IF(N470="základní",J470,0)</f>
        <v>0</v>
      </c>
      <c r="BF470" s="184">
        <f>IF(N470="snížená",J470,0)</f>
        <v>0</v>
      </c>
      <c r="BG470" s="184">
        <f>IF(N470="zákl. přenesená",J470,0)</f>
        <v>0</v>
      </c>
      <c r="BH470" s="184">
        <f>IF(N470="sníž. přenesená",J470,0)</f>
        <v>0</v>
      </c>
      <c r="BI470" s="184">
        <f>IF(N470="nulová",J470,0)</f>
        <v>0</v>
      </c>
      <c r="BJ470" s="16" t="s">
        <v>80</v>
      </c>
      <c r="BK470" s="184">
        <f>ROUND(I470*H470,2)</f>
        <v>0</v>
      </c>
      <c r="BL470" s="16" t="s">
        <v>146</v>
      </c>
      <c r="BM470" s="16" t="s">
        <v>1106</v>
      </c>
    </row>
    <row r="471" spans="2:47" s="1" customFormat="1" ht="19.5">
      <c r="B471" s="33"/>
      <c r="C471" s="34"/>
      <c r="D471" s="185" t="s">
        <v>148</v>
      </c>
      <c r="E471" s="34"/>
      <c r="F471" s="186" t="s">
        <v>1107</v>
      </c>
      <c r="G471" s="34"/>
      <c r="H471" s="34"/>
      <c r="I471" s="102"/>
      <c r="J471" s="34"/>
      <c r="K471" s="34"/>
      <c r="L471" s="37"/>
      <c r="M471" s="187"/>
      <c r="N471" s="59"/>
      <c r="O471" s="59"/>
      <c r="P471" s="59"/>
      <c r="Q471" s="59"/>
      <c r="R471" s="59"/>
      <c r="S471" s="59"/>
      <c r="T471" s="60"/>
      <c r="AT471" s="16" t="s">
        <v>148</v>
      </c>
      <c r="AU471" s="16" t="s">
        <v>82</v>
      </c>
    </row>
    <row r="472" spans="2:47" s="1" customFormat="1" ht="78">
      <c r="B472" s="33"/>
      <c r="C472" s="34"/>
      <c r="D472" s="185" t="s">
        <v>149</v>
      </c>
      <c r="E472" s="34"/>
      <c r="F472" s="188" t="s">
        <v>1065</v>
      </c>
      <c r="G472" s="34"/>
      <c r="H472" s="34"/>
      <c r="I472" s="102"/>
      <c r="J472" s="34"/>
      <c r="K472" s="34"/>
      <c r="L472" s="37"/>
      <c r="M472" s="187"/>
      <c r="N472" s="59"/>
      <c r="O472" s="59"/>
      <c r="P472" s="59"/>
      <c r="Q472" s="59"/>
      <c r="R472" s="59"/>
      <c r="S472" s="59"/>
      <c r="T472" s="60"/>
      <c r="AT472" s="16" t="s">
        <v>149</v>
      </c>
      <c r="AU472" s="16" t="s">
        <v>82</v>
      </c>
    </row>
    <row r="473" spans="2:65" s="1" customFormat="1" ht="14.45" customHeight="1">
      <c r="B473" s="33"/>
      <c r="C473" s="222" t="s">
        <v>1108</v>
      </c>
      <c r="D473" s="222" t="s">
        <v>259</v>
      </c>
      <c r="E473" s="223" t="s">
        <v>1109</v>
      </c>
      <c r="F473" s="224" t="s">
        <v>1110</v>
      </c>
      <c r="G473" s="225" t="s">
        <v>300</v>
      </c>
      <c r="H473" s="226">
        <v>38</v>
      </c>
      <c r="I473" s="227"/>
      <c r="J473" s="228">
        <f>ROUND(I473*H473,2)</f>
        <v>0</v>
      </c>
      <c r="K473" s="224" t="s">
        <v>19</v>
      </c>
      <c r="L473" s="229"/>
      <c r="M473" s="230" t="s">
        <v>19</v>
      </c>
      <c r="N473" s="231" t="s">
        <v>43</v>
      </c>
      <c r="O473" s="59"/>
      <c r="P473" s="182">
        <f>O473*H473</f>
        <v>0</v>
      </c>
      <c r="Q473" s="182">
        <v>0.00273</v>
      </c>
      <c r="R473" s="182">
        <f>Q473*H473</f>
        <v>0.10374</v>
      </c>
      <c r="S473" s="182">
        <v>0</v>
      </c>
      <c r="T473" s="183">
        <f>S473*H473</f>
        <v>0</v>
      </c>
      <c r="AR473" s="16" t="s">
        <v>183</v>
      </c>
      <c r="AT473" s="16" t="s">
        <v>259</v>
      </c>
      <c r="AU473" s="16" t="s">
        <v>82</v>
      </c>
      <c r="AY473" s="16" t="s">
        <v>139</v>
      </c>
      <c r="BE473" s="184">
        <f>IF(N473="základní",J473,0)</f>
        <v>0</v>
      </c>
      <c r="BF473" s="184">
        <f>IF(N473="snížená",J473,0)</f>
        <v>0</v>
      </c>
      <c r="BG473" s="184">
        <f>IF(N473="zákl. přenesená",J473,0)</f>
        <v>0</v>
      </c>
      <c r="BH473" s="184">
        <f>IF(N473="sníž. přenesená",J473,0)</f>
        <v>0</v>
      </c>
      <c r="BI473" s="184">
        <f>IF(N473="nulová",J473,0)</f>
        <v>0</v>
      </c>
      <c r="BJ473" s="16" t="s">
        <v>80</v>
      </c>
      <c r="BK473" s="184">
        <f>ROUND(I473*H473,2)</f>
        <v>0</v>
      </c>
      <c r="BL473" s="16" t="s">
        <v>146</v>
      </c>
      <c r="BM473" s="16" t="s">
        <v>1111</v>
      </c>
    </row>
    <row r="474" spans="2:47" s="1" customFormat="1" ht="11.25">
      <c r="B474" s="33"/>
      <c r="C474" s="34"/>
      <c r="D474" s="185" t="s">
        <v>148</v>
      </c>
      <c r="E474" s="34"/>
      <c r="F474" s="186" t="s">
        <v>1110</v>
      </c>
      <c r="G474" s="34"/>
      <c r="H474" s="34"/>
      <c r="I474" s="102"/>
      <c r="J474" s="34"/>
      <c r="K474" s="34"/>
      <c r="L474" s="37"/>
      <c r="M474" s="187"/>
      <c r="N474" s="59"/>
      <c r="O474" s="59"/>
      <c r="P474" s="59"/>
      <c r="Q474" s="59"/>
      <c r="R474" s="59"/>
      <c r="S474" s="59"/>
      <c r="T474" s="60"/>
      <c r="AT474" s="16" t="s">
        <v>148</v>
      </c>
      <c r="AU474" s="16" t="s">
        <v>82</v>
      </c>
    </row>
    <row r="475" spans="2:65" s="1" customFormat="1" ht="20.45" customHeight="1">
      <c r="B475" s="33"/>
      <c r="C475" s="173" t="s">
        <v>1112</v>
      </c>
      <c r="D475" s="173" t="s">
        <v>141</v>
      </c>
      <c r="E475" s="174" t="s">
        <v>1113</v>
      </c>
      <c r="F475" s="175" t="s">
        <v>1114</v>
      </c>
      <c r="G475" s="176" t="s">
        <v>347</v>
      </c>
      <c r="H475" s="177">
        <v>32</v>
      </c>
      <c r="I475" s="178"/>
      <c r="J475" s="179">
        <f>ROUND(I475*H475,2)</f>
        <v>0</v>
      </c>
      <c r="K475" s="175" t="s">
        <v>145</v>
      </c>
      <c r="L475" s="37"/>
      <c r="M475" s="180" t="s">
        <v>19</v>
      </c>
      <c r="N475" s="181" t="s">
        <v>43</v>
      </c>
      <c r="O475" s="59"/>
      <c r="P475" s="182">
        <f>O475*H475</f>
        <v>0</v>
      </c>
      <c r="Q475" s="182">
        <v>2E-05</v>
      </c>
      <c r="R475" s="182">
        <f>Q475*H475</f>
        <v>0.00064</v>
      </c>
      <c r="S475" s="182">
        <v>0</v>
      </c>
      <c r="T475" s="183">
        <f>S475*H475</f>
        <v>0</v>
      </c>
      <c r="AR475" s="16" t="s">
        <v>146</v>
      </c>
      <c r="AT475" s="16" t="s">
        <v>141</v>
      </c>
      <c r="AU475" s="16" t="s">
        <v>82</v>
      </c>
      <c r="AY475" s="16" t="s">
        <v>139</v>
      </c>
      <c r="BE475" s="184">
        <f>IF(N475="základní",J475,0)</f>
        <v>0</v>
      </c>
      <c r="BF475" s="184">
        <f>IF(N475="snížená",J475,0)</f>
        <v>0</v>
      </c>
      <c r="BG475" s="184">
        <f>IF(N475="zákl. přenesená",J475,0)</f>
        <v>0</v>
      </c>
      <c r="BH475" s="184">
        <f>IF(N475="sníž. přenesená",J475,0)</f>
        <v>0</v>
      </c>
      <c r="BI475" s="184">
        <f>IF(N475="nulová",J475,0)</f>
        <v>0</v>
      </c>
      <c r="BJ475" s="16" t="s">
        <v>80</v>
      </c>
      <c r="BK475" s="184">
        <f>ROUND(I475*H475,2)</f>
        <v>0</v>
      </c>
      <c r="BL475" s="16" t="s">
        <v>146</v>
      </c>
      <c r="BM475" s="16" t="s">
        <v>1115</v>
      </c>
    </row>
    <row r="476" spans="2:47" s="1" customFormat="1" ht="19.5">
      <c r="B476" s="33"/>
      <c r="C476" s="34"/>
      <c r="D476" s="185" t="s">
        <v>148</v>
      </c>
      <c r="E476" s="34"/>
      <c r="F476" s="186" t="s">
        <v>1116</v>
      </c>
      <c r="G476" s="34"/>
      <c r="H476" s="34"/>
      <c r="I476" s="102"/>
      <c r="J476" s="34"/>
      <c r="K476" s="34"/>
      <c r="L476" s="37"/>
      <c r="M476" s="187"/>
      <c r="N476" s="59"/>
      <c r="O476" s="59"/>
      <c r="P476" s="59"/>
      <c r="Q476" s="59"/>
      <c r="R476" s="59"/>
      <c r="S476" s="59"/>
      <c r="T476" s="60"/>
      <c r="AT476" s="16" t="s">
        <v>148</v>
      </c>
      <c r="AU476" s="16" t="s">
        <v>82</v>
      </c>
    </row>
    <row r="477" spans="2:47" s="1" customFormat="1" ht="87.75">
      <c r="B477" s="33"/>
      <c r="C477" s="34"/>
      <c r="D477" s="185" t="s">
        <v>149</v>
      </c>
      <c r="E477" s="34"/>
      <c r="F477" s="188" t="s">
        <v>1117</v>
      </c>
      <c r="G477" s="34"/>
      <c r="H477" s="34"/>
      <c r="I477" s="102"/>
      <c r="J477" s="34"/>
      <c r="K477" s="34"/>
      <c r="L477" s="37"/>
      <c r="M477" s="187"/>
      <c r="N477" s="59"/>
      <c r="O477" s="59"/>
      <c r="P477" s="59"/>
      <c r="Q477" s="59"/>
      <c r="R477" s="59"/>
      <c r="S477" s="59"/>
      <c r="T477" s="60"/>
      <c r="AT477" s="16" t="s">
        <v>149</v>
      </c>
      <c r="AU477" s="16" t="s">
        <v>82</v>
      </c>
    </row>
    <row r="478" spans="2:51" s="11" customFormat="1" ht="11.25">
      <c r="B478" s="189"/>
      <c r="C478" s="190"/>
      <c r="D478" s="185" t="s">
        <v>151</v>
      </c>
      <c r="E478" s="191" t="s">
        <v>19</v>
      </c>
      <c r="F478" s="192" t="s">
        <v>1118</v>
      </c>
      <c r="G478" s="190"/>
      <c r="H478" s="193">
        <v>32</v>
      </c>
      <c r="I478" s="194"/>
      <c r="J478" s="190"/>
      <c r="K478" s="190"/>
      <c r="L478" s="195"/>
      <c r="M478" s="196"/>
      <c r="N478" s="197"/>
      <c r="O478" s="197"/>
      <c r="P478" s="197"/>
      <c r="Q478" s="197"/>
      <c r="R478" s="197"/>
      <c r="S478" s="197"/>
      <c r="T478" s="198"/>
      <c r="AT478" s="199" t="s">
        <v>151</v>
      </c>
      <c r="AU478" s="199" t="s">
        <v>82</v>
      </c>
      <c r="AV478" s="11" t="s">
        <v>82</v>
      </c>
      <c r="AW478" s="11" t="s">
        <v>33</v>
      </c>
      <c r="AX478" s="11" t="s">
        <v>80</v>
      </c>
      <c r="AY478" s="199" t="s">
        <v>139</v>
      </c>
    </row>
    <row r="479" spans="2:65" s="1" customFormat="1" ht="20.45" customHeight="1">
      <c r="B479" s="33"/>
      <c r="C479" s="173" t="s">
        <v>1119</v>
      </c>
      <c r="D479" s="173" t="s">
        <v>141</v>
      </c>
      <c r="E479" s="174" t="s">
        <v>1120</v>
      </c>
      <c r="F479" s="175" t="s">
        <v>1121</v>
      </c>
      <c r="G479" s="176" t="s">
        <v>347</v>
      </c>
      <c r="H479" s="177">
        <v>3</v>
      </c>
      <c r="I479" s="178"/>
      <c r="J479" s="179">
        <f>ROUND(I479*H479,2)</f>
        <v>0</v>
      </c>
      <c r="K479" s="175" t="s">
        <v>145</v>
      </c>
      <c r="L479" s="37"/>
      <c r="M479" s="180" t="s">
        <v>19</v>
      </c>
      <c r="N479" s="181" t="s">
        <v>43</v>
      </c>
      <c r="O479" s="59"/>
      <c r="P479" s="182">
        <f>O479*H479</f>
        <v>0</v>
      </c>
      <c r="Q479" s="182">
        <v>4E-05</v>
      </c>
      <c r="R479" s="182">
        <f>Q479*H479</f>
        <v>0.00012000000000000002</v>
      </c>
      <c r="S479" s="182">
        <v>0</v>
      </c>
      <c r="T479" s="183">
        <f>S479*H479</f>
        <v>0</v>
      </c>
      <c r="AR479" s="16" t="s">
        <v>146</v>
      </c>
      <c r="AT479" s="16" t="s">
        <v>141</v>
      </c>
      <c r="AU479" s="16" t="s">
        <v>82</v>
      </c>
      <c r="AY479" s="16" t="s">
        <v>139</v>
      </c>
      <c r="BE479" s="184">
        <f>IF(N479="základní",J479,0)</f>
        <v>0</v>
      </c>
      <c r="BF479" s="184">
        <f>IF(N479="snížená",J479,0)</f>
        <v>0</v>
      </c>
      <c r="BG479" s="184">
        <f>IF(N479="zákl. přenesená",J479,0)</f>
        <v>0</v>
      </c>
      <c r="BH479" s="184">
        <f>IF(N479="sníž. přenesená",J479,0)</f>
        <v>0</v>
      </c>
      <c r="BI479" s="184">
        <f>IF(N479="nulová",J479,0)</f>
        <v>0</v>
      </c>
      <c r="BJ479" s="16" t="s">
        <v>80</v>
      </c>
      <c r="BK479" s="184">
        <f>ROUND(I479*H479,2)</f>
        <v>0</v>
      </c>
      <c r="BL479" s="16" t="s">
        <v>146</v>
      </c>
      <c r="BM479" s="16" t="s">
        <v>1122</v>
      </c>
    </row>
    <row r="480" spans="2:47" s="1" customFormat="1" ht="19.5">
      <c r="B480" s="33"/>
      <c r="C480" s="34"/>
      <c r="D480" s="185" t="s">
        <v>148</v>
      </c>
      <c r="E480" s="34"/>
      <c r="F480" s="186" t="s">
        <v>1123</v>
      </c>
      <c r="G480" s="34"/>
      <c r="H480" s="34"/>
      <c r="I480" s="102"/>
      <c r="J480" s="34"/>
      <c r="K480" s="34"/>
      <c r="L480" s="37"/>
      <c r="M480" s="187"/>
      <c r="N480" s="59"/>
      <c r="O480" s="59"/>
      <c r="P480" s="59"/>
      <c r="Q480" s="59"/>
      <c r="R480" s="59"/>
      <c r="S480" s="59"/>
      <c r="T480" s="60"/>
      <c r="AT480" s="16" t="s">
        <v>148</v>
      </c>
      <c r="AU480" s="16" t="s">
        <v>82</v>
      </c>
    </row>
    <row r="481" spans="2:47" s="1" customFormat="1" ht="87.75">
      <c r="B481" s="33"/>
      <c r="C481" s="34"/>
      <c r="D481" s="185" t="s">
        <v>149</v>
      </c>
      <c r="E481" s="34"/>
      <c r="F481" s="188" t="s">
        <v>1117</v>
      </c>
      <c r="G481" s="34"/>
      <c r="H481" s="34"/>
      <c r="I481" s="102"/>
      <c r="J481" s="34"/>
      <c r="K481" s="34"/>
      <c r="L481" s="37"/>
      <c r="M481" s="187"/>
      <c r="N481" s="59"/>
      <c r="O481" s="59"/>
      <c r="P481" s="59"/>
      <c r="Q481" s="59"/>
      <c r="R481" s="59"/>
      <c r="S481" s="59"/>
      <c r="T481" s="60"/>
      <c r="AT481" s="16" t="s">
        <v>149</v>
      </c>
      <c r="AU481" s="16" t="s">
        <v>82</v>
      </c>
    </row>
    <row r="482" spans="2:65" s="1" customFormat="1" ht="20.45" customHeight="1">
      <c r="B482" s="33"/>
      <c r="C482" s="173" t="s">
        <v>1124</v>
      </c>
      <c r="D482" s="173" t="s">
        <v>141</v>
      </c>
      <c r="E482" s="174" t="s">
        <v>1125</v>
      </c>
      <c r="F482" s="175" t="s">
        <v>1126</v>
      </c>
      <c r="G482" s="176" t="s">
        <v>347</v>
      </c>
      <c r="H482" s="177">
        <v>32</v>
      </c>
      <c r="I482" s="178"/>
      <c r="J482" s="179">
        <f>ROUND(I482*H482,2)</f>
        <v>0</v>
      </c>
      <c r="K482" s="175" t="s">
        <v>145</v>
      </c>
      <c r="L482" s="37"/>
      <c r="M482" s="180" t="s">
        <v>19</v>
      </c>
      <c r="N482" s="181" t="s">
        <v>43</v>
      </c>
      <c r="O482" s="59"/>
      <c r="P482" s="182">
        <f>O482*H482</f>
        <v>0</v>
      </c>
      <c r="Q482" s="182">
        <v>0.00027</v>
      </c>
      <c r="R482" s="182">
        <f>Q482*H482</f>
        <v>0.00864</v>
      </c>
      <c r="S482" s="182">
        <v>0</v>
      </c>
      <c r="T482" s="183">
        <f>S482*H482</f>
        <v>0</v>
      </c>
      <c r="AR482" s="16" t="s">
        <v>146</v>
      </c>
      <c r="AT482" s="16" t="s">
        <v>141</v>
      </c>
      <c r="AU482" s="16" t="s">
        <v>82</v>
      </c>
      <c r="AY482" s="16" t="s">
        <v>139</v>
      </c>
      <c r="BE482" s="184">
        <f>IF(N482="základní",J482,0)</f>
        <v>0</v>
      </c>
      <c r="BF482" s="184">
        <f>IF(N482="snížená",J482,0)</f>
        <v>0</v>
      </c>
      <c r="BG482" s="184">
        <f>IF(N482="zákl. přenesená",J482,0)</f>
        <v>0</v>
      </c>
      <c r="BH482" s="184">
        <f>IF(N482="sníž. přenesená",J482,0)</f>
        <v>0</v>
      </c>
      <c r="BI482" s="184">
        <f>IF(N482="nulová",J482,0)</f>
        <v>0</v>
      </c>
      <c r="BJ482" s="16" t="s">
        <v>80</v>
      </c>
      <c r="BK482" s="184">
        <f>ROUND(I482*H482,2)</f>
        <v>0</v>
      </c>
      <c r="BL482" s="16" t="s">
        <v>146</v>
      </c>
      <c r="BM482" s="16" t="s">
        <v>1127</v>
      </c>
    </row>
    <row r="483" spans="2:47" s="1" customFormat="1" ht="11.25">
      <c r="B483" s="33"/>
      <c r="C483" s="34"/>
      <c r="D483" s="185" t="s">
        <v>148</v>
      </c>
      <c r="E483" s="34"/>
      <c r="F483" s="186" t="s">
        <v>1128</v>
      </c>
      <c r="G483" s="34"/>
      <c r="H483" s="34"/>
      <c r="I483" s="102"/>
      <c r="J483" s="34"/>
      <c r="K483" s="34"/>
      <c r="L483" s="37"/>
      <c r="M483" s="187"/>
      <c r="N483" s="59"/>
      <c r="O483" s="59"/>
      <c r="P483" s="59"/>
      <c r="Q483" s="59"/>
      <c r="R483" s="59"/>
      <c r="S483" s="59"/>
      <c r="T483" s="60"/>
      <c r="AT483" s="16" t="s">
        <v>148</v>
      </c>
      <c r="AU483" s="16" t="s">
        <v>82</v>
      </c>
    </row>
    <row r="484" spans="2:47" s="1" customFormat="1" ht="87.75">
      <c r="B484" s="33"/>
      <c r="C484" s="34"/>
      <c r="D484" s="185" t="s">
        <v>149</v>
      </c>
      <c r="E484" s="34"/>
      <c r="F484" s="188" t="s">
        <v>1117</v>
      </c>
      <c r="G484" s="34"/>
      <c r="H484" s="34"/>
      <c r="I484" s="102"/>
      <c r="J484" s="34"/>
      <c r="K484" s="34"/>
      <c r="L484" s="37"/>
      <c r="M484" s="187"/>
      <c r="N484" s="59"/>
      <c r="O484" s="59"/>
      <c r="P484" s="59"/>
      <c r="Q484" s="59"/>
      <c r="R484" s="59"/>
      <c r="S484" s="59"/>
      <c r="T484" s="60"/>
      <c r="AT484" s="16" t="s">
        <v>149</v>
      </c>
      <c r="AU484" s="16" t="s">
        <v>82</v>
      </c>
    </row>
    <row r="485" spans="2:65" s="1" customFormat="1" ht="14.45" customHeight="1">
      <c r="B485" s="33"/>
      <c r="C485" s="173" t="s">
        <v>1129</v>
      </c>
      <c r="D485" s="173" t="s">
        <v>141</v>
      </c>
      <c r="E485" s="174" t="s">
        <v>1130</v>
      </c>
      <c r="F485" s="175" t="s">
        <v>1131</v>
      </c>
      <c r="G485" s="176" t="s">
        <v>347</v>
      </c>
      <c r="H485" s="177">
        <v>3</v>
      </c>
      <c r="I485" s="178"/>
      <c r="J485" s="179">
        <f>ROUND(I485*H485,2)</f>
        <v>0</v>
      </c>
      <c r="K485" s="175" t="s">
        <v>19</v>
      </c>
      <c r="L485" s="37"/>
      <c r="M485" s="180" t="s">
        <v>19</v>
      </c>
      <c r="N485" s="181" t="s">
        <v>43</v>
      </c>
      <c r="O485" s="59"/>
      <c r="P485" s="182">
        <f>O485*H485</f>
        <v>0</v>
      </c>
      <c r="Q485" s="182">
        <v>0.00033</v>
      </c>
      <c r="R485" s="182">
        <f>Q485*H485</f>
        <v>0.00099</v>
      </c>
      <c r="S485" s="182">
        <v>0</v>
      </c>
      <c r="T485" s="183">
        <f>S485*H485</f>
        <v>0</v>
      </c>
      <c r="AR485" s="16" t="s">
        <v>146</v>
      </c>
      <c r="AT485" s="16" t="s">
        <v>141</v>
      </c>
      <c r="AU485" s="16" t="s">
        <v>82</v>
      </c>
      <c r="AY485" s="16" t="s">
        <v>139</v>
      </c>
      <c r="BE485" s="184">
        <f>IF(N485="základní",J485,0)</f>
        <v>0</v>
      </c>
      <c r="BF485" s="184">
        <f>IF(N485="snížená",J485,0)</f>
        <v>0</v>
      </c>
      <c r="BG485" s="184">
        <f>IF(N485="zákl. přenesená",J485,0)</f>
        <v>0</v>
      </c>
      <c r="BH485" s="184">
        <f>IF(N485="sníž. přenesená",J485,0)</f>
        <v>0</v>
      </c>
      <c r="BI485" s="184">
        <f>IF(N485="nulová",J485,0)</f>
        <v>0</v>
      </c>
      <c r="BJ485" s="16" t="s">
        <v>80</v>
      </c>
      <c r="BK485" s="184">
        <f>ROUND(I485*H485,2)</f>
        <v>0</v>
      </c>
      <c r="BL485" s="16" t="s">
        <v>146</v>
      </c>
      <c r="BM485" s="16" t="s">
        <v>1132</v>
      </c>
    </row>
    <row r="486" spans="2:47" s="1" customFormat="1" ht="11.25">
      <c r="B486" s="33"/>
      <c r="C486" s="34"/>
      <c r="D486" s="185" t="s">
        <v>148</v>
      </c>
      <c r="E486" s="34"/>
      <c r="F486" s="186" t="s">
        <v>1133</v>
      </c>
      <c r="G486" s="34"/>
      <c r="H486" s="34"/>
      <c r="I486" s="102"/>
      <c r="J486" s="34"/>
      <c r="K486" s="34"/>
      <c r="L486" s="37"/>
      <c r="M486" s="187"/>
      <c r="N486" s="59"/>
      <c r="O486" s="59"/>
      <c r="P486" s="59"/>
      <c r="Q486" s="59"/>
      <c r="R486" s="59"/>
      <c r="S486" s="59"/>
      <c r="T486" s="60"/>
      <c r="AT486" s="16" t="s">
        <v>148</v>
      </c>
      <c r="AU486" s="16" t="s">
        <v>82</v>
      </c>
    </row>
    <row r="487" spans="2:47" s="1" customFormat="1" ht="87.75">
      <c r="B487" s="33"/>
      <c r="C487" s="34"/>
      <c r="D487" s="185" t="s">
        <v>149</v>
      </c>
      <c r="E487" s="34"/>
      <c r="F487" s="188" t="s">
        <v>1117</v>
      </c>
      <c r="G487" s="34"/>
      <c r="H487" s="34"/>
      <c r="I487" s="102"/>
      <c r="J487" s="34"/>
      <c r="K487" s="34"/>
      <c r="L487" s="37"/>
      <c r="M487" s="187"/>
      <c r="N487" s="59"/>
      <c r="O487" s="59"/>
      <c r="P487" s="59"/>
      <c r="Q487" s="59"/>
      <c r="R487" s="59"/>
      <c r="S487" s="59"/>
      <c r="T487" s="60"/>
      <c r="AT487" s="16" t="s">
        <v>149</v>
      </c>
      <c r="AU487" s="16" t="s">
        <v>82</v>
      </c>
    </row>
    <row r="488" spans="2:65" s="1" customFormat="1" ht="20.45" customHeight="1">
      <c r="B488" s="33"/>
      <c r="C488" s="173" t="s">
        <v>1134</v>
      </c>
      <c r="D488" s="173" t="s">
        <v>141</v>
      </c>
      <c r="E488" s="174" t="s">
        <v>1135</v>
      </c>
      <c r="F488" s="175" t="s">
        <v>1136</v>
      </c>
      <c r="G488" s="176" t="s">
        <v>144</v>
      </c>
      <c r="H488" s="177">
        <v>8.829</v>
      </c>
      <c r="I488" s="178"/>
      <c r="J488" s="179">
        <f>ROUND(I488*H488,2)</f>
        <v>0</v>
      </c>
      <c r="K488" s="175" t="s">
        <v>774</v>
      </c>
      <c r="L488" s="37"/>
      <c r="M488" s="180" t="s">
        <v>19</v>
      </c>
      <c r="N488" s="181" t="s">
        <v>43</v>
      </c>
      <c r="O488" s="59"/>
      <c r="P488" s="182">
        <f>O488*H488</f>
        <v>0</v>
      </c>
      <c r="Q488" s="182">
        <v>0</v>
      </c>
      <c r="R488" s="182">
        <f>Q488*H488</f>
        <v>0</v>
      </c>
      <c r="S488" s="182">
        <v>0.131</v>
      </c>
      <c r="T488" s="183">
        <f>S488*H488</f>
        <v>1.1565990000000002</v>
      </c>
      <c r="AR488" s="16" t="s">
        <v>146</v>
      </c>
      <c r="AT488" s="16" t="s">
        <v>141</v>
      </c>
      <c r="AU488" s="16" t="s">
        <v>82</v>
      </c>
      <c r="AY488" s="16" t="s">
        <v>139</v>
      </c>
      <c r="BE488" s="184">
        <f>IF(N488="základní",J488,0)</f>
        <v>0</v>
      </c>
      <c r="BF488" s="184">
        <f>IF(N488="snížená",J488,0)</f>
        <v>0</v>
      </c>
      <c r="BG488" s="184">
        <f>IF(N488="zákl. přenesená",J488,0)</f>
        <v>0</v>
      </c>
      <c r="BH488" s="184">
        <f>IF(N488="sníž. přenesená",J488,0)</f>
        <v>0</v>
      </c>
      <c r="BI488" s="184">
        <f>IF(N488="nulová",J488,0)</f>
        <v>0</v>
      </c>
      <c r="BJ488" s="16" t="s">
        <v>80</v>
      </c>
      <c r="BK488" s="184">
        <f>ROUND(I488*H488,2)</f>
        <v>0</v>
      </c>
      <c r="BL488" s="16" t="s">
        <v>146</v>
      </c>
      <c r="BM488" s="16" t="s">
        <v>1137</v>
      </c>
    </row>
    <row r="489" spans="2:47" s="1" customFormat="1" ht="19.5">
      <c r="B489" s="33"/>
      <c r="C489" s="34"/>
      <c r="D489" s="185" t="s">
        <v>148</v>
      </c>
      <c r="E489" s="34"/>
      <c r="F489" s="186" t="s">
        <v>1138</v>
      </c>
      <c r="G489" s="34"/>
      <c r="H489" s="34"/>
      <c r="I489" s="102"/>
      <c r="J489" s="34"/>
      <c r="K489" s="34"/>
      <c r="L489" s="37"/>
      <c r="M489" s="187"/>
      <c r="N489" s="59"/>
      <c r="O489" s="59"/>
      <c r="P489" s="59"/>
      <c r="Q489" s="59"/>
      <c r="R489" s="59"/>
      <c r="S489" s="59"/>
      <c r="T489" s="60"/>
      <c r="AT489" s="16" t="s">
        <v>148</v>
      </c>
      <c r="AU489" s="16" t="s">
        <v>82</v>
      </c>
    </row>
    <row r="490" spans="2:51" s="11" customFormat="1" ht="11.25">
      <c r="B490" s="189"/>
      <c r="C490" s="190"/>
      <c r="D490" s="185" t="s">
        <v>151</v>
      </c>
      <c r="E490" s="191" t="s">
        <v>19</v>
      </c>
      <c r="F490" s="192" t="s">
        <v>1139</v>
      </c>
      <c r="G490" s="190"/>
      <c r="H490" s="193">
        <v>8.829</v>
      </c>
      <c r="I490" s="194"/>
      <c r="J490" s="190"/>
      <c r="K490" s="190"/>
      <c r="L490" s="195"/>
      <c r="M490" s="196"/>
      <c r="N490" s="197"/>
      <c r="O490" s="197"/>
      <c r="P490" s="197"/>
      <c r="Q490" s="197"/>
      <c r="R490" s="197"/>
      <c r="S490" s="197"/>
      <c r="T490" s="198"/>
      <c r="AT490" s="199" t="s">
        <v>151</v>
      </c>
      <c r="AU490" s="199" t="s">
        <v>82</v>
      </c>
      <c r="AV490" s="11" t="s">
        <v>82</v>
      </c>
      <c r="AW490" s="11" t="s">
        <v>33</v>
      </c>
      <c r="AX490" s="11" t="s">
        <v>80</v>
      </c>
      <c r="AY490" s="199" t="s">
        <v>139</v>
      </c>
    </row>
    <row r="491" spans="2:65" s="1" customFormat="1" ht="20.45" customHeight="1">
      <c r="B491" s="33"/>
      <c r="C491" s="173" t="s">
        <v>1140</v>
      </c>
      <c r="D491" s="173" t="s">
        <v>141</v>
      </c>
      <c r="E491" s="174" t="s">
        <v>1141</v>
      </c>
      <c r="F491" s="175" t="s">
        <v>1142</v>
      </c>
      <c r="G491" s="176" t="s">
        <v>192</v>
      </c>
      <c r="H491" s="177">
        <v>0.156</v>
      </c>
      <c r="I491" s="178"/>
      <c r="J491" s="179">
        <f>ROUND(I491*H491,2)</f>
        <v>0</v>
      </c>
      <c r="K491" s="175" t="s">
        <v>145</v>
      </c>
      <c r="L491" s="37"/>
      <c r="M491" s="180" t="s">
        <v>19</v>
      </c>
      <c r="N491" s="181" t="s">
        <v>43</v>
      </c>
      <c r="O491" s="59"/>
      <c r="P491" s="182">
        <f>O491*H491</f>
        <v>0</v>
      </c>
      <c r="Q491" s="182">
        <v>0</v>
      </c>
      <c r="R491" s="182">
        <f>Q491*H491</f>
        <v>0</v>
      </c>
      <c r="S491" s="182">
        <v>1.8</v>
      </c>
      <c r="T491" s="183">
        <f>S491*H491</f>
        <v>0.2808</v>
      </c>
      <c r="AR491" s="16" t="s">
        <v>146</v>
      </c>
      <c r="AT491" s="16" t="s">
        <v>141</v>
      </c>
      <c r="AU491" s="16" t="s">
        <v>82</v>
      </c>
      <c r="AY491" s="16" t="s">
        <v>139</v>
      </c>
      <c r="BE491" s="184">
        <f>IF(N491="základní",J491,0)</f>
        <v>0</v>
      </c>
      <c r="BF491" s="184">
        <f>IF(N491="snížená",J491,0)</f>
        <v>0</v>
      </c>
      <c r="BG491" s="184">
        <f>IF(N491="zákl. přenesená",J491,0)</f>
        <v>0</v>
      </c>
      <c r="BH491" s="184">
        <f>IF(N491="sníž. přenesená",J491,0)</f>
        <v>0</v>
      </c>
      <c r="BI491" s="184">
        <f>IF(N491="nulová",J491,0)</f>
        <v>0</v>
      </c>
      <c r="BJ491" s="16" t="s">
        <v>80</v>
      </c>
      <c r="BK491" s="184">
        <f>ROUND(I491*H491,2)</f>
        <v>0</v>
      </c>
      <c r="BL491" s="16" t="s">
        <v>146</v>
      </c>
      <c r="BM491" s="16" t="s">
        <v>1143</v>
      </c>
    </row>
    <row r="492" spans="2:47" s="1" customFormat="1" ht="19.5">
      <c r="B492" s="33"/>
      <c r="C492" s="34"/>
      <c r="D492" s="185" t="s">
        <v>148</v>
      </c>
      <c r="E492" s="34"/>
      <c r="F492" s="186" t="s">
        <v>1144</v>
      </c>
      <c r="G492" s="34"/>
      <c r="H492" s="34"/>
      <c r="I492" s="102"/>
      <c r="J492" s="34"/>
      <c r="K492" s="34"/>
      <c r="L492" s="37"/>
      <c r="M492" s="187"/>
      <c r="N492" s="59"/>
      <c r="O492" s="59"/>
      <c r="P492" s="59"/>
      <c r="Q492" s="59"/>
      <c r="R492" s="59"/>
      <c r="S492" s="59"/>
      <c r="T492" s="60"/>
      <c r="AT492" s="16" t="s">
        <v>148</v>
      </c>
      <c r="AU492" s="16" t="s">
        <v>82</v>
      </c>
    </row>
    <row r="493" spans="2:47" s="1" customFormat="1" ht="39">
      <c r="B493" s="33"/>
      <c r="C493" s="34"/>
      <c r="D493" s="185" t="s">
        <v>149</v>
      </c>
      <c r="E493" s="34"/>
      <c r="F493" s="188" t="s">
        <v>1145</v>
      </c>
      <c r="G493" s="34"/>
      <c r="H493" s="34"/>
      <c r="I493" s="102"/>
      <c r="J493" s="34"/>
      <c r="K493" s="34"/>
      <c r="L493" s="37"/>
      <c r="M493" s="187"/>
      <c r="N493" s="59"/>
      <c r="O493" s="59"/>
      <c r="P493" s="59"/>
      <c r="Q493" s="59"/>
      <c r="R493" s="59"/>
      <c r="S493" s="59"/>
      <c r="T493" s="60"/>
      <c r="AT493" s="16" t="s">
        <v>149</v>
      </c>
      <c r="AU493" s="16" t="s">
        <v>82</v>
      </c>
    </row>
    <row r="494" spans="2:51" s="11" customFormat="1" ht="11.25">
      <c r="B494" s="189"/>
      <c r="C494" s="190"/>
      <c r="D494" s="185" t="s">
        <v>151</v>
      </c>
      <c r="E494" s="191" t="s">
        <v>19</v>
      </c>
      <c r="F494" s="192" t="s">
        <v>1146</v>
      </c>
      <c r="G494" s="190"/>
      <c r="H494" s="193">
        <v>0.156</v>
      </c>
      <c r="I494" s="194"/>
      <c r="J494" s="190"/>
      <c r="K494" s="190"/>
      <c r="L494" s="195"/>
      <c r="M494" s="196"/>
      <c r="N494" s="197"/>
      <c r="O494" s="197"/>
      <c r="P494" s="197"/>
      <c r="Q494" s="197"/>
      <c r="R494" s="197"/>
      <c r="S494" s="197"/>
      <c r="T494" s="198"/>
      <c r="AT494" s="199" t="s">
        <v>151</v>
      </c>
      <c r="AU494" s="199" t="s">
        <v>82</v>
      </c>
      <c r="AV494" s="11" t="s">
        <v>82</v>
      </c>
      <c r="AW494" s="11" t="s">
        <v>33</v>
      </c>
      <c r="AX494" s="11" t="s">
        <v>80</v>
      </c>
      <c r="AY494" s="199" t="s">
        <v>139</v>
      </c>
    </row>
    <row r="495" spans="2:65" s="1" customFormat="1" ht="20.45" customHeight="1">
      <c r="B495" s="33"/>
      <c r="C495" s="173" t="s">
        <v>1147</v>
      </c>
      <c r="D495" s="173" t="s">
        <v>141</v>
      </c>
      <c r="E495" s="174" t="s">
        <v>1148</v>
      </c>
      <c r="F495" s="175" t="s">
        <v>1149</v>
      </c>
      <c r="G495" s="176" t="s">
        <v>144</v>
      </c>
      <c r="H495" s="177">
        <v>4.536</v>
      </c>
      <c r="I495" s="178"/>
      <c r="J495" s="179">
        <f>ROUND(I495*H495,2)</f>
        <v>0</v>
      </c>
      <c r="K495" s="175" t="s">
        <v>774</v>
      </c>
      <c r="L495" s="37"/>
      <c r="M495" s="180" t="s">
        <v>19</v>
      </c>
      <c r="N495" s="181" t="s">
        <v>43</v>
      </c>
      <c r="O495" s="59"/>
      <c r="P495" s="182">
        <f>O495*H495</f>
        <v>0</v>
      </c>
      <c r="Q495" s="182">
        <v>0</v>
      </c>
      <c r="R495" s="182">
        <f>Q495*H495</f>
        <v>0</v>
      </c>
      <c r="S495" s="182">
        <v>0.055</v>
      </c>
      <c r="T495" s="183">
        <f>S495*H495</f>
        <v>0.24947999999999998</v>
      </c>
      <c r="AR495" s="16" t="s">
        <v>146</v>
      </c>
      <c r="AT495" s="16" t="s">
        <v>141</v>
      </c>
      <c r="AU495" s="16" t="s">
        <v>82</v>
      </c>
      <c r="AY495" s="16" t="s">
        <v>139</v>
      </c>
      <c r="BE495" s="184">
        <f>IF(N495="základní",J495,0)</f>
        <v>0</v>
      </c>
      <c r="BF495" s="184">
        <f>IF(N495="snížená",J495,0)</f>
        <v>0</v>
      </c>
      <c r="BG495" s="184">
        <f>IF(N495="zákl. přenesená",J495,0)</f>
        <v>0</v>
      </c>
      <c r="BH495" s="184">
        <f>IF(N495="sníž. přenesená",J495,0)</f>
        <v>0</v>
      </c>
      <c r="BI495" s="184">
        <f>IF(N495="nulová",J495,0)</f>
        <v>0</v>
      </c>
      <c r="BJ495" s="16" t="s">
        <v>80</v>
      </c>
      <c r="BK495" s="184">
        <f>ROUND(I495*H495,2)</f>
        <v>0</v>
      </c>
      <c r="BL495" s="16" t="s">
        <v>146</v>
      </c>
      <c r="BM495" s="16" t="s">
        <v>1150</v>
      </c>
    </row>
    <row r="496" spans="2:47" s="1" customFormat="1" ht="19.5">
      <c r="B496" s="33"/>
      <c r="C496" s="34"/>
      <c r="D496" s="185" t="s">
        <v>148</v>
      </c>
      <c r="E496" s="34"/>
      <c r="F496" s="186" t="s">
        <v>1151</v>
      </c>
      <c r="G496" s="34"/>
      <c r="H496" s="34"/>
      <c r="I496" s="102"/>
      <c r="J496" s="34"/>
      <c r="K496" s="34"/>
      <c r="L496" s="37"/>
      <c r="M496" s="187"/>
      <c r="N496" s="59"/>
      <c r="O496" s="59"/>
      <c r="P496" s="59"/>
      <c r="Q496" s="59"/>
      <c r="R496" s="59"/>
      <c r="S496" s="59"/>
      <c r="T496" s="60"/>
      <c r="AT496" s="16" t="s">
        <v>148</v>
      </c>
      <c r="AU496" s="16" t="s">
        <v>82</v>
      </c>
    </row>
    <row r="497" spans="2:51" s="11" customFormat="1" ht="11.25">
      <c r="B497" s="189"/>
      <c r="C497" s="190"/>
      <c r="D497" s="185" t="s">
        <v>151</v>
      </c>
      <c r="E497" s="191" t="s">
        <v>19</v>
      </c>
      <c r="F497" s="192" t="s">
        <v>1152</v>
      </c>
      <c r="G497" s="190"/>
      <c r="H497" s="193">
        <v>2.52</v>
      </c>
      <c r="I497" s="194"/>
      <c r="J497" s="190"/>
      <c r="K497" s="190"/>
      <c r="L497" s="195"/>
      <c r="M497" s="196"/>
      <c r="N497" s="197"/>
      <c r="O497" s="197"/>
      <c r="P497" s="197"/>
      <c r="Q497" s="197"/>
      <c r="R497" s="197"/>
      <c r="S497" s="197"/>
      <c r="T497" s="198"/>
      <c r="AT497" s="199" t="s">
        <v>151</v>
      </c>
      <c r="AU497" s="199" t="s">
        <v>82</v>
      </c>
      <c r="AV497" s="11" t="s">
        <v>82</v>
      </c>
      <c r="AW497" s="11" t="s">
        <v>33</v>
      </c>
      <c r="AX497" s="11" t="s">
        <v>72</v>
      </c>
      <c r="AY497" s="199" t="s">
        <v>139</v>
      </c>
    </row>
    <row r="498" spans="2:51" s="11" customFormat="1" ht="11.25">
      <c r="B498" s="189"/>
      <c r="C498" s="190"/>
      <c r="D498" s="185" t="s">
        <v>151</v>
      </c>
      <c r="E498" s="191" t="s">
        <v>19</v>
      </c>
      <c r="F498" s="192" t="s">
        <v>1153</v>
      </c>
      <c r="G498" s="190"/>
      <c r="H498" s="193">
        <v>2.016</v>
      </c>
      <c r="I498" s="194"/>
      <c r="J498" s="190"/>
      <c r="K498" s="190"/>
      <c r="L498" s="195"/>
      <c r="M498" s="196"/>
      <c r="N498" s="197"/>
      <c r="O498" s="197"/>
      <c r="P498" s="197"/>
      <c r="Q498" s="197"/>
      <c r="R498" s="197"/>
      <c r="S498" s="197"/>
      <c r="T498" s="198"/>
      <c r="AT498" s="199" t="s">
        <v>151</v>
      </c>
      <c r="AU498" s="199" t="s">
        <v>82</v>
      </c>
      <c r="AV498" s="11" t="s">
        <v>82</v>
      </c>
      <c r="AW498" s="11" t="s">
        <v>33</v>
      </c>
      <c r="AX498" s="11" t="s">
        <v>72</v>
      </c>
      <c r="AY498" s="199" t="s">
        <v>139</v>
      </c>
    </row>
    <row r="499" spans="2:51" s="12" customFormat="1" ht="11.25">
      <c r="B499" s="200"/>
      <c r="C499" s="201"/>
      <c r="D499" s="185" t="s">
        <v>151</v>
      </c>
      <c r="E499" s="202" t="s">
        <v>19</v>
      </c>
      <c r="F499" s="203" t="s">
        <v>166</v>
      </c>
      <c r="G499" s="201"/>
      <c r="H499" s="204">
        <v>4.536</v>
      </c>
      <c r="I499" s="205"/>
      <c r="J499" s="201"/>
      <c r="K499" s="201"/>
      <c r="L499" s="206"/>
      <c r="M499" s="207"/>
      <c r="N499" s="208"/>
      <c r="O499" s="208"/>
      <c r="P499" s="208"/>
      <c r="Q499" s="208"/>
      <c r="R499" s="208"/>
      <c r="S499" s="208"/>
      <c r="T499" s="209"/>
      <c r="AT499" s="210" t="s">
        <v>151</v>
      </c>
      <c r="AU499" s="210" t="s">
        <v>82</v>
      </c>
      <c r="AV499" s="12" t="s">
        <v>146</v>
      </c>
      <c r="AW499" s="12" t="s">
        <v>33</v>
      </c>
      <c r="AX499" s="12" t="s">
        <v>80</v>
      </c>
      <c r="AY499" s="210" t="s">
        <v>139</v>
      </c>
    </row>
    <row r="500" spans="2:65" s="1" customFormat="1" ht="20.45" customHeight="1">
      <c r="B500" s="33"/>
      <c r="C500" s="173" t="s">
        <v>1154</v>
      </c>
      <c r="D500" s="173" t="s">
        <v>141</v>
      </c>
      <c r="E500" s="174" t="s">
        <v>1155</v>
      </c>
      <c r="F500" s="175" t="s">
        <v>1156</v>
      </c>
      <c r="G500" s="176" t="s">
        <v>144</v>
      </c>
      <c r="H500" s="177">
        <v>1.08</v>
      </c>
      <c r="I500" s="178"/>
      <c r="J500" s="179">
        <f>ROUND(I500*H500,2)</f>
        <v>0</v>
      </c>
      <c r="K500" s="175" t="s">
        <v>774</v>
      </c>
      <c r="L500" s="37"/>
      <c r="M500" s="180" t="s">
        <v>19</v>
      </c>
      <c r="N500" s="181" t="s">
        <v>43</v>
      </c>
      <c r="O500" s="59"/>
      <c r="P500" s="182">
        <f>O500*H500</f>
        <v>0</v>
      </c>
      <c r="Q500" s="182">
        <v>0</v>
      </c>
      <c r="R500" s="182">
        <f>Q500*H500</f>
        <v>0</v>
      </c>
      <c r="S500" s="182">
        <v>0.031</v>
      </c>
      <c r="T500" s="183">
        <f>S500*H500</f>
        <v>0.03348</v>
      </c>
      <c r="AR500" s="16" t="s">
        <v>146</v>
      </c>
      <c r="AT500" s="16" t="s">
        <v>141</v>
      </c>
      <c r="AU500" s="16" t="s">
        <v>82</v>
      </c>
      <c r="AY500" s="16" t="s">
        <v>139</v>
      </c>
      <c r="BE500" s="184">
        <f>IF(N500="základní",J500,0)</f>
        <v>0</v>
      </c>
      <c r="BF500" s="184">
        <f>IF(N500="snížená",J500,0)</f>
        <v>0</v>
      </c>
      <c r="BG500" s="184">
        <f>IF(N500="zákl. přenesená",J500,0)</f>
        <v>0</v>
      </c>
      <c r="BH500" s="184">
        <f>IF(N500="sníž. přenesená",J500,0)</f>
        <v>0</v>
      </c>
      <c r="BI500" s="184">
        <f>IF(N500="nulová",J500,0)</f>
        <v>0</v>
      </c>
      <c r="BJ500" s="16" t="s">
        <v>80</v>
      </c>
      <c r="BK500" s="184">
        <f>ROUND(I500*H500,2)</f>
        <v>0</v>
      </c>
      <c r="BL500" s="16" t="s">
        <v>146</v>
      </c>
      <c r="BM500" s="16" t="s">
        <v>1157</v>
      </c>
    </row>
    <row r="501" spans="2:47" s="1" customFormat="1" ht="19.5">
      <c r="B501" s="33"/>
      <c r="C501" s="34"/>
      <c r="D501" s="185" t="s">
        <v>148</v>
      </c>
      <c r="E501" s="34"/>
      <c r="F501" s="186" t="s">
        <v>1158</v>
      </c>
      <c r="G501" s="34"/>
      <c r="H501" s="34"/>
      <c r="I501" s="102"/>
      <c r="J501" s="34"/>
      <c r="K501" s="34"/>
      <c r="L501" s="37"/>
      <c r="M501" s="187"/>
      <c r="N501" s="59"/>
      <c r="O501" s="59"/>
      <c r="P501" s="59"/>
      <c r="Q501" s="59"/>
      <c r="R501" s="59"/>
      <c r="S501" s="59"/>
      <c r="T501" s="60"/>
      <c r="AT501" s="16" t="s">
        <v>148</v>
      </c>
      <c r="AU501" s="16" t="s">
        <v>82</v>
      </c>
    </row>
    <row r="502" spans="2:47" s="1" customFormat="1" ht="29.25">
      <c r="B502" s="33"/>
      <c r="C502" s="34"/>
      <c r="D502" s="185" t="s">
        <v>149</v>
      </c>
      <c r="E502" s="34"/>
      <c r="F502" s="188" t="s">
        <v>1159</v>
      </c>
      <c r="G502" s="34"/>
      <c r="H502" s="34"/>
      <c r="I502" s="102"/>
      <c r="J502" s="34"/>
      <c r="K502" s="34"/>
      <c r="L502" s="37"/>
      <c r="M502" s="187"/>
      <c r="N502" s="59"/>
      <c r="O502" s="59"/>
      <c r="P502" s="59"/>
      <c r="Q502" s="59"/>
      <c r="R502" s="59"/>
      <c r="S502" s="59"/>
      <c r="T502" s="60"/>
      <c r="AT502" s="16" t="s">
        <v>149</v>
      </c>
      <c r="AU502" s="16" t="s">
        <v>82</v>
      </c>
    </row>
    <row r="503" spans="2:51" s="11" customFormat="1" ht="11.25">
      <c r="B503" s="189"/>
      <c r="C503" s="190"/>
      <c r="D503" s="185" t="s">
        <v>151</v>
      </c>
      <c r="E503" s="191" t="s">
        <v>19</v>
      </c>
      <c r="F503" s="192" t="s">
        <v>1160</v>
      </c>
      <c r="G503" s="190"/>
      <c r="H503" s="193">
        <v>1.08</v>
      </c>
      <c r="I503" s="194"/>
      <c r="J503" s="190"/>
      <c r="K503" s="190"/>
      <c r="L503" s="195"/>
      <c r="M503" s="196"/>
      <c r="N503" s="197"/>
      <c r="O503" s="197"/>
      <c r="P503" s="197"/>
      <c r="Q503" s="197"/>
      <c r="R503" s="197"/>
      <c r="S503" s="197"/>
      <c r="T503" s="198"/>
      <c r="AT503" s="199" t="s">
        <v>151</v>
      </c>
      <c r="AU503" s="199" t="s">
        <v>82</v>
      </c>
      <c r="AV503" s="11" t="s">
        <v>82</v>
      </c>
      <c r="AW503" s="11" t="s">
        <v>33</v>
      </c>
      <c r="AX503" s="11" t="s">
        <v>80</v>
      </c>
      <c r="AY503" s="199" t="s">
        <v>139</v>
      </c>
    </row>
    <row r="504" spans="2:65" s="1" customFormat="1" ht="20.45" customHeight="1">
      <c r="B504" s="33"/>
      <c r="C504" s="173" t="s">
        <v>1161</v>
      </c>
      <c r="D504" s="173" t="s">
        <v>141</v>
      </c>
      <c r="E504" s="174" t="s">
        <v>1162</v>
      </c>
      <c r="F504" s="175" t="s">
        <v>1163</v>
      </c>
      <c r="G504" s="176" t="s">
        <v>144</v>
      </c>
      <c r="H504" s="177">
        <v>4.8</v>
      </c>
      <c r="I504" s="178"/>
      <c r="J504" s="179">
        <f>ROUND(I504*H504,2)</f>
        <v>0</v>
      </c>
      <c r="K504" s="175" t="s">
        <v>774</v>
      </c>
      <c r="L504" s="37"/>
      <c r="M504" s="180" t="s">
        <v>19</v>
      </c>
      <c r="N504" s="181" t="s">
        <v>43</v>
      </c>
      <c r="O504" s="59"/>
      <c r="P504" s="182">
        <f>O504*H504</f>
        <v>0</v>
      </c>
      <c r="Q504" s="182">
        <v>0</v>
      </c>
      <c r="R504" s="182">
        <f>Q504*H504</f>
        <v>0</v>
      </c>
      <c r="S504" s="182">
        <v>0.076</v>
      </c>
      <c r="T504" s="183">
        <f>S504*H504</f>
        <v>0.36479999999999996</v>
      </c>
      <c r="AR504" s="16" t="s">
        <v>146</v>
      </c>
      <c r="AT504" s="16" t="s">
        <v>141</v>
      </c>
      <c r="AU504" s="16" t="s">
        <v>82</v>
      </c>
      <c r="AY504" s="16" t="s">
        <v>139</v>
      </c>
      <c r="BE504" s="184">
        <f>IF(N504="základní",J504,0)</f>
        <v>0</v>
      </c>
      <c r="BF504" s="184">
        <f>IF(N504="snížená",J504,0)</f>
        <v>0</v>
      </c>
      <c r="BG504" s="184">
        <f>IF(N504="zákl. přenesená",J504,0)</f>
        <v>0</v>
      </c>
      <c r="BH504" s="184">
        <f>IF(N504="sníž. přenesená",J504,0)</f>
        <v>0</v>
      </c>
      <c r="BI504" s="184">
        <f>IF(N504="nulová",J504,0)</f>
        <v>0</v>
      </c>
      <c r="BJ504" s="16" t="s">
        <v>80</v>
      </c>
      <c r="BK504" s="184">
        <f>ROUND(I504*H504,2)</f>
        <v>0</v>
      </c>
      <c r="BL504" s="16" t="s">
        <v>146</v>
      </c>
      <c r="BM504" s="16" t="s">
        <v>1164</v>
      </c>
    </row>
    <row r="505" spans="2:47" s="1" customFormat="1" ht="19.5">
      <c r="B505" s="33"/>
      <c r="C505" s="34"/>
      <c r="D505" s="185" t="s">
        <v>148</v>
      </c>
      <c r="E505" s="34"/>
      <c r="F505" s="186" t="s">
        <v>1165</v>
      </c>
      <c r="G505" s="34"/>
      <c r="H505" s="34"/>
      <c r="I505" s="102"/>
      <c r="J505" s="34"/>
      <c r="K505" s="34"/>
      <c r="L505" s="37"/>
      <c r="M505" s="187"/>
      <c r="N505" s="59"/>
      <c r="O505" s="59"/>
      <c r="P505" s="59"/>
      <c r="Q505" s="59"/>
      <c r="R505" s="59"/>
      <c r="S505" s="59"/>
      <c r="T505" s="60"/>
      <c r="AT505" s="16" t="s">
        <v>148</v>
      </c>
      <c r="AU505" s="16" t="s">
        <v>82</v>
      </c>
    </row>
    <row r="506" spans="2:47" s="1" customFormat="1" ht="39">
      <c r="B506" s="33"/>
      <c r="C506" s="34"/>
      <c r="D506" s="185" t="s">
        <v>149</v>
      </c>
      <c r="E506" s="34"/>
      <c r="F506" s="188" t="s">
        <v>1166</v>
      </c>
      <c r="G506" s="34"/>
      <c r="H506" s="34"/>
      <c r="I506" s="102"/>
      <c r="J506" s="34"/>
      <c r="K506" s="34"/>
      <c r="L506" s="37"/>
      <c r="M506" s="187"/>
      <c r="N506" s="59"/>
      <c r="O506" s="59"/>
      <c r="P506" s="59"/>
      <c r="Q506" s="59"/>
      <c r="R506" s="59"/>
      <c r="S506" s="59"/>
      <c r="T506" s="60"/>
      <c r="AT506" s="16" t="s">
        <v>149</v>
      </c>
      <c r="AU506" s="16" t="s">
        <v>82</v>
      </c>
    </row>
    <row r="507" spans="2:51" s="11" customFormat="1" ht="11.25">
      <c r="B507" s="189"/>
      <c r="C507" s="190"/>
      <c r="D507" s="185" t="s">
        <v>151</v>
      </c>
      <c r="E507" s="191" t="s">
        <v>19</v>
      </c>
      <c r="F507" s="192" t="s">
        <v>1167</v>
      </c>
      <c r="G507" s="190"/>
      <c r="H507" s="193">
        <v>4.8</v>
      </c>
      <c r="I507" s="194"/>
      <c r="J507" s="190"/>
      <c r="K507" s="190"/>
      <c r="L507" s="195"/>
      <c r="M507" s="196"/>
      <c r="N507" s="197"/>
      <c r="O507" s="197"/>
      <c r="P507" s="197"/>
      <c r="Q507" s="197"/>
      <c r="R507" s="197"/>
      <c r="S507" s="197"/>
      <c r="T507" s="198"/>
      <c r="AT507" s="199" t="s">
        <v>151</v>
      </c>
      <c r="AU507" s="199" t="s">
        <v>82</v>
      </c>
      <c r="AV507" s="11" t="s">
        <v>82</v>
      </c>
      <c r="AW507" s="11" t="s">
        <v>33</v>
      </c>
      <c r="AX507" s="11" t="s">
        <v>80</v>
      </c>
      <c r="AY507" s="199" t="s">
        <v>139</v>
      </c>
    </row>
    <row r="508" spans="2:65" s="1" customFormat="1" ht="20.45" customHeight="1">
      <c r="B508" s="33"/>
      <c r="C508" s="173" t="s">
        <v>1168</v>
      </c>
      <c r="D508" s="173" t="s">
        <v>141</v>
      </c>
      <c r="E508" s="174" t="s">
        <v>1169</v>
      </c>
      <c r="F508" s="175" t="s">
        <v>1170</v>
      </c>
      <c r="G508" s="176" t="s">
        <v>144</v>
      </c>
      <c r="H508" s="177">
        <v>19</v>
      </c>
      <c r="I508" s="178"/>
      <c r="J508" s="179">
        <f>ROUND(I508*H508,2)</f>
        <v>0</v>
      </c>
      <c r="K508" s="175" t="s">
        <v>774</v>
      </c>
      <c r="L508" s="37"/>
      <c r="M508" s="180" t="s">
        <v>19</v>
      </c>
      <c r="N508" s="181" t="s">
        <v>43</v>
      </c>
      <c r="O508" s="59"/>
      <c r="P508" s="182">
        <f>O508*H508</f>
        <v>0</v>
      </c>
      <c r="Q508" s="182">
        <v>0</v>
      </c>
      <c r="R508" s="182">
        <f>Q508*H508</f>
        <v>0</v>
      </c>
      <c r="S508" s="182">
        <v>0.063</v>
      </c>
      <c r="T508" s="183">
        <f>S508*H508</f>
        <v>1.197</v>
      </c>
      <c r="AR508" s="16" t="s">
        <v>146</v>
      </c>
      <c r="AT508" s="16" t="s">
        <v>141</v>
      </c>
      <c r="AU508" s="16" t="s">
        <v>82</v>
      </c>
      <c r="AY508" s="16" t="s">
        <v>139</v>
      </c>
      <c r="BE508" s="184">
        <f>IF(N508="základní",J508,0)</f>
        <v>0</v>
      </c>
      <c r="BF508" s="184">
        <f>IF(N508="snížená",J508,0)</f>
        <v>0</v>
      </c>
      <c r="BG508" s="184">
        <f>IF(N508="zákl. přenesená",J508,0)</f>
        <v>0</v>
      </c>
      <c r="BH508" s="184">
        <f>IF(N508="sníž. přenesená",J508,0)</f>
        <v>0</v>
      </c>
      <c r="BI508" s="184">
        <f>IF(N508="nulová",J508,0)</f>
        <v>0</v>
      </c>
      <c r="BJ508" s="16" t="s">
        <v>80</v>
      </c>
      <c r="BK508" s="184">
        <f>ROUND(I508*H508,2)</f>
        <v>0</v>
      </c>
      <c r="BL508" s="16" t="s">
        <v>146</v>
      </c>
      <c r="BM508" s="16" t="s">
        <v>1171</v>
      </c>
    </row>
    <row r="509" spans="2:47" s="1" customFormat="1" ht="19.5">
      <c r="B509" s="33"/>
      <c r="C509" s="34"/>
      <c r="D509" s="185" t="s">
        <v>148</v>
      </c>
      <c r="E509" s="34"/>
      <c r="F509" s="186" t="s">
        <v>1172</v>
      </c>
      <c r="G509" s="34"/>
      <c r="H509" s="34"/>
      <c r="I509" s="102"/>
      <c r="J509" s="34"/>
      <c r="K509" s="34"/>
      <c r="L509" s="37"/>
      <c r="M509" s="187"/>
      <c r="N509" s="59"/>
      <c r="O509" s="59"/>
      <c r="P509" s="59"/>
      <c r="Q509" s="59"/>
      <c r="R509" s="59"/>
      <c r="S509" s="59"/>
      <c r="T509" s="60"/>
      <c r="AT509" s="16" t="s">
        <v>148</v>
      </c>
      <c r="AU509" s="16" t="s">
        <v>82</v>
      </c>
    </row>
    <row r="510" spans="2:47" s="1" customFormat="1" ht="39">
      <c r="B510" s="33"/>
      <c r="C510" s="34"/>
      <c r="D510" s="185" t="s">
        <v>149</v>
      </c>
      <c r="E510" s="34"/>
      <c r="F510" s="188" t="s">
        <v>1166</v>
      </c>
      <c r="G510" s="34"/>
      <c r="H510" s="34"/>
      <c r="I510" s="102"/>
      <c r="J510" s="34"/>
      <c r="K510" s="34"/>
      <c r="L510" s="37"/>
      <c r="M510" s="187"/>
      <c r="N510" s="59"/>
      <c r="O510" s="59"/>
      <c r="P510" s="59"/>
      <c r="Q510" s="59"/>
      <c r="R510" s="59"/>
      <c r="S510" s="59"/>
      <c r="T510" s="60"/>
      <c r="AT510" s="16" t="s">
        <v>149</v>
      </c>
      <c r="AU510" s="16" t="s">
        <v>82</v>
      </c>
    </row>
    <row r="511" spans="2:51" s="11" customFormat="1" ht="11.25">
      <c r="B511" s="189"/>
      <c r="C511" s="190"/>
      <c r="D511" s="185" t="s">
        <v>151</v>
      </c>
      <c r="E511" s="191" t="s">
        <v>19</v>
      </c>
      <c r="F511" s="192" t="s">
        <v>1173</v>
      </c>
      <c r="G511" s="190"/>
      <c r="H511" s="193">
        <v>19</v>
      </c>
      <c r="I511" s="194"/>
      <c r="J511" s="190"/>
      <c r="K511" s="190"/>
      <c r="L511" s="195"/>
      <c r="M511" s="196"/>
      <c r="N511" s="197"/>
      <c r="O511" s="197"/>
      <c r="P511" s="197"/>
      <c r="Q511" s="197"/>
      <c r="R511" s="197"/>
      <c r="S511" s="197"/>
      <c r="T511" s="198"/>
      <c r="AT511" s="199" t="s">
        <v>151</v>
      </c>
      <c r="AU511" s="199" t="s">
        <v>82</v>
      </c>
      <c r="AV511" s="11" t="s">
        <v>82</v>
      </c>
      <c r="AW511" s="11" t="s">
        <v>33</v>
      </c>
      <c r="AX511" s="11" t="s">
        <v>80</v>
      </c>
      <c r="AY511" s="199" t="s">
        <v>139</v>
      </c>
    </row>
    <row r="512" spans="2:65" s="1" customFormat="1" ht="20.45" customHeight="1">
      <c r="B512" s="33"/>
      <c r="C512" s="173" t="s">
        <v>1174</v>
      </c>
      <c r="D512" s="173" t="s">
        <v>141</v>
      </c>
      <c r="E512" s="174" t="s">
        <v>1175</v>
      </c>
      <c r="F512" s="175" t="s">
        <v>1176</v>
      </c>
      <c r="G512" s="176" t="s">
        <v>192</v>
      </c>
      <c r="H512" s="177">
        <v>0.76</v>
      </c>
      <c r="I512" s="178"/>
      <c r="J512" s="179">
        <f>ROUND(I512*H512,2)</f>
        <v>0</v>
      </c>
      <c r="K512" s="175" t="s">
        <v>774</v>
      </c>
      <c r="L512" s="37"/>
      <c r="M512" s="180" t="s">
        <v>19</v>
      </c>
      <c r="N512" s="181" t="s">
        <v>43</v>
      </c>
      <c r="O512" s="59"/>
      <c r="P512" s="182">
        <f>O512*H512</f>
        <v>0</v>
      </c>
      <c r="Q512" s="182">
        <v>0</v>
      </c>
      <c r="R512" s="182">
        <f>Q512*H512</f>
        <v>0</v>
      </c>
      <c r="S512" s="182">
        <v>1.8</v>
      </c>
      <c r="T512" s="183">
        <f>S512*H512</f>
        <v>1.368</v>
      </c>
      <c r="AR512" s="16" t="s">
        <v>146</v>
      </c>
      <c r="AT512" s="16" t="s">
        <v>141</v>
      </c>
      <c r="AU512" s="16" t="s">
        <v>82</v>
      </c>
      <c r="AY512" s="16" t="s">
        <v>139</v>
      </c>
      <c r="BE512" s="184">
        <f>IF(N512="základní",J512,0)</f>
        <v>0</v>
      </c>
      <c r="BF512" s="184">
        <f>IF(N512="snížená",J512,0)</f>
        <v>0</v>
      </c>
      <c r="BG512" s="184">
        <f>IF(N512="zákl. přenesená",J512,0)</f>
        <v>0</v>
      </c>
      <c r="BH512" s="184">
        <f>IF(N512="sníž. přenesená",J512,0)</f>
        <v>0</v>
      </c>
      <c r="BI512" s="184">
        <f>IF(N512="nulová",J512,0)</f>
        <v>0</v>
      </c>
      <c r="BJ512" s="16" t="s">
        <v>80</v>
      </c>
      <c r="BK512" s="184">
        <f>ROUND(I512*H512,2)</f>
        <v>0</v>
      </c>
      <c r="BL512" s="16" t="s">
        <v>146</v>
      </c>
      <c r="BM512" s="16" t="s">
        <v>1177</v>
      </c>
    </row>
    <row r="513" spans="2:47" s="1" customFormat="1" ht="19.5">
      <c r="B513" s="33"/>
      <c r="C513" s="34"/>
      <c r="D513" s="185" t="s">
        <v>148</v>
      </c>
      <c r="E513" s="34"/>
      <c r="F513" s="186" t="s">
        <v>1178</v>
      </c>
      <c r="G513" s="34"/>
      <c r="H513" s="34"/>
      <c r="I513" s="102"/>
      <c r="J513" s="34"/>
      <c r="K513" s="34"/>
      <c r="L513" s="37"/>
      <c r="M513" s="187"/>
      <c r="N513" s="59"/>
      <c r="O513" s="59"/>
      <c r="P513" s="59"/>
      <c r="Q513" s="59"/>
      <c r="R513" s="59"/>
      <c r="S513" s="59"/>
      <c r="T513" s="60"/>
      <c r="AT513" s="16" t="s">
        <v>148</v>
      </c>
      <c r="AU513" s="16" t="s">
        <v>82</v>
      </c>
    </row>
    <row r="514" spans="2:51" s="11" customFormat="1" ht="11.25">
      <c r="B514" s="189"/>
      <c r="C514" s="190"/>
      <c r="D514" s="185" t="s">
        <v>151</v>
      </c>
      <c r="E514" s="191" t="s">
        <v>19</v>
      </c>
      <c r="F514" s="192" t="s">
        <v>1179</v>
      </c>
      <c r="G514" s="190"/>
      <c r="H514" s="193">
        <v>0.295</v>
      </c>
      <c r="I514" s="194"/>
      <c r="J514" s="190"/>
      <c r="K514" s="190"/>
      <c r="L514" s="195"/>
      <c r="M514" s="196"/>
      <c r="N514" s="197"/>
      <c r="O514" s="197"/>
      <c r="P514" s="197"/>
      <c r="Q514" s="197"/>
      <c r="R514" s="197"/>
      <c r="S514" s="197"/>
      <c r="T514" s="198"/>
      <c r="AT514" s="199" t="s">
        <v>151</v>
      </c>
      <c r="AU514" s="199" t="s">
        <v>82</v>
      </c>
      <c r="AV514" s="11" t="s">
        <v>82</v>
      </c>
      <c r="AW514" s="11" t="s">
        <v>33</v>
      </c>
      <c r="AX514" s="11" t="s">
        <v>72</v>
      </c>
      <c r="AY514" s="199" t="s">
        <v>139</v>
      </c>
    </row>
    <row r="515" spans="2:51" s="11" customFormat="1" ht="11.25">
      <c r="B515" s="189"/>
      <c r="C515" s="190"/>
      <c r="D515" s="185" t="s">
        <v>151</v>
      </c>
      <c r="E515" s="191" t="s">
        <v>19</v>
      </c>
      <c r="F515" s="192" t="s">
        <v>1180</v>
      </c>
      <c r="G515" s="190"/>
      <c r="H515" s="193">
        <v>0.249</v>
      </c>
      <c r="I515" s="194"/>
      <c r="J515" s="190"/>
      <c r="K515" s="190"/>
      <c r="L515" s="195"/>
      <c r="M515" s="196"/>
      <c r="N515" s="197"/>
      <c r="O515" s="197"/>
      <c r="P515" s="197"/>
      <c r="Q515" s="197"/>
      <c r="R515" s="197"/>
      <c r="S515" s="197"/>
      <c r="T515" s="198"/>
      <c r="AT515" s="199" t="s">
        <v>151</v>
      </c>
      <c r="AU515" s="199" t="s">
        <v>82</v>
      </c>
      <c r="AV515" s="11" t="s">
        <v>82</v>
      </c>
      <c r="AW515" s="11" t="s">
        <v>33</v>
      </c>
      <c r="AX515" s="11" t="s">
        <v>72</v>
      </c>
      <c r="AY515" s="199" t="s">
        <v>139</v>
      </c>
    </row>
    <row r="516" spans="2:51" s="11" customFormat="1" ht="11.25">
      <c r="B516" s="189"/>
      <c r="C516" s="190"/>
      <c r="D516" s="185" t="s">
        <v>151</v>
      </c>
      <c r="E516" s="191" t="s">
        <v>19</v>
      </c>
      <c r="F516" s="192" t="s">
        <v>1181</v>
      </c>
      <c r="G516" s="190"/>
      <c r="H516" s="193">
        <v>0.216</v>
      </c>
      <c r="I516" s="194"/>
      <c r="J516" s="190"/>
      <c r="K516" s="190"/>
      <c r="L516" s="195"/>
      <c r="M516" s="196"/>
      <c r="N516" s="197"/>
      <c r="O516" s="197"/>
      <c r="P516" s="197"/>
      <c r="Q516" s="197"/>
      <c r="R516" s="197"/>
      <c r="S516" s="197"/>
      <c r="T516" s="198"/>
      <c r="AT516" s="199" t="s">
        <v>151</v>
      </c>
      <c r="AU516" s="199" t="s">
        <v>82</v>
      </c>
      <c r="AV516" s="11" t="s">
        <v>82</v>
      </c>
      <c r="AW516" s="11" t="s">
        <v>33</v>
      </c>
      <c r="AX516" s="11" t="s">
        <v>72</v>
      </c>
      <c r="AY516" s="199" t="s">
        <v>139</v>
      </c>
    </row>
    <row r="517" spans="2:51" s="12" customFormat="1" ht="11.25">
      <c r="B517" s="200"/>
      <c r="C517" s="201"/>
      <c r="D517" s="185" t="s">
        <v>151</v>
      </c>
      <c r="E517" s="202" t="s">
        <v>19</v>
      </c>
      <c r="F517" s="203" t="s">
        <v>166</v>
      </c>
      <c r="G517" s="201"/>
      <c r="H517" s="204">
        <v>0.76</v>
      </c>
      <c r="I517" s="205"/>
      <c r="J517" s="201"/>
      <c r="K517" s="201"/>
      <c r="L517" s="206"/>
      <c r="M517" s="207"/>
      <c r="N517" s="208"/>
      <c r="O517" s="208"/>
      <c r="P517" s="208"/>
      <c r="Q517" s="208"/>
      <c r="R517" s="208"/>
      <c r="S517" s="208"/>
      <c r="T517" s="209"/>
      <c r="AT517" s="210" t="s">
        <v>151</v>
      </c>
      <c r="AU517" s="210" t="s">
        <v>82</v>
      </c>
      <c r="AV517" s="12" t="s">
        <v>146</v>
      </c>
      <c r="AW517" s="12" t="s">
        <v>33</v>
      </c>
      <c r="AX517" s="12" t="s">
        <v>80</v>
      </c>
      <c r="AY517" s="210" t="s">
        <v>139</v>
      </c>
    </row>
    <row r="518" spans="2:65" s="1" customFormat="1" ht="20.45" customHeight="1">
      <c r="B518" s="33"/>
      <c r="C518" s="173" t="s">
        <v>1182</v>
      </c>
      <c r="D518" s="173" t="s">
        <v>141</v>
      </c>
      <c r="E518" s="174" t="s">
        <v>1183</v>
      </c>
      <c r="F518" s="175" t="s">
        <v>1184</v>
      </c>
      <c r="G518" s="176" t="s">
        <v>192</v>
      </c>
      <c r="H518" s="177">
        <v>2.342</v>
      </c>
      <c r="I518" s="178"/>
      <c r="J518" s="179">
        <f>ROUND(I518*H518,2)</f>
        <v>0</v>
      </c>
      <c r="K518" s="175" t="s">
        <v>774</v>
      </c>
      <c r="L518" s="37"/>
      <c r="M518" s="180" t="s">
        <v>19</v>
      </c>
      <c r="N518" s="181" t="s">
        <v>43</v>
      </c>
      <c r="O518" s="59"/>
      <c r="P518" s="182">
        <f>O518*H518</f>
        <v>0</v>
      </c>
      <c r="Q518" s="182">
        <v>0</v>
      </c>
      <c r="R518" s="182">
        <f>Q518*H518</f>
        <v>0</v>
      </c>
      <c r="S518" s="182">
        <v>1.8</v>
      </c>
      <c r="T518" s="183">
        <f>S518*H518</f>
        <v>4.2156</v>
      </c>
      <c r="AR518" s="16" t="s">
        <v>146</v>
      </c>
      <c r="AT518" s="16" t="s">
        <v>141</v>
      </c>
      <c r="AU518" s="16" t="s">
        <v>82</v>
      </c>
      <c r="AY518" s="16" t="s">
        <v>139</v>
      </c>
      <c r="BE518" s="184">
        <f>IF(N518="základní",J518,0)</f>
        <v>0</v>
      </c>
      <c r="BF518" s="184">
        <f>IF(N518="snížená",J518,0)</f>
        <v>0</v>
      </c>
      <c r="BG518" s="184">
        <f>IF(N518="zákl. přenesená",J518,0)</f>
        <v>0</v>
      </c>
      <c r="BH518" s="184">
        <f>IF(N518="sníž. přenesená",J518,0)</f>
        <v>0</v>
      </c>
      <c r="BI518" s="184">
        <f>IF(N518="nulová",J518,0)</f>
        <v>0</v>
      </c>
      <c r="BJ518" s="16" t="s">
        <v>80</v>
      </c>
      <c r="BK518" s="184">
        <f>ROUND(I518*H518,2)</f>
        <v>0</v>
      </c>
      <c r="BL518" s="16" t="s">
        <v>146</v>
      </c>
      <c r="BM518" s="16" t="s">
        <v>1185</v>
      </c>
    </row>
    <row r="519" spans="2:47" s="1" customFormat="1" ht="19.5">
      <c r="B519" s="33"/>
      <c r="C519" s="34"/>
      <c r="D519" s="185" t="s">
        <v>148</v>
      </c>
      <c r="E519" s="34"/>
      <c r="F519" s="186" t="s">
        <v>1186</v>
      </c>
      <c r="G519" s="34"/>
      <c r="H519" s="34"/>
      <c r="I519" s="102"/>
      <c r="J519" s="34"/>
      <c r="K519" s="34"/>
      <c r="L519" s="37"/>
      <c r="M519" s="187"/>
      <c r="N519" s="59"/>
      <c r="O519" s="59"/>
      <c r="P519" s="59"/>
      <c r="Q519" s="59"/>
      <c r="R519" s="59"/>
      <c r="S519" s="59"/>
      <c r="T519" s="60"/>
      <c r="AT519" s="16" t="s">
        <v>148</v>
      </c>
      <c r="AU519" s="16" t="s">
        <v>82</v>
      </c>
    </row>
    <row r="520" spans="2:51" s="11" customFormat="1" ht="11.25">
      <c r="B520" s="189"/>
      <c r="C520" s="190"/>
      <c r="D520" s="185" t="s">
        <v>151</v>
      </c>
      <c r="E520" s="191" t="s">
        <v>19</v>
      </c>
      <c r="F520" s="192" t="s">
        <v>1187</v>
      </c>
      <c r="G520" s="190"/>
      <c r="H520" s="193">
        <v>1.809</v>
      </c>
      <c r="I520" s="194"/>
      <c r="J520" s="190"/>
      <c r="K520" s="190"/>
      <c r="L520" s="195"/>
      <c r="M520" s="196"/>
      <c r="N520" s="197"/>
      <c r="O520" s="197"/>
      <c r="P520" s="197"/>
      <c r="Q520" s="197"/>
      <c r="R520" s="197"/>
      <c r="S520" s="197"/>
      <c r="T520" s="198"/>
      <c r="AT520" s="199" t="s">
        <v>151</v>
      </c>
      <c r="AU520" s="199" t="s">
        <v>82</v>
      </c>
      <c r="AV520" s="11" t="s">
        <v>82</v>
      </c>
      <c r="AW520" s="11" t="s">
        <v>33</v>
      </c>
      <c r="AX520" s="11" t="s">
        <v>72</v>
      </c>
      <c r="AY520" s="199" t="s">
        <v>139</v>
      </c>
    </row>
    <row r="521" spans="2:51" s="11" customFormat="1" ht="11.25">
      <c r="B521" s="189"/>
      <c r="C521" s="190"/>
      <c r="D521" s="185" t="s">
        <v>151</v>
      </c>
      <c r="E521" s="191" t="s">
        <v>19</v>
      </c>
      <c r="F521" s="192" t="s">
        <v>1188</v>
      </c>
      <c r="G521" s="190"/>
      <c r="H521" s="193">
        <v>0.248</v>
      </c>
      <c r="I521" s="194"/>
      <c r="J521" s="190"/>
      <c r="K521" s="190"/>
      <c r="L521" s="195"/>
      <c r="M521" s="196"/>
      <c r="N521" s="197"/>
      <c r="O521" s="197"/>
      <c r="P521" s="197"/>
      <c r="Q521" s="197"/>
      <c r="R521" s="197"/>
      <c r="S521" s="197"/>
      <c r="T521" s="198"/>
      <c r="AT521" s="199" t="s">
        <v>151</v>
      </c>
      <c r="AU521" s="199" t="s">
        <v>82</v>
      </c>
      <c r="AV521" s="11" t="s">
        <v>82</v>
      </c>
      <c r="AW521" s="11" t="s">
        <v>33</v>
      </c>
      <c r="AX521" s="11" t="s">
        <v>72</v>
      </c>
      <c r="AY521" s="199" t="s">
        <v>139</v>
      </c>
    </row>
    <row r="522" spans="2:51" s="11" customFormat="1" ht="11.25">
      <c r="B522" s="189"/>
      <c r="C522" s="190"/>
      <c r="D522" s="185" t="s">
        <v>151</v>
      </c>
      <c r="E522" s="191" t="s">
        <v>19</v>
      </c>
      <c r="F522" s="192" t="s">
        <v>1189</v>
      </c>
      <c r="G522" s="190"/>
      <c r="H522" s="193">
        <v>0.129</v>
      </c>
      <c r="I522" s="194"/>
      <c r="J522" s="190"/>
      <c r="K522" s="190"/>
      <c r="L522" s="195"/>
      <c r="M522" s="196"/>
      <c r="N522" s="197"/>
      <c r="O522" s="197"/>
      <c r="P522" s="197"/>
      <c r="Q522" s="197"/>
      <c r="R522" s="197"/>
      <c r="S522" s="197"/>
      <c r="T522" s="198"/>
      <c r="AT522" s="199" t="s">
        <v>151</v>
      </c>
      <c r="AU522" s="199" t="s">
        <v>82</v>
      </c>
      <c r="AV522" s="11" t="s">
        <v>82</v>
      </c>
      <c r="AW522" s="11" t="s">
        <v>33</v>
      </c>
      <c r="AX522" s="11" t="s">
        <v>72</v>
      </c>
      <c r="AY522" s="199" t="s">
        <v>139</v>
      </c>
    </row>
    <row r="523" spans="2:51" s="11" customFormat="1" ht="11.25">
      <c r="B523" s="189"/>
      <c r="C523" s="190"/>
      <c r="D523" s="185" t="s">
        <v>151</v>
      </c>
      <c r="E523" s="191" t="s">
        <v>19</v>
      </c>
      <c r="F523" s="192" t="s">
        <v>1190</v>
      </c>
      <c r="G523" s="190"/>
      <c r="H523" s="193">
        <v>0.156</v>
      </c>
      <c r="I523" s="194"/>
      <c r="J523" s="190"/>
      <c r="K523" s="190"/>
      <c r="L523" s="195"/>
      <c r="M523" s="196"/>
      <c r="N523" s="197"/>
      <c r="O523" s="197"/>
      <c r="P523" s="197"/>
      <c r="Q523" s="197"/>
      <c r="R523" s="197"/>
      <c r="S523" s="197"/>
      <c r="T523" s="198"/>
      <c r="AT523" s="199" t="s">
        <v>151</v>
      </c>
      <c r="AU523" s="199" t="s">
        <v>82</v>
      </c>
      <c r="AV523" s="11" t="s">
        <v>82</v>
      </c>
      <c r="AW523" s="11" t="s">
        <v>33</v>
      </c>
      <c r="AX523" s="11" t="s">
        <v>72</v>
      </c>
      <c r="AY523" s="199" t="s">
        <v>139</v>
      </c>
    </row>
    <row r="524" spans="2:51" s="12" customFormat="1" ht="11.25">
      <c r="B524" s="200"/>
      <c r="C524" s="201"/>
      <c r="D524" s="185" t="s">
        <v>151</v>
      </c>
      <c r="E524" s="202" t="s">
        <v>19</v>
      </c>
      <c r="F524" s="203" t="s">
        <v>166</v>
      </c>
      <c r="G524" s="201"/>
      <c r="H524" s="204">
        <v>2.342</v>
      </c>
      <c r="I524" s="205"/>
      <c r="J524" s="201"/>
      <c r="K524" s="201"/>
      <c r="L524" s="206"/>
      <c r="M524" s="207"/>
      <c r="N524" s="208"/>
      <c r="O524" s="208"/>
      <c r="P524" s="208"/>
      <c r="Q524" s="208"/>
      <c r="R524" s="208"/>
      <c r="S524" s="208"/>
      <c r="T524" s="209"/>
      <c r="AT524" s="210" t="s">
        <v>151</v>
      </c>
      <c r="AU524" s="210" t="s">
        <v>82</v>
      </c>
      <c r="AV524" s="12" t="s">
        <v>146</v>
      </c>
      <c r="AW524" s="12" t="s">
        <v>33</v>
      </c>
      <c r="AX524" s="12" t="s">
        <v>80</v>
      </c>
      <c r="AY524" s="210" t="s">
        <v>139</v>
      </c>
    </row>
    <row r="525" spans="2:65" s="1" customFormat="1" ht="20.45" customHeight="1">
      <c r="B525" s="33"/>
      <c r="C525" s="173" t="s">
        <v>1191</v>
      </c>
      <c r="D525" s="173" t="s">
        <v>141</v>
      </c>
      <c r="E525" s="174" t="s">
        <v>1192</v>
      </c>
      <c r="F525" s="175" t="s">
        <v>1193</v>
      </c>
      <c r="G525" s="176" t="s">
        <v>179</v>
      </c>
      <c r="H525" s="177">
        <v>9.9</v>
      </c>
      <c r="I525" s="178"/>
      <c r="J525" s="179">
        <f>ROUND(I525*H525,2)</f>
        <v>0</v>
      </c>
      <c r="K525" s="175" t="s">
        <v>145</v>
      </c>
      <c r="L525" s="37"/>
      <c r="M525" s="180" t="s">
        <v>19</v>
      </c>
      <c r="N525" s="181" t="s">
        <v>43</v>
      </c>
      <c r="O525" s="59"/>
      <c r="P525" s="182">
        <f>O525*H525</f>
        <v>0</v>
      </c>
      <c r="Q525" s="182">
        <v>0</v>
      </c>
      <c r="R525" s="182">
        <f>Q525*H525</f>
        <v>0</v>
      </c>
      <c r="S525" s="182">
        <v>0.007</v>
      </c>
      <c r="T525" s="183">
        <f>S525*H525</f>
        <v>0.0693</v>
      </c>
      <c r="AR525" s="16" t="s">
        <v>146</v>
      </c>
      <c r="AT525" s="16" t="s">
        <v>141</v>
      </c>
      <c r="AU525" s="16" t="s">
        <v>82</v>
      </c>
      <c r="AY525" s="16" t="s">
        <v>139</v>
      </c>
      <c r="BE525" s="184">
        <f>IF(N525="základní",J525,0)</f>
        <v>0</v>
      </c>
      <c r="BF525" s="184">
        <f>IF(N525="snížená",J525,0)</f>
        <v>0</v>
      </c>
      <c r="BG525" s="184">
        <f>IF(N525="zákl. přenesená",J525,0)</f>
        <v>0</v>
      </c>
      <c r="BH525" s="184">
        <f>IF(N525="sníž. přenesená",J525,0)</f>
        <v>0</v>
      </c>
      <c r="BI525" s="184">
        <f>IF(N525="nulová",J525,0)</f>
        <v>0</v>
      </c>
      <c r="BJ525" s="16" t="s">
        <v>80</v>
      </c>
      <c r="BK525" s="184">
        <f>ROUND(I525*H525,2)</f>
        <v>0</v>
      </c>
      <c r="BL525" s="16" t="s">
        <v>146</v>
      </c>
      <c r="BM525" s="16" t="s">
        <v>1194</v>
      </c>
    </row>
    <row r="526" spans="2:47" s="1" customFormat="1" ht="19.5">
      <c r="B526" s="33"/>
      <c r="C526" s="34"/>
      <c r="D526" s="185" t="s">
        <v>148</v>
      </c>
      <c r="E526" s="34"/>
      <c r="F526" s="186" t="s">
        <v>1195</v>
      </c>
      <c r="G526" s="34"/>
      <c r="H526" s="34"/>
      <c r="I526" s="102"/>
      <c r="J526" s="34"/>
      <c r="K526" s="34"/>
      <c r="L526" s="37"/>
      <c r="M526" s="187"/>
      <c r="N526" s="59"/>
      <c r="O526" s="59"/>
      <c r="P526" s="59"/>
      <c r="Q526" s="59"/>
      <c r="R526" s="59"/>
      <c r="S526" s="59"/>
      <c r="T526" s="60"/>
      <c r="AT526" s="16" t="s">
        <v>148</v>
      </c>
      <c r="AU526" s="16" t="s">
        <v>82</v>
      </c>
    </row>
    <row r="527" spans="2:65" s="1" customFormat="1" ht="20.45" customHeight="1">
      <c r="B527" s="33"/>
      <c r="C527" s="173" t="s">
        <v>1196</v>
      </c>
      <c r="D527" s="173" t="s">
        <v>141</v>
      </c>
      <c r="E527" s="174" t="s">
        <v>1197</v>
      </c>
      <c r="F527" s="175" t="s">
        <v>1198</v>
      </c>
      <c r="G527" s="176" t="s">
        <v>179</v>
      </c>
      <c r="H527" s="177">
        <v>9.9</v>
      </c>
      <c r="I527" s="178"/>
      <c r="J527" s="179">
        <f>ROUND(I527*H527,2)</f>
        <v>0</v>
      </c>
      <c r="K527" s="175" t="s">
        <v>145</v>
      </c>
      <c r="L527" s="37"/>
      <c r="M527" s="180" t="s">
        <v>19</v>
      </c>
      <c r="N527" s="181" t="s">
        <v>43</v>
      </c>
      <c r="O527" s="59"/>
      <c r="P527" s="182">
        <f>O527*H527</f>
        <v>0</v>
      </c>
      <c r="Q527" s="182">
        <v>0</v>
      </c>
      <c r="R527" s="182">
        <f>Q527*H527</f>
        <v>0</v>
      </c>
      <c r="S527" s="182">
        <v>0.009</v>
      </c>
      <c r="T527" s="183">
        <f>S527*H527</f>
        <v>0.0891</v>
      </c>
      <c r="AR527" s="16" t="s">
        <v>146</v>
      </c>
      <c r="AT527" s="16" t="s">
        <v>141</v>
      </c>
      <c r="AU527" s="16" t="s">
        <v>82</v>
      </c>
      <c r="AY527" s="16" t="s">
        <v>139</v>
      </c>
      <c r="BE527" s="184">
        <f>IF(N527="základní",J527,0)</f>
        <v>0</v>
      </c>
      <c r="BF527" s="184">
        <f>IF(N527="snížená",J527,0)</f>
        <v>0</v>
      </c>
      <c r="BG527" s="184">
        <f>IF(N527="zákl. přenesená",J527,0)</f>
        <v>0</v>
      </c>
      <c r="BH527" s="184">
        <f>IF(N527="sníž. přenesená",J527,0)</f>
        <v>0</v>
      </c>
      <c r="BI527" s="184">
        <f>IF(N527="nulová",J527,0)</f>
        <v>0</v>
      </c>
      <c r="BJ527" s="16" t="s">
        <v>80</v>
      </c>
      <c r="BK527" s="184">
        <f>ROUND(I527*H527,2)</f>
        <v>0</v>
      </c>
      <c r="BL527" s="16" t="s">
        <v>146</v>
      </c>
      <c r="BM527" s="16" t="s">
        <v>1199</v>
      </c>
    </row>
    <row r="528" spans="2:47" s="1" customFormat="1" ht="19.5">
      <c r="B528" s="33"/>
      <c r="C528" s="34"/>
      <c r="D528" s="185" t="s">
        <v>148</v>
      </c>
      <c r="E528" s="34"/>
      <c r="F528" s="186" t="s">
        <v>1200</v>
      </c>
      <c r="G528" s="34"/>
      <c r="H528" s="34"/>
      <c r="I528" s="102"/>
      <c r="J528" s="34"/>
      <c r="K528" s="34"/>
      <c r="L528" s="37"/>
      <c r="M528" s="187"/>
      <c r="N528" s="59"/>
      <c r="O528" s="59"/>
      <c r="P528" s="59"/>
      <c r="Q528" s="59"/>
      <c r="R528" s="59"/>
      <c r="S528" s="59"/>
      <c r="T528" s="60"/>
      <c r="AT528" s="16" t="s">
        <v>148</v>
      </c>
      <c r="AU528" s="16" t="s">
        <v>82</v>
      </c>
    </row>
    <row r="529" spans="2:65" s="1" customFormat="1" ht="20.45" customHeight="1">
      <c r="B529" s="33"/>
      <c r="C529" s="173" t="s">
        <v>1201</v>
      </c>
      <c r="D529" s="173" t="s">
        <v>141</v>
      </c>
      <c r="E529" s="174" t="s">
        <v>1202</v>
      </c>
      <c r="F529" s="175" t="s">
        <v>1203</v>
      </c>
      <c r="G529" s="176" t="s">
        <v>179</v>
      </c>
      <c r="H529" s="177">
        <v>0.5</v>
      </c>
      <c r="I529" s="178"/>
      <c r="J529" s="179">
        <f>ROUND(I529*H529,2)</f>
        <v>0</v>
      </c>
      <c r="K529" s="175" t="s">
        <v>145</v>
      </c>
      <c r="L529" s="37"/>
      <c r="M529" s="180" t="s">
        <v>19</v>
      </c>
      <c r="N529" s="181" t="s">
        <v>43</v>
      </c>
      <c r="O529" s="59"/>
      <c r="P529" s="182">
        <f>O529*H529</f>
        <v>0</v>
      </c>
      <c r="Q529" s="182">
        <v>0.00107</v>
      </c>
      <c r="R529" s="182">
        <f>Q529*H529</f>
        <v>0.000535</v>
      </c>
      <c r="S529" s="182">
        <v>0.045</v>
      </c>
      <c r="T529" s="183">
        <f>S529*H529</f>
        <v>0.0225</v>
      </c>
      <c r="AR529" s="16" t="s">
        <v>146</v>
      </c>
      <c r="AT529" s="16" t="s">
        <v>141</v>
      </c>
      <c r="AU529" s="16" t="s">
        <v>82</v>
      </c>
      <c r="AY529" s="16" t="s">
        <v>139</v>
      </c>
      <c r="BE529" s="184">
        <f>IF(N529="základní",J529,0)</f>
        <v>0</v>
      </c>
      <c r="BF529" s="184">
        <f>IF(N529="snížená",J529,0)</f>
        <v>0</v>
      </c>
      <c r="BG529" s="184">
        <f>IF(N529="zákl. přenesená",J529,0)</f>
        <v>0</v>
      </c>
      <c r="BH529" s="184">
        <f>IF(N529="sníž. přenesená",J529,0)</f>
        <v>0</v>
      </c>
      <c r="BI529" s="184">
        <f>IF(N529="nulová",J529,0)</f>
        <v>0</v>
      </c>
      <c r="BJ529" s="16" t="s">
        <v>80</v>
      </c>
      <c r="BK529" s="184">
        <f>ROUND(I529*H529,2)</f>
        <v>0</v>
      </c>
      <c r="BL529" s="16" t="s">
        <v>146</v>
      </c>
      <c r="BM529" s="16" t="s">
        <v>1204</v>
      </c>
    </row>
    <row r="530" spans="2:47" s="1" customFormat="1" ht="19.5">
      <c r="B530" s="33"/>
      <c r="C530" s="34"/>
      <c r="D530" s="185" t="s">
        <v>148</v>
      </c>
      <c r="E530" s="34"/>
      <c r="F530" s="186" t="s">
        <v>1205</v>
      </c>
      <c r="G530" s="34"/>
      <c r="H530" s="34"/>
      <c r="I530" s="102"/>
      <c r="J530" s="34"/>
      <c r="K530" s="34"/>
      <c r="L530" s="37"/>
      <c r="M530" s="187"/>
      <c r="N530" s="59"/>
      <c r="O530" s="59"/>
      <c r="P530" s="59"/>
      <c r="Q530" s="59"/>
      <c r="R530" s="59"/>
      <c r="S530" s="59"/>
      <c r="T530" s="60"/>
      <c r="AT530" s="16" t="s">
        <v>148</v>
      </c>
      <c r="AU530" s="16" t="s">
        <v>82</v>
      </c>
    </row>
    <row r="531" spans="2:47" s="1" customFormat="1" ht="48.75">
      <c r="B531" s="33"/>
      <c r="C531" s="34"/>
      <c r="D531" s="185" t="s">
        <v>149</v>
      </c>
      <c r="E531" s="34"/>
      <c r="F531" s="188" t="s">
        <v>1206</v>
      </c>
      <c r="G531" s="34"/>
      <c r="H531" s="34"/>
      <c r="I531" s="102"/>
      <c r="J531" s="34"/>
      <c r="K531" s="34"/>
      <c r="L531" s="37"/>
      <c r="M531" s="187"/>
      <c r="N531" s="59"/>
      <c r="O531" s="59"/>
      <c r="P531" s="59"/>
      <c r="Q531" s="59"/>
      <c r="R531" s="59"/>
      <c r="S531" s="59"/>
      <c r="T531" s="60"/>
      <c r="AT531" s="16" t="s">
        <v>149</v>
      </c>
      <c r="AU531" s="16" t="s">
        <v>82</v>
      </c>
    </row>
    <row r="532" spans="2:65" s="1" customFormat="1" ht="20.45" customHeight="1">
      <c r="B532" s="33"/>
      <c r="C532" s="173" t="s">
        <v>1207</v>
      </c>
      <c r="D532" s="173" t="s">
        <v>141</v>
      </c>
      <c r="E532" s="174" t="s">
        <v>1208</v>
      </c>
      <c r="F532" s="175" t="s">
        <v>1209</v>
      </c>
      <c r="G532" s="176" t="s">
        <v>179</v>
      </c>
      <c r="H532" s="177">
        <v>4.8</v>
      </c>
      <c r="I532" s="178"/>
      <c r="J532" s="179">
        <f>ROUND(I532*H532,2)</f>
        <v>0</v>
      </c>
      <c r="K532" s="175" t="s">
        <v>145</v>
      </c>
      <c r="L532" s="37"/>
      <c r="M532" s="180" t="s">
        <v>19</v>
      </c>
      <c r="N532" s="181" t="s">
        <v>43</v>
      </c>
      <c r="O532" s="59"/>
      <c r="P532" s="182">
        <f>O532*H532</f>
        <v>0</v>
      </c>
      <c r="Q532" s="182">
        <v>8E-05</v>
      </c>
      <c r="R532" s="182">
        <f>Q532*H532</f>
        <v>0.000384</v>
      </c>
      <c r="S532" s="182">
        <v>0</v>
      </c>
      <c r="T532" s="183">
        <f>S532*H532</f>
        <v>0</v>
      </c>
      <c r="AR532" s="16" t="s">
        <v>146</v>
      </c>
      <c r="AT532" s="16" t="s">
        <v>141</v>
      </c>
      <c r="AU532" s="16" t="s">
        <v>82</v>
      </c>
      <c r="AY532" s="16" t="s">
        <v>139</v>
      </c>
      <c r="BE532" s="184">
        <f>IF(N532="základní",J532,0)</f>
        <v>0</v>
      </c>
      <c r="BF532" s="184">
        <f>IF(N532="snížená",J532,0)</f>
        <v>0</v>
      </c>
      <c r="BG532" s="184">
        <f>IF(N532="zákl. přenesená",J532,0)</f>
        <v>0</v>
      </c>
      <c r="BH532" s="184">
        <f>IF(N532="sníž. přenesená",J532,0)</f>
        <v>0</v>
      </c>
      <c r="BI532" s="184">
        <f>IF(N532="nulová",J532,0)</f>
        <v>0</v>
      </c>
      <c r="BJ532" s="16" t="s">
        <v>80</v>
      </c>
      <c r="BK532" s="184">
        <f>ROUND(I532*H532,2)</f>
        <v>0</v>
      </c>
      <c r="BL532" s="16" t="s">
        <v>146</v>
      </c>
      <c r="BM532" s="16" t="s">
        <v>1210</v>
      </c>
    </row>
    <row r="533" spans="2:47" s="1" customFormat="1" ht="11.25">
      <c r="B533" s="33"/>
      <c r="C533" s="34"/>
      <c r="D533" s="185" t="s">
        <v>148</v>
      </c>
      <c r="E533" s="34"/>
      <c r="F533" s="186" t="s">
        <v>1211</v>
      </c>
      <c r="G533" s="34"/>
      <c r="H533" s="34"/>
      <c r="I533" s="102"/>
      <c r="J533" s="34"/>
      <c r="K533" s="34"/>
      <c r="L533" s="37"/>
      <c r="M533" s="187"/>
      <c r="N533" s="59"/>
      <c r="O533" s="59"/>
      <c r="P533" s="59"/>
      <c r="Q533" s="59"/>
      <c r="R533" s="59"/>
      <c r="S533" s="59"/>
      <c r="T533" s="60"/>
      <c r="AT533" s="16" t="s">
        <v>148</v>
      </c>
      <c r="AU533" s="16" t="s">
        <v>82</v>
      </c>
    </row>
    <row r="534" spans="2:47" s="1" customFormat="1" ht="78">
      <c r="B534" s="33"/>
      <c r="C534" s="34"/>
      <c r="D534" s="185" t="s">
        <v>149</v>
      </c>
      <c r="E534" s="34"/>
      <c r="F534" s="188" t="s">
        <v>1212</v>
      </c>
      <c r="G534" s="34"/>
      <c r="H534" s="34"/>
      <c r="I534" s="102"/>
      <c r="J534" s="34"/>
      <c r="K534" s="34"/>
      <c r="L534" s="37"/>
      <c r="M534" s="187"/>
      <c r="N534" s="59"/>
      <c r="O534" s="59"/>
      <c r="P534" s="59"/>
      <c r="Q534" s="59"/>
      <c r="R534" s="59"/>
      <c r="S534" s="59"/>
      <c r="T534" s="60"/>
      <c r="AT534" s="16" t="s">
        <v>149</v>
      </c>
      <c r="AU534" s="16" t="s">
        <v>82</v>
      </c>
    </row>
    <row r="535" spans="2:51" s="11" customFormat="1" ht="11.25">
      <c r="B535" s="189"/>
      <c r="C535" s="190"/>
      <c r="D535" s="185" t="s">
        <v>151</v>
      </c>
      <c r="E535" s="191" t="s">
        <v>19</v>
      </c>
      <c r="F535" s="192" t="s">
        <v>1213</v>
      </c>
      <c r="G535" s="190"/>
      <c r="H535" s="193">
        <v>4.8</v>
      </c>
      <c r="I535" s="194"/>
      <c r="J535" s="190"/>
      <c r="K535" s="190"/>
      <c r="L535" s="195"/>
      <c r="M535" s="196"/>
      <c r="N535" s="197"/>
      <c r="O535" s="197"/>
      <c r="P535" s="197"/>
      <c r="Q535" s="197"/>
      <c r="R535" s="197"/>
      <c r="S535" s="197"/>
      <c r="T535" s="198"/>
      <c r="AT535" s="199" t="s">
        <v>151</v>
      </c>
      <c r="AU535" s="199" t="s">
        <v>82</v>
      </c>
      <c r="AV535" s="11" t="s">
        <v>82</v>
      </c>
      <c r="AW535" s="11" t="s">
        <v>33</v>
      </c>
      <c r="AX535" s="11" t="s">
        <v>80</v>
      </c>
      <c r="AY535" s="199" t="s">
        <v>139</v>
      </c>
    </row>
    <row r="536" spans="2:65" s="1" customFormat="1" ht="20.45" customHeight="1">
      <c r="B536" s="33"/>
      <c r="C536" s="173" t="s">
        <v>1214</v>
      </c>
      <c r="D536" s="173" t="s">
        <v>141</v>
      </c>
      <c r="E536" s="174" t="s">
        <v>1215</v>
      </c>
      <c r="F536" s="175" t="s">
        <v>1216</v>
      </c>
      <c r="G536" s="176" t="s">
        <v>179</v>
      </c>
      <c r="H536" s="177">
        <v>8.4</v>
      </c>
      <c r="I536" s="178"/>
      <c r="J536" s="179">
        <f>ROUND(I536*H536,2)</f>
        <v>0</v>
      </c>
      <c r="K536" s="175" t="s">
        <v>145</v>
      </c>
      <c r="L536" s="37"/>
      <c r="M536" s="180" t="s">
        <v>19</v>
      </c>
      <c r="N536" s="181" t="s">
        <v>43</v>
      </c>
      <c r="O536" s="59"/>
      <c r="P536" s="182">
        <f>O536*H536</f>
        <v>0</v>
      </c>
      <c r="Q536" s="182">
        <v>0.00042</v>
      </c>
      <c r="R536" s="182">
        <f>Q536*H536</f>
        <v>0.0035280000000000003</v>
      </c>
      <c r="S536" s="182">
        <v>0</v>
      </c>
      <c r="T536" s="183">
        <f>S536*H536</f>
        <v>0</v>
      </c>
      <c r="AR536" s="16" t="s">
        <v>146</v>
      </c>
      <c r="AT536" s="16" t="s">
        <v>141</v>
      </c>
      <c r="AU536" s="16" t="s">
        <v>82</v>
      </c>
      <c r="AY536" s="16" t="s">
        <v>139</v>
      </c>
      <c r="BE536" s="184">
        <f>IF(N536="základní",J536,0)</f>
        <v>0</v>
      </c>
      <c r="BF536" s="184">
        <f>IF(N536="snížená",J536,0)</f>
        <v>0</v>
      </c>
      <c r="BG536" s="184">
        <f>IF(N536="zákl. přenesená",J536,0)</f>
        <v>0</v>
      </c>
      <c r="BH536" s="184">
        <f>IF(N536="sníž. přenesená",J536,0)</f>
        <v>0</v>
      </c>
      <c r="BI536" s="184">
        <f>IF(N536="nulová",J536,0)</f>
        <v>0</v>
      </c>
      <c r="BJ536" s="16" t="s">
        <v>80</v>
      </c>
      <c r="BK536" s="184">
        <f>ROUND(I536*H536,2)</f>
        <v>0</v>
      </c>
      <c r="BL536" s="16" t="s">
        <v>146</v>
      </c>
      <c r="BM536" s="16" t="s">
        <v>1217</v>
      </c>
    </row>
    <row r="537" spans="2:47" s="1" customFormat="1" ht="19.5">
      <c r="B537" s="33"/>
      <c r="C537" s="34"/>
      <c r="D537" s="185" t="s">
        <v>148</v>
      </c>
      <c r="E537" s="34"/>
      <c r="F537" s="186" t="s">
        <v>1218</v>
      </c>
      <c r="G537" s="34"/>
      <c r="H537" s="34"/>
      <c r="I537" s="102"/>
      <c r="J537" s="34"/>
      <c r="K537" s="34"/>
      <c r="L537" s="37"/>
      <c r="M537" s="187"/>
      <c r="N537" s="59"/>
      <c r="O537" s="59"/>
      <c r="P537" s="59"/>
      <c r="Q537" s="59"/>
      <c r="R537" s="59"/>
      <c r="S537" s="59"/>
      <c r="T537" s="60"/>
      <c r="AT537" s="16" t="s">
        <v>148</v>
      </c>
      <c r="AU537" s="16" t="s">
        <v>82</v>
      </c>
    </row>
    <row r="538" spans="2:47" s="1" customFormat="1" ht="78">
      <c r="B538" s="33"/>
      <c r="C538" s="34"/>
      <c r="D538" s="185" t="s">
        <v>149</v>
      </c>
      <c r="E538" s="34"/>
      <c r="F538" s="188" t="s">
        <v>1212</v>
      </c>
      <c r="G538" s="34"/>
      <c r="H538" s="34"/>
      <c r="I538" s="102"/>
      <c r="J538" s="34"/>
      <c r="K538" s="34"/>
      <c r="L538" s="37"/>
      <c r="M538" s="187"/>
      <c r="N538" s="59"/>
      <c r="O538" s="59"/>
      <c r="P538" s="59"/>
      <c r="Q538" s="59"/>
      <c r="R538" s="59"/>
      <c r="S538" s="59"/>
      <c r="T538" s="60"/>
      <c r="AT538" s="16" t="s">
        <v>149</v>
      </c>
      <c r="AU538" s="16" t="s">
        <v>82</v>
      </c>
    </row>
    <row r="539" spans="2:51" s="11" customFormat="1" ht="11.25">
      <c r="B539" s="189"/>
      <c r="C539" s="190"/>
      <c r="D539" s="185" t="s">
        <v>151</v>
      </c>
      <c r="E539" s="191" t="s">
        <v>19</v>
      </c>
      <c r="F539" s="192" t="s">
        <v>1219</v>
      </c>
      <c r="G539" s="190"/>
      <c r="H539" s="193">
        <v>8.4</v>
      </c>
      <c r="I539" s="194"/>
      <c r="J539" s="190"/>
      <c r="K539" s="190"/>
      <c r="L539" s="195"/>
      <c r="M539" s="196"/>
      <c r="N539" s="197"/>
      <c r="O539" s="197"/>
      <c r="P539" s="197"/>
      <c r="Q539" s="197"/>
      <c r="R539" s="197"/>
      <c r="S539" s="197"/>
      <c r="T539" s="198"/>
      <c r="AT539" s="199" t="s">
        <v>151</v>
      </c>
      <c r="AU539" s="199" t="s">
        <v>82</v>
      </c>
      <c r="AV539" s="11" t="s">
        <v>82</v>
      </c>
      <c r="AW539" s="11" t="s">
        <v>33</v>
      </c>
      <c r="AX539" s="11" t="s">
        <v>80</v>
      </c>
      <c r="AY539" s="199" t="s">
        <v>139</v>
      </c>
    </row>
    <row r="540" spans="2:65" s="1" customFormat="1" ht="20.45" customHeight="1">
      <c r="B540" s="33"/>
      <c r="C540" s="173" t="s">
        <v>1220</v>
      </c>
      <c r="D540" s="173" t="s">
        <v>141</v>
      </c>
      <c r="E540" s="174" t="s">
        <v>1221</v>
      </c>
      <c r="F540" s="175" t="s">
        <v>1222</v>
      </c>
      <c r="G540" s="176" t="s">
        <v>144</v>
      </c>
      <c r="H540" s="177">
        <v>33.32</v>
      </c>
      <c r="I540" s="178"/>
      <c r="J540" s="179">
        <f>ROUND(I540*H540,2)</f>
        <v>0</v>
      </c>
      <c r="K540" s="175" t="s">
        <v>145</v>
      </c>
      <c r="L540" s="37"/>
      <c r="M540" s="180" t="s">
        <v>19</v>
      </c>
      <c r="N540" s="181" t="s">
        <v>43</v>
      </c>
      <c r="O540" s="59"/>
      <c r="P540" s="182">
        <f>O540*H540</f>
        <v>0</v>
      </c>
      <c r="Q540" s="182">
        <v>0</v>
      </c>
      <c r="R540" s="182">
        <f>Q540*H540</f>
        <v>0</v>
      </c>
      <c r="S540" s="182">
        <v>0.046</v>
      </c>
      <c r="T540" s="183">
        <f>S540*H540</f>
        <v>1.53272</v>
      </c>
      <c r="AR540" s="16" t="s">
        <v>146</v>
      </c>
      <c r="AT540" s="16" t="s">
        <v>141</v>
      </c>
      <c r="AU540" s="16" t="s">
        <v>82</v>
      </c>
      <c r="AY540" s="16" t="s">
        <v>139</v>
      </c>
      <c r="BE540" s="184">
        <f>IF(N540="základní",J540,0)</f>
        <v>0</v>
      </c>
      <c r="BF540" s="184">
        <f>IF(N540="snížená",J540,0)</f>
        <v>0</v>
      </c>
      <c r="BG540" s="184">
        <f>IF(N540="zákl. přenesená",J540,0)</f>
        <v>0</v>
      </c>
      <c r="BH540" s="184">
        <f>IF(N540="sníž. přenesená",J540,0)</f>
        <v>0</v>
      </c>
      <c r="BI540" s="184">
        <f>IF(N540="nulová",J540,0)</f>
        <v>0</v>
      </c>
      <c r="BJ540" s="16" t="s">
        <v>80</v>
      </c>
      <c r="BK540" s="184">
        <f>ROUND(I540*H540,2)</f>
        <v>0</v>
      </c>
      <c r="BL540" s="16" t="s">
        <v>146</v>
      </c>
      <c r="BM540" s="16" t="s">
        <v>1223</v>
      </c>
    </row>
    <row r="541" spans="2:47" s="1" customFormat="1" ht="19.5">
      <c r="B541" s="33"/>
      <c r="C541" s="34"/>
      <c r="D541" s="185" t="s">
        <v>148</v>
      </c>
      <c r="E541" s="34"/>
      <c r="F541" s="186" t="s">
        <v>1224</v>
      </c>
      <c r="G541" s="34"/>
      <c r="H541" s="34"/>
      <c r="I541" s="102"/>
      <c r="J541" s="34"/>
      <c r="K541" s="34"/>
      <c r="L541" s="37"/>
      <c r="M541" s="187"/>
      <c r="N541" s="59"/>
      <c r="O541" s="59"/>
      <c r="P541" s="59"/>
      <c r="Q541" s="59"/>
      <c r="R541" s="59"/>
      <c r="S541" s="59"/>
      <c r="T541" s="60"/>
      <c r="AT541" s="16" t="s">
        <v>148</v>
      </c>
      <c r="AU541" s="16" t="s">
        <v>82</v>
      </c>
    </row>
    <row r="542" spans="2:47" s="1" customFormat="1" ht="29.25">
      <c r="B542" s="33"/>
      <c r="C542" s="34"/>
      <c r="D542" s="185" t="s">
        <v>149</v>
      </c>
      <c r="E542" s="34"/>
      <c r="F542" s="188" t="s">
        <v>1225</v>
      </c>
      <c r="G542" s="34"/>
      <c r="H542" s="34"/>
      <c r="I542" s="102"/>
      <c r="J542" s="34"/>
      <c r="K542" s="34"/>
      <c r="L542" s="37"/>
      <c r="M542" s="187"/>
      <c r="N542" s="59"/>
      <c r="O542" s="59"/>
      <c r="P542" s="59"/>
      <c r="Q542" s="59"/>
      <c r="R542" s="59"/>
      <c r="S542" s="59"/>
      <c r="T542" s="60"/>
      <c r="AT542" s="16" t="s">
        <v>149</v>
      </c>
      <c r="AU542" s="16" t="s">
        <v>82</v>
      </c>
    </row>
    <row r="543" spans="2:51" s="11" customFormat="1" ht="11.25">
      <c r="B543" s="189"/>
      <c r="C543" s="190"/>
      <c r="D543" s="185" t="s">
        <v>151</v>
      </c>
      <c r="E543" s="191" t="s">
        <v>19</v>
      </c>
      <c r="F543" s="192" t="s">
        <v>1226</v>
      </c>
      <c r="G543" s="190"/>
      <c r="H543" s="193">
        <v>5.5</v>
      </c>
      <c r="I543" s="194"/>
      <c r="J543" s="190"/>
      <c r="K543" s="190"/>
      <c r="L543" s="195"/>
      <c r="M543" s="196"/>
      <c r="N543" s="197"/>
      <c r="O543" s="197"/>
      <c r="P543" s="197"/>
      <c r="Q543" s="197"/>
      <c r="R543" s="197"/>
      <c r="S543" s="197"/>
      <c r="T543" s="198"/>
      <c r="AT543" s="199" t="s">
        <v>151</v>
      </c>
      <c r="AU543" s="199" t="s">
        <v>82</v>
      </c>
      <c r="AV543" s="11" t="s">
        <v>82</v>
      </c>
      <c r="AW543" s="11" t="s">
        <v>33</v>
      </c>
      <c r="AX543" s="11" t="s">
        <v>72</v>
      </c>
      <c r="AY543" s="199" t="s">
        <v>139</v>
      </c>
    </row>
    <row r="544" spans="2:51" s="11" customFormat="1" ht="11.25">
      <c r="B544" s="189"/>
      <c r="C544" s="190"/>
      <c r="D544" s="185" t="s">
        <v>151</v>
      </c>
      <c r="E544" s="191" t="s">
        <v>19</v>
      </c>
      <c r="F544" s="192" t="s">
        <v>1227</v>
      </c>
      <c r="G544" s="190"/>
      <c r="H544" s="193">
        <v>7.5</v>
      </c>
      <c r="I544" s="194"/>
      <c r="J544" s="190"/>
      <c r="K544" s="190"/>
      <c r="L544" s="195"/>
      <c r="M544" s="196"/>
      <c r="N544" s="197"/>
      <c r="O544" s="197"/>
      <c r="P544" s="197"/>
      <c r="Q544" s="197"/>
      <c r="R544" s="197"/>
      <c r="S544" s="197"/>
      <c r="T544" s="198"/>
      <c r="AT544" s="199" t="s">
        <v>151</v>
      </c>
      <c r="AU544" s="199" t="s">
        <v>82</v>
      </c>
      <c r="AV544" s="11" t="s">
        <v>82</v>
      </c>
      <c r="AW544" s="11" t="s">
        <v>33</v>
      </c>
      <c r="AX544" s="11" t="s">
        <v>72</v>
      </c>
      <c r="AY544" s="199" t="s">
        <v>139</v>
      </c>
    </row>
    <row r="545" spans="2:51" s="11" customFormat="1" ht="11.25">
      <c r="B545" s="189"/>
      <c r="C545" s="190"/>
      <c r="D545" s="185" t="s">
        <v>151</v>
      </c>
      <c r="E545" s="191" t="s">
        <v>19</v>
      </c>
      <c r="F545" s="192" t="s">
        <v>1228</v>
      </c>
      <c r="G545" s="190"/>
      <c r="H545" s="193">
        <v>20.32</v>
      </c>
      <c r="I545" s="194"/>
      <c r="J545" s="190"/>
      <c r="K545" s="190"/>
      <c r="L545" s="195"/>
      <c r="M545" s="196"/>
      <c r="N545" s="197"/>
      <c r="O545" s="197"/>
      <c r="P545" s="197"/>
      <c r="Q545" s="197"/>
      <c r="R545" s="197"/>
      <c r="S545" s="197"/>
      <c r="T545" s="198"/>
      <c r="AT545" s="199" t="s">
        <v>151</v>
      </c>
      <c r="AU545" s="199" t="s">
        <v>82</v>
      </c>
      <c r="AV545" s="11" t="s">
        <v>82</v>
      </c>
      <c r="AW545" s="11" t="s">
        <v>33</v>
      </c>
      <c r="AX545" s="11" t="s">
        <v>72</v>
      </c>
      <c r="AY545" s="199" t="s">
        <v>139</v>
      </c>
    </row>
    <row r="546" spans="2:51" s="12" customFormat="1" ht="11.25">
      <c r="B546" s="200"/>
      <c r="C546" s="201"/>
      <c r="D546" s="185" t="s">
        <v>151</v>
      </c>
      <c r="E546" s="202" t="s">
        <v>19</v>
      </c>
      <c r="F546" s="203" t="s">
        <v>166</v>
      </c>
      <c r="G546" s="201"/>
      <c r="H546" s="204">
        <v>33.32</v>
      </c>
      <c r="I546" s="205"/>
      <c r="J546" s="201"/>
      <c r="K546" s="201"/>
      <c r="L546" s="206"/>
      <c r="M546" s="207"/>
      <c r="N546" s="208"/>
      <c r="O546" s="208"/>
      <c r="P546" s="208"/>
      <c r="Q546" s="208"/>
      <c r="R546" s="208"/>
      <c r="S546" s="208"/>
      <c r="T546" s="209"/>
      <c r="AT546" s="210" t="s">
        <v>151</v>
      </c>
      <c r="AU546" s="210" t="s">
        <v>82</v>
      </c>
      <c r="AV546" s="12" t="s">
        <v>146</v>
      </c>
      <c r="AW546" s="12" t="s">
        <v>33</v>
      </c>
      <c r="AX546" s="12" t="s">
        <v>80</v>
      </c>
      <c r="AY546" s="210" t="s">
        <v>139</v>
      </c>
    </row>
    <row r="547" spans="2:65" s="1" customFormat="1" ht="20.45" customHeight="1">
      <c r="B547" s="33"/>
      <c r="C547" s="173" t="s">
        <v>1229</v>
      </c>
      <c r="D547" s="173" t="s">
        <v>141</v>
      </c>
      <c r="E547" s="174" t="s">
        <v>1230</v>
      </c>
      <c r="F547" s="175" t="s">
        <v>1231</v>
      </c>
      <c r="G547" s="176" t="s">
        <v>144</v>
      </c>
      <c r="H547" s="177">
        <v>19.304</v>
      </c>
      <c r="I547" s="178"/>
      <c r="J547" s="179">
        <f>ROUND(I547*H547,2)</f>
        <v>0</v>
      </c>
      <c r="K547" s="175" t="s">
        <v>145</v>
      </c>
      <c r="L547" s="37"/>
      <c r="M547" s="180" t="s">
        <v>19</v>
      </c>
      <c r="N547" s="181" t="s">
        <v>43</v>
      </c>
      <c r="O547" s="59"/>
      <c r="P547" s="182">
        <f>O547*H547</f>
        <v>0</v>
      </c>
      <c r="Q547" s="182">
        <v>0</v>
      </c>
      <c r="R547" s="182">
        <f>Q547*H547</f>
        <v>0</v>
      </c>
      <c r="S547" s="182">
        <v>0.068</v>
      </c>
      <c r="T547" s="183">
        <f>S547*H547</f>
        <v>1.312672</v>
      </c>
      <c r="AR547" s="16" t="s">
        <v>146</v>
      </c>
      <c r="AT547" s="16" t="s">
        <v>141</v>
      </c>
      <c r="AU547" s="16" t="s">
        <v>82</v>
      </c>
      <c r="AY547" s="16" t="s">
        <v>139</v>
      </c>
      <c r="BE547" s="184">
        <f>IF(N547="základní",J547,0)</f>
        <v>0</v>
      </c>
      <c r="BF547" s="184">
        <f>IF(N547="snížená",J547,0)</f>
        <v>0</v>
      </c>
      <c r="BG547" s="184">
        <f>IF(N547="zákl. přenesená",J547,0)</f>
        <v>0</v>
      </c>
      <c r="BH547" s="184">
        <f>IF(N547="sníž. přenesená",J547,0)</f>
        <v>0</v>
      </c>
      <c r="BI547" s="184">
        <f>IF(N547="nulová",J547,0)</f>
        <v>0</v>
      </c>
      <c r="BJ547" s="16" t="s">
        <v>80</v>
      </c>
      <c r="BK547" s="184">
        <f>ROUND(I547*H547,2)</f>
        <v>0</v>
      </c>
      <c r="BL547" s="16" t="s">
        <v>146</v>
      </c>
      <c r="BM547" s="16" t="s">
        <v>1232</v>
      </c>
    </row>
    <row r="548" spans="2:47" s="1" customFormat="1" ht="19.5">
      <c r="B548" s="33"/>
      <c r="C548" s="34"/>
      <c r="D548" s="185" t="s">
        <v>148</v>
      </c>
      <c r="E548" s="34"/>
      <c r="F548" s="186" t="s">
        <v>1233</v>
      </c>
      <c r="G548" s="34"/>
      <c r="H548" s="34"/>
      <c r="I548" s="102"/>
      <c r="J548" s="34"/>
      <c r="K548" s="34"/>
      <c r="L548" s="37"/>
      <c r="M548" s="187"/>
      <c r="N548" s="59"/>
      <c r="O548" s="59"/>
      <c r="P548" s="59"/>
      <c r="Q548" s="59"/>
      <c r="R548" s="59"/>
      <c r="S548" s="59"/>
      <c r="T548" s="60"/>
      <c r="AT548" s="16" t="s">
        <v>148</v>
      </c>
      <c r="AU548" s="16" t="s">
        <v>82</v>
      </c>
    </row>
    <row r="549" spans="2:47" s="1" customFormat="1" ht="29.25">
      <c r="B549" s="33"/>
      <c r="C549" s="34"/>
      <c r="D549" s="185" t="s">
        <v>149</v>
      </c>
      <c r="E549" s="34"/>
      <c r="F549" s="188" t="s">
        <v>1234</v>
      </c>
      <c r="G549" s="34"/>
      <c r="H549" s="34"/>
      <c r="I549" s="102"/>
      <c r="J549" s="34"/>
      <c r="K549" s="34"/>
      <c r="L549" s="37"/>
      <c r="M549" s="187"/>
      <c r="N549" s="59"/>
      <c r="O549" s="59"/>
      <c r="P549" s="59"/>
      <c r="Q549" s="59"/>
      <c r="R549" s="59"/>
      <c r="S549" s="59"/>
      <c r="T549" s="60"/>
      <c r="AT549" s="16" t="s">
        <v>149</v>
      </c>
      <c r="AU549" s="16" t="s">
        <v>82</v>
      </c>
    </row>
    <row r="550" spans="2:51" s="11" customFormat="1" ht="11.25">
      <c r="B550" s="189"/>
      <c r="C550" s="190"/>
      <c r="D550" s="185" t="s">
        <v>151</v>
      </c>
      <c r="E550" s="191" t="s">
        <v>19</v>
      </c>
      <c r="F550" s="192" t="s">
        <v>1235</v>
      </c>
      <c r="G550" s="190"/>
      <c r="H550" s="193">
        <v>19.304</v>
      </c>
      <c r="I550" s="194"/>
      <c r="J550" s="190"/>
      <c r="K550" s="190"/>
      <c r="L550" s="195"/>
      <c r="M550" s="196"/>
      <c r="N550" s="197"/>
      <c r="O550" s="197"/>
      <c r="P550" s="197"/>
      <c r="Q550" s="197"/>
      <c r="R550" s="197"/>
      <c r="S550" s="197"/>
      <c r="T550" s="198"/>
      <c r="AT550" s="199" t="s">
        <v>151</v>
      </c>
      <c r="AU550" s="199" t="s">
        <v>82</v>
      </c>
      <c r="AV550" s="11" t="s">
        <v>82</v>
      </c>
      <c r="AW550" s="11" t="s">
        <v>33</v>
      </c>
      <c r="AX550" s="11" t="s">
        <v>80</v>
      </c>
      <c r="AY550" s="199" t="s">
        <v>139</v>
      </c>
    </row>
    <row r="551" spans="2:65" s="1" customFormat="1" ht="20.45" customHeight="1">
      <c r="B551" s="33"/>
      <c r="C551" s="173" t="s">
        <v>1236</v>
      </c>
      <c r="D551" s="173" t="s">
        <v>141</v>
      </c>
      <c r="E551" s="174" t="s">
        <v>1237</v>
      </c>
      <c r="F551" s="175" t="s">
        <v>1238</v>
      </c>
      <c r="G551" s="176" t="s">
        <v>192</v>
      </c>
      <c r="H551" s="177">
        <v>48.696</v>
      </c>
      <c r="I551" s="178"/>
      <c r="J551" s="179">
        <f>ROUND(I551*H551,2)</f>
        <v>0</v>
      </c>
      <c r="K551" s="175" t="s">
        <v>145</v>
      </c>
      <c r="L551" s="37"/>
      <c r="M551" s="180" t="s">
        <v>19</v>
      </c>
      <c r="N551" s="181" t="s">
        <v>43</v>
      </c>
      <c r="O551" s="59"/>
      <c r="P551" s="182">
        <f>O551*H551</f>
        <v>0</v>
      </c>
      <c r="Q551" s="182">
        <v>0</v>
      </c>
      <c r="R551" s="182">
        <f>Q551*H551</f>
        <v>0</v>
      </c>
      <c r="S551" s="182">
        <v>0.47</v>
      </c>
      <c r="T551" s="183">
        <f>S551*H551</f>
        <v>22.88712</v>
      </c>
      <c r="AR551" s="16" t="s">
        <v>146</v>
      </c>
      <c r="AT551" s="16" t="s">
        <v>141</v>
      </c>
      <c r="AU551" s="16" t="s">
        <v>82</v>
      </c>
      <c r="AY551" s="16" t="s">
        <v>139</v>
      </c>
      <c r="BE551" s="184">
        <f>IF(N551="základní",J551,0)</f>
        <v>0</v>
      </c>
      <c r="BF551" s="184">
        <f>IF(N551="snížená",J551,0)</f>
        <v>0</v>
      </c>
      <c r="BG551" s="184">
        <f>IF(N551="zákl. přenesená",J551,0)</f>
        <v>0</v>
      </c>
      <c r="BH551" s="184">
        <f>IF(N551="sníž. přenesená",J551,0)</f>
        <v>0</v>
      </c>
      <c r="BI551" s="184">
        <f>IF(N551="nulová",J551,0)</f>
        <v>0</v>
      </c>
      <c r="BJ551" s="16" t="s">
        <v>80</v>
      </c>
      <c r="BK551" s="184">
        <f>ROUND(I551*H551,2)</f>
        <v>0</v>
      </c>
      <c r="BL551" s="16" t="s">
        <v>146</v>
      </c>
      <c r="BM551" s="16" t="s">
        <v>1239</v>
      </c>
    </row>
    <row r="552" spans="2:47" s="1" customFormat="1" ht="19.5">
      <c r="B552" s="33"/>
      <c r="C552" s="34"/>
      <c r="D552" s="185" t="s">
        <v>148</v>
      </c>
      <c r="E552" s="34"/>
      <c r="F552" s="186" t="s">
        <v>1240</v>
      </c>
      <c r="G552" s="34"/>
      <c r="H552" s="34"/>
      <c r="I552" s="102"/>
      <c r="J552" s="34"/>
      <c r="K552" s="34"/>
      <c r="L552" s="37"/>
      <c r="M552" s="187"/>
      <c r="N552" s="59"/>
      <c r="O552" s="59"/>
      <c r="P552" s="59"/>
      <c r="Q552" s="59"/>
      <c r="R552" s="59"/>
      <c r="S552" s="59"/>
      <c r="T552" s="60"/>
      <c r="AT552" s="16" t="s">
        <v>148</v>
      </c>
      <c r="AU552" s="16" t="s">
        <v>82</v>
      </c>
    </row>
    <row r="553" spans="2:47" s="1" customFormat="1" ht="136.5">
      <c r="B553" s="33"/>
      <c r="C553" s="34"/>
      <c r="D553" s="185" t="s">
        <v>149</v>
      </c>
      <c r="E553" s="34"/>
      <c r="F553" s="188" t="s">
        <v>1241</v>
      </c>
      <c r="G553" s="34"/>
      <c r="H553" s="34"/>
      <c r="I553" s="102"/>
      <c r="J553" s="34"/>
      <c r="K553" s="34"/>
      <c r="L553" s="37"/>
      <c r="M553" s="187"/>
      <c r="N553" s="59"/>
      <c r="O553" s="59"/>
      <c r="P553" s="59"/>
      <c r="Q553" s="59"/>
      <c r="R553" s="59"/>
      <c r="S553" s="59"/>
      <c r="T553" s="60"/>
      <c r="AT553" s="16" t="s">
        <v>149</v>
      </c>
      <c r="AU553" s="16" t="s">
        <v>82</v>
      </c>
    </row>
    <row r="554" spans="2:51" s="11" customFormat="1" ht="11.25">
      <c r="B554" s="189"/>
      <c r="C554" s="190"/>
      <c r="D554" s="185" t="s">
        <v>151</v>
      </c>
      <c r="E554" s="191" t="s">
        <v>19</v>
      </c>
      <c r="F554" s="192" t="s">
        <v>1242</v>
      </c>
      <c r="G554" s="190"/>
      <c r="H554" s="193">
        <v>48.696</v>
      </c>
      <c r="I554" s="194"/>
      <c r="J554" s="190"/>
      <c r="K554" s="190"/>
      <c r="L554" s="195"/>
      <c r="M554" s="196"/>
      <c r="N554" s="197"/>
      <c r="O554" s="197"/>
      <c r="P554" s="197"/>
      <c r="Q554" s="197"/>
      <c r="R554" s="197"/>
      <c r="S554" s="197"/>
      <c r="T554" s="198"/>
      <c r="AT554" s="199" t="s">
        <v>151</v>
      </c>
      <c r="AU554" s="199" t="s">
        <v>82</v>
      </c>
      <c r="AV554" s="11" t="s">
        <v>82</v>
      </c>
      <c r="AW554" s="11" t="s">
        <v>33</v>
      </c>
      <c r="AX554" s="11" t="s">
        <v>80</v>
      </c>
      <c r="AY554" s="199" t="s">
        <v>139</v>
      </c>
    </row>
    <row r="555" spans="2:63" s="10" customFormat="1" ht="22.9" customHeight="1">
      <c r="B555" s="157"/>
      <c r="C555" s="158"/>
      <c r="D555" s="159" t="s">
        <v>71</v>
      </c>
      <c r="E555" s="171" t="s">
        <v>504</v>
      </c>
      <c r="F555" s="171" t="s">
        <v>505</v>
      </c>
      <c r="G555" s="158"/>
      <c r="H555" s="158"/>
      <c r="I555" s="161"/>
      <c r="J555" s="172">
        <f>BK555</f>
        <v>0</v>
      </c>
      <c r="K555" s="158"/>
      <c r="L555" s="163"/>
      <c r="M555" s="164"/>
      <c r="N555" s="165"/>
      <c r="O555" s="165"/>
      <c r="P555" s="166">
        <f>SUM(P556:P565)</f>
        <v>0</v>
      </c>
      <c r="Q555" s="165"/>
      <c r="R555" s="166">
        <f>SUM(R556:R565)</f>
        <v>0</v>
      </c>
      <c r="S555" s="165"/>
      <c r="T555" s="167">
        <f>SUM(T556:T565)</f>
        <v>0</v>
      </c>
      <c r="AR555" s="168" t="s">
        <v>80</v>
      </c>
      <c r="AT555" s="169" t="s">
        <v>71</v>
      </c>
      <c r="AU555" s="169" t="s">
        <v>80</v>
      </c>
      <c r="AY555" s="168" t="s">
        <v>139</v>
      </c>
      <c r="BK555" s="170">
        <f>SUM(BK556:BK565)</f>
        <v>0</v>
      </c>
    </row>
    <row r="556" spans="2:65" s="1" customFormat="1" ht="20.45" customHeight="1">
      <c r="B556" s="33"/>
      <c r="C556" s="173" t="s">
        <v>1243</v>
      </c>
      <c r="D556" s="173" t="s">
        <v>141</v>
      </c>
      <c r="E556" s="174" t="s">
        <v>1244</v>
      </c>
      <c r="F556" s="175" t="s">
        <v>1245</v>
      </c>
      <c r="G556" s="176" t="s">
        <v>262</v>
      </c>
      <c r="H556" s="177">
        <v>47.156</v>
      </c>
      <c r="I556" s="178"/>
      <c r="J556" s="179">
        <f>ROUND(I556*H556,2)</f>
        <v>0</v>
      </c>
      <c r="K556" s="175" t="s">
        <v>145</v>
      </c>
      <c r="L556" s="37"/>
      <c r="M556" s="180" t="s">
        <v>19</v>
      </c>
      <c r="N556" s="181" t="s">
        <v>43</v>
      </c>
      <c r="O556" s="59"/>
      <c r="P556" s="182">
        <f>O556*H556</f>
        <v>0</v>
      </c>
      <c r="Q556" s="182">
        <v>0</v>
      </c>
      <c r="R556" s="182">
        <f>Q556*H556</f>
        <v>0</v>
      </c>
      <c r="S556" s="182">
        <v>0</v>
      </c>
      <c r="T556" s="183">
        <f>S556*H556</f>
        <v>0</v>
      </c>
      <c r="AR556" s="16" t="s">
        <v>146</v>
      </c>
      <c r="AT556" s="16" t="s">
        <v>141</v>
      </c>
      <c r="AU556" s="16" t="s">
        <v>82</v>
      </c>
      <c r="AY556" s="16" t="s">
        <v>139</v>
      </c>
      <c r="BE556" s="184">
        <f>IF(N556="základní",J556,0)</f>
        <v>0</v>
      </c>
      <c r="BF556" s="184">
        <f>IF(N556="snížená",J556,0)</f>
        <v>0</v>
      </c>
      <c r="BG556" s="184">
        <f>IF(N556="zákl. přenesená",J556,0)</f>
        <v>0</v>
      </c>
      <c r="BH556" s="184">
        <f>IF(N556="sníž. přenesená",J556,0)</f>
        <v>0</v>
      </c>
      <c r="BI556" s="184">
        <f>IF(N556="nulová",J556,0)</f>
        <v>0</v>
      </c>
      <c r="BJ556" s="16" t="s">
        <v>80</v>
      </c>
      <c r="BK556" s="184">
        <f>ROUND(I556*H556,2)</f>
        <v>0</v>
      </c>
      <c r="BL556" s="16" t="s">
        <v>146</v>
      </c>
      <c r="BM556" s="16" t="s">
        <v>1246</v>
      </c>
    </row>
    <row r="557" spans="2:47" s="1" customFormat="1" ht="11.25">
      <c r="B557" s="33"/>
      <c r="C557" s="34"/>
      <c r="D557" s="185" t="s">
        <v>148</v>
      </c>
      <c r="E557" s="34"/>
      <c r="F557" s="186" t="s">
        <v>1247</v>
      </c>
      <c r="G557" s="34"/>
      <c r="H557" s="34"/>
      <c r="I557" s="102"/>
      <c r="J557" s="34"/>
      <c r="K557" s="34"/>
      <c r="L557" s="37"/>
      <c r="M557" s="187"/>
      <c r="N557" s="59"/>
      <c r="O557" s="59"/>
      <c r="P557" s="59"/>
      <c r="Q557" s="59"/>
      <c r="R557" s="59"/>
      <c r="S557" s="59"/>
      <c r="T557" s="60"/>
      <c r="AT557" s="16" t="s">
        <v>148</v>
      </c>
      <c r="AU557" s="16" t="s">
        <v>82</v>
      </c>
    </row>
    <row r="558" spans="2:47" s="1" customFormat="1" ht="78">
      <c r="B558" s="33"/>
      <c r="C558" s="34"/>
      <c r="D558" s="185" t="s">
        <v>149</v>
      </c>
      <c r="E558" s="34"/>
      <c r="F558" s="188" t="s">
        <v>1248</v>
      </c>
      <c r="G558" s="34"/>
      <c r="H558" s="34"/>
      <c r="I558" s="102"/>
      <c r="J558" s="34"/>
      <c r="K558" s="34"/>
      <c r="L558" s="37"/>
      <c r="M558" s="187"/>
      <c r="N558" s="59"/>
      <c r="O558" s="59"/>
      <c r="P558" s="59"/>
      <c r="Q558" s="59"/>
      <c r="R558" s="59"/>
      <c r="S558" s="59"/>
      <c r="T558" s="60"/>
      <c r="AT558" s="16" t="s">
        <v>149</v>
      </c>
      <c r="AU558" s="16" t="s">
        <v>82</v>
      </c>
    </row>
    <row r="559" spans="2:65" s="1" customFormat="1" ht="20.45" customHeight="1">
      <c r="B559" s="33"/>
      <c r="C559" s="173" t="s">
        <v>1249</v>
      </c>
      <c r="D559" s="173" t="s">
        <v>141</v>
      </c>
      <c r="E559" s="174" t="s">
        <v>1250</v>
      </c>
      <c r="F559" s="175" t="s">
        <v>1251</v>
      </c>
      <c r="G559" s="176" t="s">
        <v>262</v>
      </c>
      <c r="H559" s="177">
        <v>1367.524</v>
      </c>
      <c r="I559" s="178"/>
      <c r="J559" s="179">
        <f>ROUND(I559*H559,2)</f>
        <v>0</v>
      </c>
      <c r="K559" s="175" t="s">
        <v>145</v>
      </c>
      <c r="L559" s="37"/>
      <c r="M559" s="180" t="s">
        <v>19</v>
      </c>
      <c r="N559" s="181" t="s">
        <v>43</v>
      </c>
      <c r="O559" s="59"/>
      <c r="P559" s="182">
        <f>O559*H559</f>
        <v>0</v>
      </c>
      <c r="Q559" s="182">
        <v>0</v>
      </c>
      <c r="R559" s="182">
        <f>Q559*H559</f>
        <v>0</v>
      </c>
      <c r="S559" s="182">
        <v>0</v>
      </c>
      <c r="T559" s="183">
        <f>S559*H559</f>
        <v>0</v>
      </c>
      <c r="AR559" s="16" t="s">
        <v>146</v>
      </c>
      <c r="AT559" s="16" t="s">
        <v>141</v>
      </c>
      <c r="AU559" s="16" t="s">
        <v>82</v>
      </c>
      <c r="AY559" s="16" t="s">
        <v>139</v>
      </c>
      <c r="BE559" s="184">
        <f>IF(N559="základní",J559,0)</f>
        <v>0</v>
      </c>
      <c r="BF559" s="184">
        <f>IF(N559="snížená",J559,0)</f>
        <v>0</v>
      </c>
      <c r="BG559" s="184">
        <f>IF(N559="zákl. přenesená",J559,0)</f>
        <v>0</v>
      </c>
      <c r="BH559" s="184">
        <f>IF(N559="sníž. přenesená",J559,0)</f>
        <v>0</v>
      </c>
      <c r="BI559" s="184">
        <f>IF(N559="nulová",J559,0)</f>
        <v>0</v>
      </c>
      <c r="BJ559" s="16" t="s">
        <v>80</v>
      </c>
      <c r="BK559" s="184">
        <f>ROUND(I559*H559,2)</f>
        <v>0</v>
      </c>
      <c r="BL559" s="16" t="s">
        <v>146</v>
      </c>
      <c r="BM559" s="16" t="s">
        <v>1252</v>
      </c>
    </row>
    <row r="560" spans="2:47" s="1" customFormat="1" ht="19.5">
      <c r="B560" s="33"/>
      <c r="C560" s="34"/>
      <c r="D560" s="185" t="s">
        <v>148</v>
      </c>
      <c r="E560" s="34"/>
      <c r="F560" s="186" t="s">
        <v>1253</v>
      </c>
      <c r="G560" s="34"/>
      <c r="H560" s="34"/>
      <c r="I560" s="102"/>
      <c r="J560" s="34"/>
      <c r="K560" s="34"/>
      <c r="L560" s="37"/>
      <c r="M560" s="187"/>
      <c r="N560" s="59"/>
      <c r="O560" s="59"/>
      <c r="P560" s="59"/>
      <c r="Q560" s="59"/>
      <c r="R560" s="59"/>
      <c r="S560" s="59"/>
      <c r="T560" s="60"/>
      <c r="AT560" s="16" t="s">
        <v>148</v>
      </c>
      <c r="AU560" s="16" t="s">
        <v>82</v>
      </c>
    </row>
    <row r="561" spans="2:47" s="1" customFormat="1" ht="78">
      <c r="B561" s="33"/>
      <c r="C561" s="34"/>
      <c r="D561" s="185" t="s">
        <v>149</v>
      </c>
      <c r="E561" s="34"/>
      <c r="F561" s="188" t="s">
        <v>1248</v>
      </c>
      <c r="G561" s="34"/>
      <c r="H561" s="34"/>
      <c r="I561" s="102"/>
      <c r="J561" s="34"/>
      <c r="K561" s="34"/>
      <c r="L561" s="37"/>
      <c r="M561" s="187"/>
      <c r="N561" s="59"/>
      <c r="O561" s="59"/>
      <c r="P561" s="59"/>
      <c r="Q561" s="59"/>
      <c r="R561" s="59"/>
      <c r="S561" s="59"/>
      <c r="T561" s="60"/>
      <c r="AT561" s="16" t="s">
        <v>149</v>
      </c>
      <c r="AU561" s="16" t="s">
        <v>82</v>
      </c>
    </row>
    <row r="562" spans="2:51" s="11" customFormat="1" ht="11.25">
      <c r="B562" s="189"/>
      <c r="C562" s="190"/>
      <c r="D562" s="185" t="s">
        <v>151</v>
      </c>
      <c r="E562" s="190"/>
      <c r="F562" s="192" t="s">
        <v>1254</v>
      </c>
      <c r="G562" s="190"/>
      <c r="H562" s="193">
        <v>1367.524</v>
      </c>
      <c r="I562" s="194"/>
      <c r="J562" s="190"/>
      <c r="K562" s="190"/>
      <c r="L562" s="195"/>
      <c r="M562" s="196"/>
      <c r="N562" s="197"/>
      <c r="O562" s="197"/>
      <c r="P562" s="197"/>
      <c r="Q562" s="197"/>
      <c r="R562" s="197"/>
      <c r="S562" s="197"/>
      <c r="T562" s="198"/>
      <c r="AT562" s="199" t="s">
        <v>151</v>
      </c>
      <c r="AU562" s="199" t="s">
        <v>82</v>
      </c>
      <c r="AV562" s="11" t="s">
        <v>82</v>
      </c>
      <c r="AW562" s="11" t="s">
        <v>4</v>
      </c>
      <c r="AX562" s="11" t="s">
        <v>80</v>
      </c>
      <c r="AY562" s="199" t="s">
        <v>139</v>
      </c>
    </row>
    <row r="563" spans="2:65" s="1" customFormat="1" ht="20.45" customHeight="1">
      <c r="B563" s="33"/>
      <c r="C563" s="173" t="s">
        <v>1255</v>
      </c>
      <c r="D563" s="173" t="s">
        <v>141</v>
      </c>
      <c r="E563" s="174" t="s">
        <v>1256</v>
      </c>
      <c r="F563" s="175" t="s">
        <v>1257</v>
      </c>
      <c r="G563" s="176" t="s">
        <v>262</v>
      </c>
      <c r="H563" s="177">
        <v>46.804</v>
      </c>
      <c r="I563" s="178"/>
      <c r="J563" s="179">
        <f>ROUND(I563*H563,2)</f>
        <v>0</v>
      </c>
      <c r="K563" s="175" t="s">
        <v>145</v>
      </c>
      <c r="L563" s="37"/>
      <c r="M563" s="180" t="s">
        <v>19</v>
      </c>
      <c r="N563" s="181" t="s">
        <v>43</v>
      </c>
      <c r="O563" s="59"/>
      <c r="P563" s="182">
        <f>O563*H563</f>
        <v>0</v>
      </c>
      <c r="Q563" s="182">
        <v>0</v>
      </c>
      <c r="R563" s="182">
        <f>Q563*H563</f>
        <v>0</v>
      </c>
      <c r="S563" s="182">
        <v>0</v>
      </c>
      <c r="T563" s="183">
        <f>S563*H563</f>
        <v>0</v>
      </c>
      <c r="AR563" s="16" t="s">
        <v>146</v>
      </c>
      <c r="AT563" s="16" t="s">
        <v>141</v>
      </c>
      <c r="AU563" s="16" t="s">
        <v>82</v>
      </c>
      <c r="AY563" s="16" t="s">
        <v>139</v>
      </c>
      <c r="BE563" s="184">
        <f>IF(N563="základní",J563,0)</f>
        <v>0</v>
      </c>
      <c r="BF563" s="184">
        <f>IF(N563="snížená",J563,0)</f>
        <v>0</v>
      </c>
      <c r="BG563" s="184">
        <f>IF(N563="zákl. přenesená",J563,0)</f>
        <v>0</v>
      </c>
      <c r="BH563" s="184">
        <f>IF(N563="sníž. přenesená",J563,0)</f>
        <v>0</v>
      </c>
      <c r="BI563" s="184">
        <f>IF(N563="nulová",J563,0)</f>
        <v>0</v>
      </c>
      <c r="BJ563" s="16" t="s">
        <v>80</v>
      </c>
      <c r="BK563" s="184">
        <f>ROUND(I563*H563,2)</f>
        <v>0</v>
      </c>
      <c r="BL563" s="16" t="s">
        <v>146</v>
      </c>
      <c r="BM563" s="16" t="s">
        <v>1258</v>
      </c>
    </row>
    <row r="564" spans="2:47" s="1" customFormat="1" ht="19.5">
      <c r="B564" s="33"/>
      <c r="C564" s="34"/>
      <c r="D564" s="185" t="s">
        <v>148</v>
      </c>
      <c r="E564" s="34"/>
      <c r="F564" s="186" t="s">
        <v>1259</v>
      </c>
      <c r="G564" s="34"/>
      <c r="H564" s="34"/>
      <c r="I564" s="102"/>
      <c r="J564" s="34"/>
      <c r="K564" s="34"/>
      <c r="L564" s="37"/>
      <c r="M564" s="187"/>
      <c r="N564" s="59"/>
      <c r="O564" s="59"/>
      <c r="P564" s="59"/>
      <c r="Q564" s="59"/>
      <c r="R564" s="59"/>
      <c r="S564" s="59"/>
      <c r="T564" s="60"/>
      <c r="AT564" s="16" t="s">
        <v>148</v>
      </c>
      <c r="AU564" s="16" t="s">
        <v>82</v>
      </c>
    </row>
    <row r="565" spans="2:47" s="1" customFormat="1" ht="68.25">
      <c r="B565" s="33"/>
      <c r="C565" s="34"/>
      <c r="D565" s="185" t="s">
        <v>149</v>
      </c>
      <c r="E565" s="34"/>
      <c r="F565" s="188" t="s">
        <v>1260</v>
      </c>
      <c r="G565" s="34"/>
      <c r="H565" s="34"/>
      <c r="I565" s="102"/>
      <c r="J565" s="34"/>
      <c r="K565" s="34"/>
      <c r="L565" s="37"/>
      <c r="M565" s="187"/>
      <c r="N565" s="59"/>
      <c r="O565" s="59"/>
      <c r="P565" s="59"/>
      <c r="Q565" s="59"/>
      <c r="R565" s="59"/>
      <c r="S565" s="59"/>
      <c r="T565" s="60"/>
      <c r="AT565" s="16" t="s">
        <v>149</v>
      </c>
      <c r="AU565" s="16" t="s">
        <v>82</v>
      </c>
    </row>
    <row r="566" spans="2:63" s="10" customFormat="1" ht="22.9" customHeight="1">
      <c r="B566" s="157"/>
      <c r="C566" s="158"/>
      <c r="D566" s="159" t="s">
        <v>71</v>
      </c>
      <c r="E566" s="171" t="s">
        <v>556</v>
      </c>
      <c r="F566" s="171" t="s">
        <v>557</v>
      </c>
      <c r="G566" s="158"/>
      <c r="H566" s="158"/>
      <c r="I566" s="161"/>
      <c r="J566" s="172">
        <f>BK566</f>
        <v>0</v>
      </c>
      <c r="K566" s="158"/>
      <c r="L566" s="163"/>
      <c r="M566" s="164"/>
      <c r="N566" s="165"/>
      <c r="O566" s="165"/>
      <c r="P566" s="166">
        <f>SUM(P567:P569)</f>
        <v>0</v>
      </c>
      <c r="Q566" s="165"/>
      <c r="R566" s="166">
        <f>SUM(R567:R569)</f>
        <v>0</v>
      </c>
      <c r="S566" s="165"/>
      <c r="T566" s="167">
        <f>SUM(T567:T569)</f>
        <v>0</v>
      </c>
      <c r="AR566" s="168" t="s">
        <v>80</v>
      </c>
      <c r="AT566" s="169" t="s">
        <v>71</v>
      </c>
      <c r="AU566" s="169" t="s">
        <v>80</v>
      </c>
      <c r="AY566" s="168" t="s">
        <v>139</v>
      </c>
      <c r="BK566" s="170">
        <f>SUM(BK567:BK569)</f>
        <v>0</v>
      </c>
    </row>
    <row r="567" spans="2:65" s="1" customFormat="1" ht="20.45" customHeight="1">
      <c r="B567" s="33"/>
      <c r="C567" s="173" t="s">
        <v>1261</v>
      </c>
      <c r="D567" s="173" t="s">
        <v>141</v>
      </c>
      <c r="E567" s="174" t="s">
        <v>1262</v>
      </c>
      <c r="F567" s="175" t="s">
        <v>1263</v>
      </c>
      <c r="G567" s="176" t="s">
        <v>262</v>
      </c>
      <c r="H567" s="177">
        <v>101.586</v>
      </c>
      <c r="I567" s="178"/>
      <c r="J567" s="179">
        <f>ROUND(I567*H567,2)</f>
        <v>0</v>
      </c>
      <c r="K567" s="175" t="s">
        <v>145</v>
      </c>
      <c r="L567" s="37"/>
      <c r="M567" s="180" t="s">
        <v>19</v>
      </c>
      <c r="N567" s="181" t="s">
        <v>43</v>
      </c>
      <c r="O567" s="59"/>
      <c r="P567" s="182">
        <f>O567*H567</f>
        <v>0</v>
      </c>
      <c r="Q567" s="182">
        <v>0</v>
      </c>
      <c r="R567" s="182">
        <f>Q567*H567</f>
        <v>0</v>
      </c>
      <c r="S567" s="182">
        <v>0</v>
      </c>
      <c r="T567" s="183">
        <f>S567*H567</f>
        <v>0</v>
      </c>
      <c r="AR567" s="16" t="s">
        <v>146</v>
      </c>
      <c r="AT567" s="16" t="s">
        <v>141</v>
      </c>
      <c r="AU567" s="16" t="s">
        <v>82</v>
      </c>
      <c r="AY567" s="16" t="s">
        <v>139</v>
      </c>
      <c r="BE567" s="184">
        <f>IF(N567="základní",J567,0)</f>
        <v>0</v>
      </c>
      <c r="BF567" s="184">
        <f>IF(N567="snížená",J567,0)</f>
        <v>0</v>
      </c>
      <c r="BG567" s="184">
        <f>IF(N567="zákl. přenesená",J567,0)</f>
        <v>0</v>
      </c>
      <c r="BH567" s="184">
        <f>IF(N567="sníž. přenesená",J567,0)</f>
        <v>0</v>
      </c>
      <c r="BI567" s="184">
        <f>IF(N567="nulová",J567,0)</f>
        <v>0</v>
      </c>
      <c r="BJ567" s="16" t="s">
        <v>80</v>
      </c>
      <c r="BK567" s="184">
        <f>ROUND(I567*H567,2)</f>
        <v>0</v>
      </c>
      <c r="BL567" s="16" t="s">
        <v>146</v>
      </c>
      <c r="BM567" s="16" t="s">
        <v>1264</v>
      </c>
    </row>
    <row r="568" spans="2:47" s="1" customFormat="1" ht="19.5">
      <c r="B568" s="33"/>
      <c r="C568" s="34"/>
      <c r="D568" s="185" t="s">
        <v>148</v>
      </c>
      <c r="E568" s="34"/>
      <c r="F568" s="186" t="s">
        <v>1265</v>
      </c>
      <c r="G568" s="34"/>
      <c r="H568" s="34"/>
      <c r="I568" s="102"/>
      <c r="J568" s="34"/>
      <c r="K568" s="34"/>
      <c r="L568" s="37"/>
      <c r="M568" s="187"/>
      <c r="N568" s="59"/>
      <c r="O568" s="59"/>
      <c r="P568" s="59"/>
      <c r="Q568" s="59"/>
      <c r="R568" s="59"/>
      <c r="S568" s="59"/>
      <c r="T568" s="60"/>
      <c r="AT568" s="16" t="s">
        <v>148</v>
      </c>
      <c r="AU568" s="16" t="s">
        <v>82</v>
      </c>
    </row>
    <row r="569" spans="2:47" s="1" customFormat="1" ht="58.5">
      <c r="B569" s="33"/>
      <c r="C569" s="34"/>
      <c r="D569" s="185" t="s">
        <v>149</v>
      </c>
      <c r="E569" s="34"/>
      <c r="F569" s="188" t="s">
        <v>1266</v>
      </c>
      <c r="G569" s="34"/>
      <c r="H569" s="34"/>
      <c r="I569" s="102"/>
      <c r="J569" s="34"/>
      <c r="K569" s="34"/>
      <c r="L569" s="37"/>
      <c r="M569" s="187"/>
      <c r="N569" s="59"/>
      <c r="O569" s="59"/>
      <c r="P569" s="59"/>
      <c r="Q569" s="59"/>
      <c r="R569" s="59"/>
      <c r="S569" s="59"/>
      <c r="T569" s="60"/>
      <c r="AT569" s="16" t="s">
        <v>149</v>
      </c>
      <c r="AU569" s="16" t="s">
        <v>82</v>
      </c>
    </row>
    <row r="570" spans="2:63" s="10" customFormat="1" ht="25.9" customHeight="1">
      <c r="B570" s="157"/>
      <c r="C570" s="158"/>
      <c r="D570" s="159" t="s">
        <v>71</v>
      </c>
      <c r="E570" s="160" t="s">
        <v>563</v>
      </c>
      <c r="F570" s="160" t="s">
        <v>564</v>
      </c>
      <c r="G570" s="158"/>
      <c r="H570" s="158"/>
      <c r="I570" s="161"/>
      <c r="J570" s="162">
        <f>BK570</f>
        <v>0</v>
      </c>
      <c r="K570" s="158"/>
      <c r="L570" s="163"/>
      <c r="M570" s="164"/>
      <c r="N570" s="165"/>
      <c r="O570" s="165"/>
      <c r="P570" s="166">
        <f>P571+P614+P653+P701+P710+P714+P729+P750+P756+P793+P835+P900+P931+P957+P990</f>
        <v>0</v>
      </c>
      <c r="Q570" s="165"/>
      <c r="R570" s="166">
        <f>R571+R614+R653+R701+R710+R714+R729+R750+R756+R793+R835+R900+R931+R957+R990</f>
        <v>9.70207719</v>
      </c>
      <c r="S570" s="165"/>
      <c r="T570" s="167">
        <f>T571+T614+T653+T701+T710+T714+T729+T750+T756+T793+T835+T900+T931+T957+T990</f>
        <v>12.3766844</v>
      </c>
      <c r="AR570" s="168" t="s">
        <v>82</v>
      </c>
      <c r="AT570" s="169" t="s">
        <v>71</v>
      </c>
      <c r="AU570" s="169" t="s">
        <v>72</v>
      </c>
      <c r="AY570" s="168" t="s">
        <v>139</v>
      </c>
      <c r="BK570" s="170">
        <f>BK571+BK614+BK653+BK701+BK710+BK714+BK729+BK750+BK756+BK793+BK835+BK900+BK931+BK957+BK990</f>
        <v>0</v>
      </c>
    </row>
    <row r="571" spans="2:63" s="10" customFormat="1" ht="22.9" customHeight="1">
      <c r="B571" s="157"/>
      <c r="C571" s="158"/>
      <c r="D571" s="159" t="s">
        <v>71</v>
      </c>
      <c r="E571" s="171" t="s">
        <v>1267</v>
      </c>
      <c r="F571" s="171" t="s">
        <v>1268</v>
      </c>
      <c r="G571" s="158"/>
      <c r="H571" s="158"/>
      <c r="I571" s="161"/>
      <c r="J571" s="172">
        <f>BK571</f>
        <v>0</v>
      </c>
      <c r="K571" s="158"/>
      <c r="L571" s="163"/>
      <c r="M571" s="164"/>
      <c r="N571" s="165"/>
      <c r="O571" s="165"/>
      <c r="P571" s="166">
        <f>SUM(P572:P613)</f>
        <v>0</v>
      </c>
      <c r="Q571" s="165"/>
      <c r="R571" s="166">
        <f>SUM(R572:R613)</f>
        <v>0.1641766</v>
      </c>
      <c r="S571" s="165"/>
      <c r="T571" s="167">
        <f>SUM(T572:T613)</f>
        <v>0</v>
      </c>
      <c r="AR571" s="168" t="s">
        <v>82</v>
      </c>
      <c r="AT571" s="169" t="s">
        <v>71</v>
      </c>
      <c r="AU571" s="169" t="s">
        <v>80</v>
      </c>
      <c r="AY571" s="168" t="s">
        <v>139</v>
      </c>
      <c r="BK571" s="170">
        <f>SUM(BK572:BK613)</f>
        <v>0</v>
      </c>
    </row>
    <row r="572" spans="2:65" s="1" customFormat="1" ht="20.45" customHeight="1">
      <c r="B572" s="33"/>
      <c r="C572" s="173" t="s">
        <v>1269</v>
      </c>
      <c r="D572" s="173" t="s">
        <v>141</v>
      </c>
      <c r="E572" s="174" t="s">
        <v>1270</v>
      </c>
      <c r="F572" s="175" t="s">
        <v>1271</v>
      </c>
      <c r="G572" s="176" t="s">
        <v>144</v>
      </c>
      <c r="H572" s="177">
        <v>20.576</v>
      </c>
      <c r="I572" s="178"/>
      <c r="J572" s="179">
        <f>ROUND(I572*H572,2)</f>
        <v>0</v>
      </c>
      <c r="K572" s="175" t="s">
        <v>145</v>
      </c>
      <c r="L572" s="37"/>
      <c r="M572" s="180" t="s">
        <v>19</v>
      </c>
      <c r="N572" s="181" t="s">
        <v>43</v>
      </c>
      <c r="O572" s="59"/>
      <c r="P572" s="182">
        <f>O572*H572</f>
        <v>0</v>
      </c>
      <c r="Q572" s="182">
        <v>0</v>
      </c>
      <c r="R572" s="182">
        <f>Q572*H572</f>
        <v>0</v>
      </c>
      <c r="S572" s="182">
        <v>0</v>
      </c>
      <c r="T572" s="183">
        <f>S572*H572</f>
        <v>0</v>
      </c>
      <c r="AR572" s="16" t="s">
        <v>239</v>
      </c>
      <c r="AT572" s="16" t="s">
        <v>141</v>
      </c>
      <c r="AU572" s="16" t="s">
        <v>82</v>
      </c>
      <c r="AY572" s="16" t="s">
        <v>139</v>
      </c>
      <c r="BE572" s="184">
        <f>IF(N572="základní",J572,0)</f>
        <v>0</v>
      </c>
      <c r="BF572" s="184">
        <f>IF(N572="snížená",J572,0)</f>
        <v>0</v>
      </c>
      <c r="BG572" s="184">
        <f>IF(N572="zákl. přenesená",J572,0)</f>
        <v>0</v>
      </c>
      <c r="BH572" s="184">
        <f>IF(N572="sníž. přenesená",J572,0)</f>
        <v>0</v>
      </c>
      <c r="BI572" s="184">
        <f>IF(N572="nulová",J572,0)</f>
        <v>0</v>
      </c>
      <c r="BJ572" s="16" t="s">
        <v>80</v>
      </c>
      <c r="BK572" s="184">
        <f>ROUND(I572*H572,2)</f>
        <v>0</v>
      </c>
      <c r="BL572" s="16" t="s">
        <v>239</v>
      </c>
      <c r="BM572" s="16" t="s">
        <v>1272</v>
      </c>
    </row>
    <row r="573" spans="2:47" s="1" customFormat="1" ht="11.25">
      <c r="B573" s="33"/>
      <c r="C573" s="34"/>
      <c r="D573" s="185" t="s">
        <v>148</v>
      </c>
      <c r="E573" s="34"/>
      <c r="F573" s="186" t="s">
        <v>1273</v>
      </c>
      <c r="G573" s="34"/>
      <c r="H573" s="34"/>
      <c r="I573" s="102"/>
      <c r="J573" s="34"/>
      <c r="K573" s="34"/>
      <c r="L573" s="37"/>
      <c r="M573" s="187"/>
      <c r="N573" s="59"/>
      <c r="O573" s="59"/>
      <c r="P573" s="59"/>
      <c r="Q573" s="59"/>
      <c r="R573" s="59"/>
      <c r="S573" s="59"/>
      <c r="T573" s="60"/>
      <c r="AT573" s="16" t="s">
        <v>148</v>
      </c>
      <c r="AU573" s="16" t="s">
        <v>82</v>
      </c>
    </row>
    <row r="574" spans="2:47" s="1" customFormat="1" ht="39">
      <c r="B574" s="33"/>
      <c r="C574" s="34"/>
      <c r="D574" s="185" t="s">
        <v>149</v>
      </c>
      <c r="E574" s="34"/>
      <c r="F574" s="188" t="s">
        <v>1274</v>
      </c>
      <c r="G574" s="34"/>
      <c r="H574" s="34"/>
      <c r="I574" s="102"/>
      <c r="J574" s="34"/>
      <c r="K574" s="34"/>
      <c r="L574" s="37"/>
      <c r="M574" s="187"/>
      <c r="N574" s="59"/>
      <c r="O574" s="59"/>
      <c r="P574" s="59"/>
      <c r="Q574" s="59"/>
      <c r="R574" s="59"/>
      <c r="S574" s="59"/>
      <c r="T574" s="60"/>
      <c r="AT574" s="16" t="s">
        <v>149</v>
      </c>
      <c r="AU574" s="16" t="s">
        <v>82</v>
      </c>
    </row>
    <row r="575" spans="2:51" s="11" customFormat="1" ht="11.25">
      <c r="B575" s="189"/>
      <c r="C575" s="190"/>
      <c r="D575" s="185" t="s">
        <v>151</v>
      </c>
      <c r="E575" s="191" t="s">
        <v>19</v>
      </c>
      <c r="F575" s="192" t="s">
        <v>1275</v>
      </c>
      <c r="G575" s="190"/>
      <c r="H575" s="193">
        <v>20.576</v>
      </c>
      <c r="I575" s="194"/>
      <c r="J575" s="190"/>
      <c r="K575" s="190"/>
      <c r="L575" s="195"/>
      <c r="M575" s="196"/>
      <c r="N575" s="197"/>
      <c r="O575" s="197"/>
      <c r="P575" s="197"/>
      <c r="Q575" s="197"/>
      <c r="R575" s="197"/>
      <c r="S575" s="197"/>
      <c r="T575" s="198"/>
      <c r="AT575" s="199" t="s">
        <v>151</v>
      </c>
      <c r="AU575" s="199" t="s">
        <v>82</v>
      </c>
      <c r="AV575" s="11" t="s">
        <v>82</v>
      </c>
      <c r="AW575" s="11" t="s">
        <v>33</v>
      </c>
      <c r="AX575" s="11" t="s">
        <v>80</v>
      </c>
      <c r="AY575" s="199" t="s">
        <v>139</v>
      </c>
    </row>
    <row r="576" spans="2:65" s="1" customFormat="1" ht="20.45" customHeight="1">
      <c r="B576" s="33"/>
      <c r="C576" s="222" t="s">
        <v>1276</v>
      </c>
      <c r="D576" s="222" t="s">
        <v>259</v>
      </c>
      <c r="E576" s="223" t="s">
        <v>1277</v>
      </c>
      <c r="F576" s="224" t="s">
        <v>1278</v>
      </c>
      <c r="G576" s="225" t="s">
        <v>262</v>
      </c>
      <c r="H576" s="226">
        <v>0.006</v>
      </c>
      <c r="I576" s="227"/>
      <c r="J576" s="228">
        <f>ROUND(I576*H576,2)</f>
        <v>0</v>
      </c>
      <c r="K576" s="224" t="s">
        <v>145</v>
      </c>
      <c r="L576" s="229"/>
      <c r="M576" s="230" t="s">
        <v>19</v>
      </c>
      <c r="N576" s="231" t="s">
        <v>43</v>
      </c>
      <c r="O576" s="59"/>
      <c r="P576" s="182">
        <f>O576*H576</f>
        <v>0</v>
      </c>
      <c r="Q576" s="182">
        <v>1</v>
      </c>
      <c r="R576" s="182">
        <f>Q576*H576</f>
        <v>0.006</v>
      </c>
      <c r="S576" s="182">
        <v>0</v>
      </c>
      <c r="T576" s="183">
        <f>S576*H576</f>
        <v>0</v>
      </c>
      <c r="AR576" s="16" t="s">
        <v>350</v>
      </c>
      <c r="AT576" s="16" t="s">
        <v>259</v>
      </c>
      <c r="AU576" s="16" t="s">
        <v>82</v>
      </c>
      <c r="AY576" s="16" t="s">
        <v>139</v>
      </c>
      <c r="BE576" s="184">
        <f>IF(N576="základní",J576,0)</f>
        <v>0</v>
      </c>
      <c r="BF576" s="184">
        <f>IF(N576="snížená",J576,0)</f>
        <v>0</v>
      </c>
      <c r="BG576" s="184">
        <f>IF(N576="zákl. přenesená",J576,0)</f>
        <v>0</v>
      </c>
      <c r="BH576" s="184">
        <f>IF(N576="sníž. přenesená",J576,0)</f>
        <v>0</v>
      </c>
      <c r="BI576" s="184">
        <f>IF(N576="nulová",J576,0)</f>
        <v>0</v>
      </c>
      <c r="BJ576" s="16" t="s">
        <v>80</v>
      </c>
      <c r="BK576" s="184">
        <f>ROUND(I576*H576,2)</f>
        <v>0</v>
      </c>
      <c r="BL576" s="16" t="s">
        <v>239</v>
      </c>
      <c r="BM576" s="16" t="s">
        <v>1279</v>
      </c>
    </row>
    <row r="577" spans="2:47" s="1" customFormat="1" ht="11.25">
      <c r="B577" s="33"/>
      <c r="C577" s="34"/>
      <c r="D577" s="185" t="s">
        <v>148</v>
      </c>
      <c r="E577" s="34"/>
      <c r="F577" s="186" t="s">
        <v>1278</v>
      </c>
      <c r="G577" s="34"/>
      <c r="H577" s="34"/>
      <c r="I577" s="102"/>
      <c r="J577" s="34"/>
      <c r="K577" s="34"/>
      <c r="L577" s="37"/>
      <c r="M577" s="187"/>
      <c r="N577" s="59"/>
      <c r="O577" s="59"/>
      <c r="P577" s="59"/>
      <c r="Q577" s="59"/>
      <c r="R577" s="59"/>
      <c r="S577" s="59"/>
      <c r="T577" s="60"/>
      <c r="AT577" s="16" t="s">
        <v>148</v>
      </c>
      <c r="AU577" s="16" t="s">
        <v>82</v>
      </c>
    </row>
    <row r="578" spans="2:51" s="11" customFormat="1" ht="11.25">
      <c r="B578" s="189"/>
      <c r="C578" s="190"/>
      <c r="D578" s="185" t="s">
        <v>151</v>
      </c>
      <c r="E578" s="190"/>
      <c r="F578" s="192" t="s">
        <v>1280</v>
      </c>
      <c r="G578" s="190"/>
      <c r="H578" s="193">
        <v>0.006</v>
      </c>
      <c r="I578" s="194"/>
      <c r="J578" s="190"/>
      <c r="K578" s="190"/>
      <c r="L578" s="195"/>
      <c r="M578" s="196"/>
      <c r="N578" s="197"/>
      <c r="O578" s="197"/>
      <c r="P578" s="197"/>
      <c r="Q578" s="197"/>
      <c r="R578" s="197"/>
      <c r="S578" s="197"/>
      <c r="T578" s="198"/>
      <c r="AT578" s="199" t="s">
        <v>151</v>
      </c>
      <c r="AU578" s="199" t="s">
        <v>82</v>
      </c>
      <c r="AV578" s="11" t="s">
        <v>82</v>
      </c>
      <c r="AW578" s="11" t="s">
        <v>4</v>
      </c>
      <c r="AX578" s="11" t="s">
        <v>80</v>
      </c>
      <c r="AY578" s="199" t="s">
        <v>139</v>
      </c>
    </row>
    <row r="579" spans="2:65" s="1" customFormat="1" ht="20.45" customHeight="1">
      <c r="B579" s="33"/>
      <c r="C579" s="173" t="s">
        <v>1281</v>
      </c>
      <c r="D579" s="173" t="s">
        <v>141</v>
      </c>
      <c r="E579" s="174" t="s">
        <v>1282</v>
      </c>
      <c r="F579" s="175" t="s">
        <v>1283</v>
      </c>
      <c r="G579" s="176" t="s">
        <v>144</v>
      </c>
      <c r="H579" s="177">
        <v>23.868</v>
      </c>
      <c r="I579" s="178"/>
      <c r="J579" s="179">
        <f>ROUND(I579*H579,2)</f>
        <v>0</v>
      </c>
      <c r="K579" s="175" t="s">
        <v>145</v>
      </c>
      <c r="L579" s="37"/>
      <c r="M579" s="180" t="s">
        <v>19</v>
      </c>
      <c r="N579" s="181" t="s">
        <v>43</v>
      </c>
      <c r="O579" s="59"/>
      <c r="P579" s="182">
        <f>O579*H579</f>
        <v>0</v>
      </c>
      <c r="Q579" s="182">
        <v>0</v>
      </c>
      <c r="R579" s="182">
        <f>Q579*H579</f>
        <v>0</v>
      </c>
      <c r="S579" s="182">
        <v>0</v>
      </c>
      <c r="T579" s="183">
        <f>S579*H579</f>
        <v>0</v>
      </c>
      <c r="AR579" s="16" t="s">
        <v>239</v>
      </c>
      <c r="AT579" s="16" t="s">
        <v>141</v>
      </c>
      <c r="AU579" s="16" t="s">
        <v>82</v>
      </c>
      <c r="AY579" s="16" t="s">
        <v>139</v>
      </c>
      <c r="BE579" s="184">
        <f>IF(N579="základní",J579,0)</f>
        <v>0</v>
      </c>
      <c r="BF579" s="184">
        <f>IF(N579="snížená",J579,0)</f>
        <v>0</v>
      </c>
      <c r="BG579" s="184">
        <f>IF(N579="zákl. přenesená",J579,0)</f>
        <v>0</v>
      </c>
      <c r="BH579" s="184">
        <f>IF(N579="sníž. přenesená",J579,0)</f>
        <v>0</v>
      </c>
      <c r="BI579" s="184">
        <f>IF(N579="nulová",J579,0)</f>
        <v>0</v>
      </c>
      <c r="BJ579" s="16" t="s">
        <v>80</v>
      </c>
      <c r="BK579" s="184">
        <f>ROUND(I579*H579,2)</f>
        <v>0</v>
      </c>
      <c r="BL579" s="16" t="s">
        <v>239</v>
      </c>
      <c r="BM579" s="16" t="s">
        <v>1284</v>
      </c>
    </row>
    <row r="580" spans="2:47" s="1" customFormat="1" ht="11.25">
      <c r="B580" s="33"/>
      <c r="C580" s="34"/>
      <c r="D580" s="185" t="s">
        <v>148</v>
      </c>
      <c r="E580" s="34"/>
      <c r="F580" s="186" t="s">
        <v>1285</v>
      </c>
      <c r="G580" s="34"/>
      <c r="H580" s="34"/>
      <c r="I580" s="102"/>
      <c r="J580" s="34"/>
      <c r="K580" s="34"/>
      <c r="L580" s="37"/>
      <c r="M580" s="187"/>
      <c r="N580" s="59"/>
      <c r="O580" s="59"/>
      <c r="P580" s="59"/>
      <c r="Q580" s="59"/>
      <c r="R580" s="59"/>
      <c r="S580" s="59"/>
      <c r="T580" s="60"/>
      <c r="AT580" s="16" t="s">
        <v>148</v>
      </c>
      <c r="AU580" s="16" t="s">
        <v>82</v>
      </c>
    </row>
    <row r="581" spans="2:47" s="1" customFormat="1" ht="39">
      <c r="B581" s="33"/>
      <c r="C581" s="34"/>
      <c r="D581" s="185" t="s">
        <v>149</v>
      </c>
      <c r="E581" s="34"/>
      <c r="F581" s="188" t="s">
        <v>1274</v>
      </c>
      <c r="G581" s="34"/>
      <c r="H581" s="34"/>
      <c r="I581" s="102"/>
      <c r="J581" s="34"/>
      <c r="K581" s="34"/>
      <c r="L581" s="37"/>
      <c r="M581" s="187"/>
      <c r="N581" s="59"/>
      <c r="O581" s="59"/>
      <c r="P581" s="59"/>
      <c r="Q581" s="59"/>
      <c r="R581" s="59"/>
      <c r="S581" s="59"/>
      <c r="T581" s="60"/>
      <c r="AT581" s="16" t="s">
        <v>149</v>
      </c>
      <c r="AU581" s="16" t="s">
        <v>82</v>
      </c>
    </row>
    <row r="582" spans="2:51" s="11" customFormat="1" ht="11.25">
      <c r="B582" s="189"/>
      <c r="C582" s="190"/>
      <c r="D582" s="185" t="s">
        <v>151</v>
      </c>
      <c r="E582" s="191" t="s">
        <v>19</v>
      </c>
      <c r="F582" s="192" t="s">
        <v>1286</v>
      </c>
      <c r="G582" s="190"/>
      <c r="H582" s="193">
        <v>23.868</v>
      </c>
      <c r="I582" s="194"/>
      <c r="J582" s="190"/>
      <c r="K582" s="190"/>
      <c r="L582" s="195"/>
      <c r="M582" s="196"/>
      <c r="N582" s="197"/>
      <c r="O582" s="197"/>
      <c r="P582" s="197"/>
      <c r="Q582" s="197"/>
      <c r="R582" s="197"/>
      <c r="S582" s="197"/>
      <c r="T582" s="198"/>
      <c r="AT582" s="199" t="s">
        <v>151</v>
      </c>
      <c r="AU582" s="199" t="s">
        <v>82</v>
      </c>
      <c r="AV582" s="11" t="s">
        <v>82</v>
      </c>
      <c r="AW582" s="11" t="s">
        <v>33</v>
      </c>
      <c r="AX582" s="11" t="s">
        <v>80</v>
      </c>
      <c r="AY582" s="199" t="s">
        <v>139</v>
      </c>
    </row>
    <row r="583" spans="2:65" s="1" customFormat="1" ht="20.45" customHeight="1">
      <c r="B583" s="33"/>
      <c r="C583" s="222" t="s">
        <v>1287</v>
      </c>
      <c r="D583" s="222" t="s">
        <v>259</v>
      </c>
      <c r="E583" s="223" t="s">
        <v>1277</v>
      </c>
      <c r="F583" s="224" t="s">
        <v>1278</v>
      </c>
      <c r="G583" s="225" t="s">
        <v>262</v>
      </c>
      <c r="H583" s="226">
        <v>0.008</v>
      </c>
      <c r="I583" s="227"/>
      <c r="J583" s="228">
        <f>ROUND(I583*H583,2)</f>
        <v>0</v>
      </c>
      <c r="K583" s="224" t="s">
        <v>145</v>
      </c>
      <c r="L583" s="229"/>
      <c r="M583" s="230" t="s">
        <v>19</v>
      </c>
      <c r="N583" s="231" t="s">
        <v>43</v>
      </c>
      <c r="O583" s="59"/>
      <c r="P583" s="182">
        <f>O583*H583</f>
        <v>0</v>
      </c>
      <c r="Q583" s="182">
        <v>1</v>
      </c>
      <c r="R583" s="182">
        <f>Q583*H583</f>
        <v>0.008</v>
      </c>
      <c r="S583" s="182">
        <v>0</v>
      </c>
      <c r="T583" s="183">
        <f>S583*H583</f>
        <v>0</v>
      </c>
      <c r="AR583" s="16" t="s">
        <v>350</v>
      </c>
      <c r="AT583" s="16" t="s">
        <v>259</v>
      </c>
      <c r="AU583" s="16" t="s">
        <v>82</v>
      </c>
      <c r="AY583" s="16" t="s">
        <v>139</v>
      </c>
      <c r="BE583" s="184">
        <f>IF(N583="základní",J583,0)</f>
        <v>0</v>
      </c>
      <c r="BF583" s="184">
        <f>IF(N583="snížená",J583,0)</f>
        <v>0</v>
      </c>
      <c r="BG583" s="184">
        <f>IF(N583="zákl. přenesená",J583,0)</f>
        <v>0</v>
      </c>
      <c r="BH583" s="184">
        <f>IF(N583="sníž. přenesená",J583,0)</f>
        <v>0</v>
      </c>
      <c r="BI583" s="184">
        <f>IF(N583="nulová",J583,0)</f>
        <v>0</v>
      </c>
      <c r="BJ583" s="16" t="s">
        <v>80</v>
      </c>
      <c r="BK583" s="184">
        <f>ROUND(I583*H583,2)</f>
        <v>0</v>
      </c>
      <c r="BL583" s="16" t="s">
        <v>239</v>
      </c>
      <c r="BM583" s="16" t="s">
        <v>1288</v>
      </c>
    </row>
    <row r="584" spans="2:47" s="1" customFormat="1" ht="11.25">
      <c r="B584" s="33"/>
      <c r="C584" s="34"/>
      <c r="D584" s="185" t="s">
        <v>148</v>
      </c>
      <c r="E584" s="34"/>
      <c r="F584" s="186" t="s">
        <v>1278</v>
      </c>
      <c r="G584" s="34"/>
      <c r="H584" s="34"/>
      <c r="I584" s="102"/>
      <c r="J584" s="34"/>
      <c r="K584" s="34"/>
      <c r="L584" s="37"/>
      <c r="M584" s="187"/>
      <c r="N584" s="59"/>
      <c r="O584" s="59"/>
      <c r="P584" s="59"/>
      <c r="Q584" s="59"/>
      <c r="R584" s="59"/>
      <c r="S584" s="59"/>
      <c r="T584" s="60"/>
      <c r="AT584" s="16" t="s">
        <v>148</v>
      </c>
      <c r="AU584" s="16" t="s">
        <v>82</v>
      </c>
    </row>
    <row r="585" spans="2:51" s="11" customFormat="1" ht="11.25">
      <c r="B585" s="189"/>
      <c r="C585" s="190"/>
      <c r="D585" s="185" t="s">
        <v>151</v>
      </c>
      <c r="E585" s="190"/>
      <c r="F585" s="192" t="s">
        <v>1289</v>
      </c>
      <c r="G585" s="190"/>
      <c r="H585" s="193">
        <v>0.008</v>
      </c>
      <c r="I585" s="194"/>
      <c r="J585" s="190"/>
      <c r="K585" s="190"/>
      <c r="L585" s="195"/>
      <c r="M585" s="196"/>
      <c r="N585" s="197"/>
      <c r="O585" s="197"/>
      <c r="P585" s="197"/>
      <c r="Q585" s="197"/>
      <c r="R585" s="197"/>
      <c r="S585" s="197"/>
      <c r="T585" s="198"/>
      <c r="AT585" s="199" t="s">
        <v>151</v>
      </c>
      <c r="AU585" s="199" t="s">
        <v>82</v>
      </c>
      <c r="AV585" s="11" t="s">
        <v>82</v>
      </c>
      <c r="AW585" s="11" t="s">
        <v>4</v>
      </c>
      <c r="AX585" s="11" t="s">
        <v>80</v>
      </c>
      <c r="AY585" s="199" t="s">
        <v>139</v>
      </c>
    </row>
    <row r="586" spans="2:65" s="1" customFormat="1" ht="20.45" customHeight="1">
      <c r="B586" s="33"/>
      <c r="C586" s="173" t="s">
        <v>1290</v>
      </c>
      <c r="D586" s="173" t="s">
        <v>141</v>
      </c>
      <c r="E586" s="174" t="s">
        <v>1291</v>
      </c>
      <c r="F586" s="175" t="s">
        <v>1292</v>
      </c>
      <c r="G586" s="176" t="s">
        <v>144</v>
      </c>
      <c r="H586" s="177">
        <v>9.31</v>
      </c>
      <c r="I586" s="178"/>
      <c r="J586" s="179">
        <f>ROUND(I586*H586,2)</f>
        <v>0</v>
      </c>
      <c r="K586" s="175" t="s">
        <v>145</v>
      </c>
      <c r="L586" s="37"/>
      <c r="M586" s="180" t="s">
        <v>19</v>
      </c>
      <c r="N586" s="181" t="s">
        <v>43</v>
      </c>
      <c r="O586" s="59"/>
      <c r="P586" s="182">
        <f>O586*H586</f>
        <v>0</v>
      </c>
      <c r="Q586" s="182">
        <v>0.0035</v>
      </c>
      <c r="R586" s="182">
        <f>Q586*H586</f>
        <v>0.032585</v>
      </c>
      <c r="S586" s="182">
        <v>0</v>
      </c>
      <c r="T586" s="183">
        <f>S586*H586</f>
        <v>0</v>
      </c>
      <c r="AR586" s="16" t="s">
        <v>239</v>
      </c>
      <c r="AT586" s="16" t="s">
        <v>141</v>
      </c>
      <c r="AU586" s="16" t="s">
        <v>82</v>
      </c>
      <c r="AY586" s="16" t="s">
        <v>139</v>
      </c>
      <c r="BE586" s="184">
        <f>IF(N586="základní",J586,0)</f>
        <v>0</v>
      </c>
      <c r="BF586" s="184">
        <f>IF(N586="snížená",J586,0)</f>
        <v>0</v>
      </c>
      <c r="BG586" s="184">
        <f>IF(N586="zákl. přenesená",J586,0)</f>
        <v>0</v>
      </c>
      <c r="BH586" s="184">
        <f>IF(N586="sníž. přenesená",J586,0)</f>
        <v>0</v>
      </c>
      <c r="BI586" s="184">
        <f>IF(N586="nulová",J586,0)</f>
        <v>0</v>
      </c>
      <c r="BJ586" s="16" t="s">
        <v>80</v>
      </c>
      <c r="BK586" s="184">
        <f>ROUND(I586*H586,2)</f>
        <v>0</v>
      </c>
      <c r="BL586" s="16" t="s">
        <v>239</v>
      </c>
      <c r="BM586" s="16" t="s">
        <v>1293</v>
      </c>
    </row>
    <row r="587" spans="2:47" s="1" customFormat="1" ht="19.5">
      <c r="B587" s="33"/>
      <c r="C587" s="34"/>
      <c r="D587" s="185" t="s">
        <v>148</v>
      </c>
      <c r="E587" s="34"/>
      <c r="F587" s="186" t="s">
        <v>1294</v>
      </c>
      <c r="G587" s="34"/>
      <c r="H587" s="34"/>
      <c r="I587" s="102"/>
      <c r="J587" s="34"/>
      <c r="K587" s="34"/>
      <c r="L587" s="37"/>
      <c r="M587" s="187"/>
      <c r="N587" s="59"/>
      <c r="O587" s="59"/>
      <c r="P587" s="59"/>
      <c r="Q587" s="59"/>
      <c r="R587" s="59"/>
      <c r="S587" s="59"/>
      <c r="T587" s="60"/>
      <c r="AT587" s="16" t="s">
        <v>148</v>
      </c>
      <c r="AU587" s="16" t="s">
        <v>82</v>
      </c>
    </row>
    <row r="588" spans="2:51" s="11" customFormat="1" ht="11.25">
      <c r="B588" s="189"/>
      <c r="C588" s="190"/>
      <c r="D588" s="185" t="s">
        <v>151</v>
      </c>
      <c r="E588" s="191" t="s">
        <v>19</v>
      </c>
      <c r="F588" s="192" t="s">
        <v>1295</v>
      </c>
      <c r="G588" s="190"/>
      <c r="H588" s="193">
        <v>9.31</v>
      </c>
      <c r="I588" s="194"/>
      <c r="J588" s="190"/>
      <c r="K588" s="190"/>
      <c r="L588" s="195"/>
      <c r="M588" s="196"/>
      <c r="N588" s="197"/>
      <c r="O588" s="197"/>
      <c r="P588" s="197"/>
      <c r="Q588" s="197"/>
      <c r="R588" s="197"/>
      <c r="S588" s="197"/>
      <c r="T588" s="198"/>
      <c r="AT588" s="199" t="s">
        <v>151</v>
      </c>
      <c r="AU588" s="199" t="s">
        <v>82</v>
      </c>
      <c r="AV588" s="11" t="s">
        <v>82</v>
      </c>
      <c r="AW588" s="11" t="s">
        <v>33</v>
      </c>
      <c r="AX588" s="11" t="s">
        <v>80</v>
      </c>
      <c r="AY588" s="199" t="s">
        <v>139</v>
      </c>
    </row>
    <row r="589" spans="2:65" s="1" customFormat="1" ht="20.45" customHeight="1">
      <c r="B589" s="33"/>
      <c r="C589" s="173" t="s">
        <v>1296</v>
      </c>
      <c r="D589" s="173" t="s">
        <v>141</v>
      </c>
      <c r="E589" s="174" t="s">
        <v>1297</v>
      </c>
      <c r="F589" s="175" t="s">
        <v>1298</v>
      </c>
      <c r="G589" s="176" t="s">
        <v>144</v>
      </c>
      <c r="H589" s="177">
        <v>8.577</v>
      </c>
      <c r="I589" s="178"/>
      <c r="J589" s="179">
        <f>ROUND(I589*H589,2)</f>
        <v>0</v>
      </c>
      <c r="K589" s="175" t="s">
        <v>145</v>
      </c>
      <c r="L589" s="37"/>
      <c r="M589" s="180" t="s">
        <v>19</v>
      </c>
      <c r="N589" s="181" t="s">
        <v>43</v>
      </c>
      <c r="O589" s="59"/>
      <c r="P589" s="182">
        <f>O589*H589</f>
        <v>0</v>
      </c>
      <c r="Q589" s="182">
        <v>0.004</v>
      </c>
      <c r="R589" s="182">
        <f>Q589*H589</f>
        <v>0.034308</v>
      </c>
      <c r="S589" s="182">
        <v>0</v>
      </c>
      <c r="T589" s="183">
        <f>S589*H589</f>
        <v>0</v>
      </c>
      <c r="AR589" s="16" t="s">
        <v>239</v>
      </c>
      <c r="AT589" s="16" t="s">
        <v>141</v>
      </c>
      <c r="AU589" s="16" t="s">
        <v>82</v>
      </c>
      <c r="AY589" s="16" t="s">
        <v>139</v>
      </c>
      <c r="BE589" s="184">
        <f>IF(N589="základní",J589,0)</f>
        <v>0</v>
      </c>
      <c r="BF589" s="184">
        <f>IF(N589="snížená",J589,0)</f>
        <v>0</v>
      </c>
      <c r="BG589" s="184">
        <f>IF(N589="zákl. přenesená",J589,0)</f>
        <v>0</v>
      </c>
      <c r="BH589" s="184">
        <f>IF(N589="sníž. přenesená",J589,0)</f>
        <v>0</v>
      </c>
      <c r="BI589" s="184">
        <f>IF(N589="nulová",J589,0)</f>
        <v>0</v>
      </c>
      <c r="BJ589" s="16" t="s">
        <v>80</v>
      </c>
      <c r="BK589" s="184">
        <f>ROUND(I589*H589,2)</f>
        <v>0</v>
      </c>
      <c r="BL589" s="16" t="s">
        <v>239</v>
      </c>
      <c r="BM589" s="16" t="s">
        <v>1299</v>
      </c>
    </row>
    <row r="590" spans="2:47" s="1" customFormat="1" ht="19.5">
      <c r="B590" s="33"/>
      <c r="C590" s="34"/>
      <c r="D590" s="185" t="s">
        <v>148</v>
      </c>
      <c r="E590" s="34"/>
      <c r="F590" s="186" t="s">
        <v>1300</v>
      </c>
      <c r="G590" s="34"/>
      <c r="H590" s="34"/>
      <c r="I590" s="102"/>
      <c r="J590" s="34"/>
      <c r="K590" s="34"/>
      <c r="L590" s="37"/>
      <c r="M590" s="187"/>
      <c r="N590" s="59"/>
      <c r="O590" s="59"/>
      <c r="P590" s="59"/>
      <c r="Q590" s="59"/>
      <c r="R590" s="59"/>
      <c r="S590" s="59"/>
      <c r="T590" s="60"/>
      <c r="AT590" s="16" t="s">
        <v>148</v>
      </c>
      <c r="AU590" s="16" t="s">
        <v>82</v>
      </c>
    </row>
    <row r="591" spans="2:51" s="11" customFormat="1" ht="11.25">
      <c r="B591" s="189"/>
      <c r="C591" s="190"/>
      <c r="D591" s="185" t="s">
        <v>151</v>
      </c>
      <c r="E591" s="191" t="s">
        <v>19</v>
      </c>
      <c r="F591" s="192" t="s">
        <v>1301</v>
      </c>
      <c r="G591" s="190"/>
      <c r="H591" s="193">
        <v>15.305</v>
      </c>
      <c r="I591" s="194"/>
      <c r="J591" s="190"/>
      <c r="K591" s="190"/>
      <c r="L591" s="195"/>
      <c r="M591" s="196"/>
      <c r="N591" s="197"/>
      <c r="O591" s="197"/>
      <c r="P591" s="197"/>
      <c r="Q591" s="197"/>
      <c r="R591" s="197"/>
      <c r="S591" s="197"/>
      <c r="T591" s="198"/>
      <c r="AT591" s="199" t="s">
        <v>151</v>
      </c>
      <c r="AU591" s="199" t="s">
        <v>82</v>
      </c>
      <c r="AV591" s="11" t="s">
        <v>82</v>
      </c>
      <c r="AW591" s="11" t="s">
        <v>33</v>
      </c>
      <c r="AX591" s="11" t="s">
        <v>72</v>
      </c>
      <c r="AY591" s="199" t="s">
        <v>139</v>
      </c>
    </row>
    <row r="592" spans="2:51" s="11" customFormat="1" ht="11.25">
      <c r="B592" s="189"/>
      <c r="C592" s="190"/>
      <c r="D592" s="185" t="s">
        <v>151</v>
      </c>
      <c r="E592" s="191" t="s">
        <v>19</v>
      </c>
      <c r="F592" s="192" t="s">
        <v>1302</v>
      </c>
      <c r="G592" s="190"/>
      <c r="H592" s="193">
        <v>-6.728</v>
      </c>
      <c r="I592" s="194"/>
      <c r="J592" s="190"/>
      <c r="K592" s="190"/>
      <c r="L592" s="195"/>
      <c r="M592" s="196"/>
      <c r="N592" s="197"/>
      <c r="O592" s="197"/>
      <c r="P592" s="197"/>
      <c r="Q592" s="197"/>
      <c r="R592" s="197"/>
      <c r="S592" s="197"/>
      <c r="T592" s="198"/>
      <c r="AT592" s="199" t="s">
        <v>151</v>
      </c>
      <c r="AU592" s="199" t="s">
        <v>82</v>
      </c>
      <c r="AV592" s="11" t="s">
        <v>82</v>
      </c>
      <c r="AW592" s="11" t="s">
        <v>33</v>
      </c>
      <c r="AX592" s="11" t="s">
        <v>72</v>
      </c>
      <c r="AY592" s="199" t="s">
        <v>139</v>
      </c>
    </row>
    <row r="593" spans="2:51" s="12" customFormat="1" ht="11.25">
      <c r="B593" s="200"/>
      <c r="C593" s="201"/>
      <c r="D593" s="185" t="s">
        <v>151</v>
      </c>
      <c r="E593" s="202" t="s">
        <v>19</v>
      </c>
      <c r="F593" s="203" t="s">
        <v>166</v>
      </c>
      <c r="G593" s="201"/>
      <c r="H593" s="204">
        <v>8.577</v>
      </c>
      <c r="I593" s="205"/>
      <c r="J593" s="201"/>
      <c r="K593" s="201"/>
      <c r="L593" s="206"/>
      <c r="M593" s="207"/>
      <c r="N593" s="208"/>
      <c r="O593" s="208"/>
      <c r="P593" s="208"/>
      <c r="Q593" s="208"/>
      <c r="R593" s="208"/>
      <c r="S593" s="208"/>
      <c r="T593" s="209"/>
      <c r="AT593" s="210" t="s">
        <v>151</v>
      </c>
      <c r="AU593" s="210" t="s">
        <v>82</v>
      </c>
      <c r="AV593" s="12" t="s">
        <v>146</v>
      </c>
      <c r="AW593" s="12" t="s">
        <v>33</v>
      </c>
      <c r="AX593" s="12" t="s">
        <v>80</v>
      </c>
      <c r="AY593" s="210" t="s">
        <v>139</v>
      </c>
    </row>
    <row r="594" spans="2:65" s="1" customFormat="1" ht="20.45" customHeight="1">
      <c r="B594" s="33"/>
      <c r="C594" s="173" t="s">
        <v>1303</v>
      </c>
      <c r="D594" s="173" t="s">
        <v>141</v>
      </c>
      <c r="E594" s="174" t="s">
        <v>1304</v>
      </c>
      <c r="F594" s="175" t="s">
        <v>1305</v>
      </c>
      <c r="G594" s="176" t="s">
        <v>144</v>
      </c>
      <c r="H594" s="177">
        <v>3.772</v>
      </c>
      <c r="I594" s="178"/>
      <c r="J594" s="179">
        <f>ROUND(I594*H594,2)</f>
        <v>0</v>
      </c>
      <c r="K594" s="175" t="s">
        <v>145</v>
      </c>
      <c r="L594" s="37"/>
      <c r="M594" s="180" t="s">
        <v>19</v>
      </c>
      <c r="N594" s="181" t="s">
        <v>43</v>
      </c>
      <c r="O594" s="59"/>
      <c r="P594" s="182">
        <f>O594*H594</f>
        <v>0</v>
      </c>
      <c r="Q594" s="182">
        <v>0.0035</v>
      </c>
      <c r="R594" s="182">
        <f>Q594*H594</f>
        <v>0.013202</v>
      </c>
      <c r="S594" s="182">
        <v>0</v>
      </c>
      <c r="T594" s="183">
        <f>S594*H594</f>
        <v>0</v>
      </c>
      <c r="AR594" s="16" t="s">
        <v>239</v>
      </c>
      <c r="AT594" s="16" t="s">
        <v>141</v>
      </c>
      <c r="AU594" s="16" t="s">
        <v>82</v>
      </c>
      <c r="AY594" s="16" t="s">
        <v>139</v>
      </c>
      <c r="BE594" s="184">
        <f>IF(N594="základní",J594,0)</f>
        <v>0</v>
      </c>
      <c r="BF594" s="184">
        <f>IF(N594="snížená",J594,0)</f>
        <v>0</v>
      </c>
      <c r="BG594" s="184">
        <f>IF(N594="zákl. přenesená",J594,0)</f>
        <v>0</v>
      </c>
      <c r="BH594" s="184">
        <f>IF(N594="sníž. přenesená",J594,0)</f>
        <v>0</v>
      </c>
      <c r="BI594" s="184">
        <f>IF(N594="nulová",J594,0)</f>
        <v>0</v>
      </c>
      <c r="BJ594" s="16" t="s">
        <v>80</v>
      </c>
      <c r="BK594" s="184">
        <f>ROUND(I594*H594,2)</f>
        <v>0</v>
      </c>
      <c r="BL594" s="16" t="s">
        <v>239</v>
      </c>
      <c r="BM594" s="16" t="s">
        <v>1306</v>
      </c>
    </row>
    <row r="595" spans="2:47" s="1" customFormat="1" ht="19.5">
      <c r="B595" s="33"/>
      <c r="C595" s="34"/>
      <c r="D595" s="185" t="s">
        <v>148</v>
      </c>
      <c r="E595" s="34"/>
      <c r="F595" s="186" t="s">
        <v>1307</v>
      </c>
      <c r="G595" s="34"/>
      <c r="H595" s="34"/>
      <c r="I595" s="102"/>
      <c r="J595" s="34"/>
      <c r="K595" s="34"/>
      <c r="L595" s="37"/>
      <c r="M595" s="187"/>
      <c r="N595" s="59"/>
      <c r="O595" s="59"/>
      <c r="P595" s="59"/>
      <c r="Q595" s="59"/>
      <c r="R595" s="59"/>
      <c r="S595" s="59"/>
      <c r="T595" s="60"/>
      <c r="AT595" s="16" t="s">
        <v>148</v>
      </c>
      <c r="AU595" s="16" t="s">
        <v>82</v>
      </c>
    </row>
    <row r="596" spans="2:51" s="11" customFormat="1" ht="11.25">
      <c r="B596" s="189"/>
      <c r="C596" s="190"/>
      <c r="D596" s="185" t="s">
        <v>151</v>
      </c>
      <c r="E596" s="191" t="s">
        <v>19</v>
      </c>
      <c r="F596" s="192" t="s">
        <v>1308</v>
      </c>
      <c r="G596" s="190"/>
      <c r="H596" s="193">
        <v>1.78</v>
      </c>
      <c r="I596" s="194"/>
      <c r="J596" s="190"/>
      <c r="K596" s="190"/>
      <c r="L596" s="195"/>
      <c r="M596" s="196"/>
      <c r="N596" s="197"/>
      <c r="O596" s="197"/>
      <c r="P596" s="197"/>
      <c r="Q596" s="197"/>
      <c r="R596" s="197"/>
      <c r="S596" s="197"/>
      <c r="T596" s="198"/>
      <c r="AT596" s="199" t="s">
        <v>151</v>
      </c>
      <c r="AU596" s="199" t="s">
        <v>82</v>
      </c>
      <c r="AV596" s="11" t="s">
        <v>82</v>
      </c>
      <c r="AW596" s="11" t="s">
        <v>33</v>
      </c>
      <c r="AX596" s="11" t="s">
        <v>72</v>
      </c>
      <c r="AY596" s="199" t="s">
        <v>139</v>
      </c>
    </row>
    <row r="597" spans="2:51" s="11" customFormat="1" ht="11.25">
      <c r="B597" s="189"/>
      <c r="C597" s="190"/>
      <c r="D597" s="185" t="s">
        <v>151</v>
      </c>
      <c r="E597" s="191" t="s">
        <v>19</v>
      </c>
      <c r="F597" s="192" t="s">
        <v>1309</v>
      </c>
      <c r="G597" s="190"/>
      <c r="H597" s="193">
        <v>1.992</v>
      </c>
      <c r="I597" s="194"/>
      <c r="J597" s="190"/>
      <c r="K597" s="190"/>
      <c r="L597" s="195"/>
      <c r="M597" s="196"/>
      <c r="N597" s="197"/>
      <c r="O597" s="197"/>
      <c r="P597" s="197"/>
      <c r="Q597" s="197"/>
      <c r="R597" s="197"/>
      <c r="S597" s="197"/>
      <c r="T597" s="198"/>
      <c r="AT597" s="199" t="s">
        <v>151</v>
      </c>
      <c r="AU597" s="199" t="s">
        <v>82</v>
      </c>
      <c r="AV597" s="11" t="s">
        <v>82</v>
      </c>
      <c r="AW597" s="11" t="s">
        <v>33</v>
      </c>
      <c r="AX597" s="11" t="s">
        <v>72</v>
      </c>
      <c r="AY597" s="199" t="s">
        <v>139</v>
      </c>
    </row>
    <row r="598" spans="2:51" s="12" customFormat="1" ht="11.25">
      <c r="B598" s="200"/>
      <c r="C598" s="201"/>
      <c r="D598" s="185" t="s">
        <v>151</v>
      </c>
      <c r="E598" s="202" t="s">
        <v>19</v>
      </c>
      <c r="F598" s="203" t="s">
        <v>166</v>
      </c>
      <c r="G598" s="201"/>
      <c r="H598" s="204">
        <v>3.7720000000000002</v>
      </c>
      <c r="I598" s="205"/>
      <c r="J598" s="201"/>
      <c r="K598" s="201"/>
      <c r="L598" s="206"/>
      <c r="M598" s="207"/>
      <c r="N598" s="208"/>
      <c r="O598" s="208"/>
      <c r="P598" s="208"/>
      <c r="Q598" s="208"/>
      <c r="R598" s="208"/>
      <c r="S598" s="208"/>
      <c r="T598" s="209"/>
      <c r="AT598" s="210" t="s">
        <v>151</v>
      </c>
      <c r="AU598" s="210" t="s">
        <v>82</v>
      </c>
      <c r="AV598" s="12" t="s">
        <v>146</v>
      </c>
      <c r="AW598" s="12" t="s">
        <v>33</v>
      </c>
      <c r="AX598" s="12" t="s">
        <v>80</v>
      </c>
      <c r="AY598" s="210" t="s">
        <v>139</v>
      </c>
    </row>
    <row r="599" spans="2:65" s="1" customFormat="1" ht="20.45" customHeight="1">
      <c r="B599" s="33"/>
      <c r="C599" s="173" t="s">
        <v>1310</v>
      </c>
      <c r="D599" s="173" t="s">
        <v>141</v>
      </c>
      <c r="E599" s="174" t="s">
        <v>1311</v>
      </c>
      <c r="F599" s="175" t="s">
        <v>1312</v>
      </c>
      <c r="G599" s="176" t="s">
        <v>144</v>
      </c>
      <c r="H599" s="177">
        <v>20.576</v>
      </c>
      <c r="I599" s="178"/>
      <c r="J599" s="179">
        <f>ROUND(I599*H599,2)</f>
        <v>0</v>
      </c>
      <c r="K599" s="175" t="s">
        <v>145</v>
      </c>
      <c r="L599" s="37"/>
      <c r="M599" s="180" t="s">
        <v>19</v>
      </c>
      <c r="N599" s="181" t="s">
        <v>43</v>
      </c>
      <c r="O599" s="59"/>
      <c r="P599" s="182">
        <f>O599*H599</f>
        <v>0</v>
      </c>
      <c r="Q599" s="182">
        <v>0.0004</v>
      </c>
      <c r="R599" s="182">
        <f>Q599*H599</f>
        <v>0.0082304</v>
      </c>
      <c r="S599" s="182">
        <v>0</v>
      </c>
      <c r="T599" s="183">
        <f>S599*H599</f>
        <v>0</v>
      </c>
      <c r="AR599" s="16" t="s">
        <v>239</v>
      </c>
      <c r="AT599" s="16" t="s">
        <v>141</v>
      </c>
      <c r="AU599" s="16" t="s">
        <v>82</v>
      </c>
      <c r="AY599" s="16" t="s">
        <v>139</v>
      </c>
      <c r="BE599" s="184">
        <f>IF(N599="základní",J599,0)</f>
        <v>0</v>
      </c>
      <c r="BF599" s="184">
        <f>IF(N599="snížená",J599,0)</f>
        <v>0</v>
      </c>
      <c r="BG599" s="184">
        <f>IF(N599="zákl. přenesená",J599,0)</f>
        <v>0</v>
      </c>
      <c r="BH599" s="184">
        <f>IF(N599="sníž. přenesená",J599,0)</f>
        <v>0</v>
      </c>
      <c r="BI599" s="184">
        <f>IF(N599="nulová",J599,0)</f>
        <v>0</v>
      </c>
      <c r="BJ599" s="16" t="s">
        <v>80</v>
      </c>
      <c r="BK599" s="184">
        <f>ROUND(I599*H599,2)</f>
        <v>0</v>
      </c>
      <c r="BL599" s="16" t="s">
        <v>239</v>
      </c>
      <c r="BM599" s="16" t="s">
        <v>1313</v>
      </c>
    </row>
    <row r="600" spans="2:47" s="1" customFormat="1" ht="11.25">
      <c r="B600" s="33"/>
      <c r="C600" s="34"/>
      <c r="D600" s="185" t="s">
        <v>148</v>
      </c>
      <c r="E600" s="34"/>
      <c r="F600" s="186" t="s">
        <v>1314</v>
      </c>
      <c r="G600" s="34"/>
      <c r="H600" s="34"/>
      <c r="I600" s="102"/>
      <c r="J600" s="34"/>
      <c r="K600" s="34"/>
      <c r="L600" s="37"/>
      <c r="M600" s="187"/>
      <c r="N600" s="59"/>
      <c r="O600" s="59"/>
      <c r="P600" s="59"/>
      <c r="Q600" s="59"/>
      <c r="R600" s="59"/>
      <c r="S600" s="59"/>
      <c r="T600" s="60"/>
      <c r="AT600" s="16" t="s">
        <v>148</v>
      </c>
      <c r="AU600" s="16" t="s">
        <v>82</v>
      </c>
    </row>
    <row r="601" spans="2:47" s="1" customFormat="1" ht="39">
      <c r="B601" s="33"/>
      <c r="C601" s="34"/>
      <c r="D601" s="185" t="s">
        <v>149</v>
      </c>
      <c r="E601" s="34"/>
      <c r="F601" s="188" t="s">
        <v>1315</v>
      </c>
      <c r="G601" s="34"/>
      <c r="H601" s="34"/>
      <c r="I601" s="102"/>
      <c r="J601" s="34"/>
      <c r="K601" s="34"/>
      <c r="L601" s="37"/>
      <c r="M601" s="187"/>
      <c r="N601" s="59"/>
      <c r="O601" s="59"/>
      <c r="P601" s="59"/>
      <c r="Q601" s="59"/>
      <c r="R601" s="59"/>
      <c r="S601" s="59"/>
      <c r="T601" s="60"/>
      <c r="AT601" s="16" t="s">
        <v>149</v>
      </c>
      <c r="AU601" s="16" t="s">
        <v>82</v>
      </c>
    </row>
    <row r="602" spans="2:65" s="1" customFormat="1" ht="20.45" customHeight="1">
      <c r="B602" s="33"/>
      <c r="C602" s="222" t="s">
        <v>1316</v>
      </c>
      <c r="D602" s="222" t="s">
        <v>259</v>
      </c>
      <c r="E602" s="223" t="s">
        <v>1317</v>
      </c>
      <c r="F602" s="224" t="s">
        <v>1318</v>
      </c>
      <c r="G602" s="225" t="s">
        <v>144</v>
      </c>
      <c r="H602" s="226">
        <v>23.662</v>
      </c>
      <c r="I602" s="227"/>
      <c r="J602" s="228">
        <f>ROUND(I602*H602,2)</f>
        <v>0</v>
      </c>
      <c r="K602" s="224" t="s">
        <v>145</v>
      </c>
      <c r="L602" s="229"/>
      <c r="M602" s="230" t="s">
        <v>19</v>
      </c>
      <c r="N602" s="231" t="s">
        <v>43</v>
      </c>
      <c r="O602" s="59"/>
      <c r="P602" s="182">
        <f>O602*H602</f>
        <v>0</v>
      </c>
      <c r="Q602" s="182">
        <v>0.001</v>
      </c>
      <c r="R602" s="182">
        <f>Q602*H602</f>
        <v>0.023662</v>
      </c>
      <c r="S602" s="182">
        <v>0</v>
      </c>
      <c r="T602" s="183">
        <f>S602*H602</f>
        <v>0</v>
      </c>
      <c r="AR602" s="16" t="s">
        <v>350</v>
      </c>
      <c r="AT602" s="16" t="s">
        <v>259</v>
      </c>
      <c r="AU602" s="16" t="s">
        <v>82</v>
      </c>
      <c r="AY602" s="16" t="s">
        <v>139</v>
      </c>
      <c r="BE602" s="184">
        <f>IF(N602="základní",J602,0)</f>
        <v>0</v>
      </c>
      <c r="BF602" s="184">
        <f>IF(N602="snížená",J602,0)</f>
        <v>0</v>
      </c>
      <c r="BG602" s="184">
        <f>IF(N602="zákl. přenesená",J602,0)</f>
        <v>0</v>
      </c>
      <c r="BH602" s="184">
        <f>IF(N602="sníž. přenesená",J602,0)</f>
        <v>0</v>
      </c>
      <c r="BI602" s="184">
        <f>IF(N602="nulová",J602,0)</f>
        <v>0</v>
      </c>
      <c r="BJ602" s="16" t="s">
        <v>80</v>
      </c>
      <c r="BK602" s="184">
        <f>ROUND(I602*H602,2)</f>
        <v>0</v>
      </c>
      <c r="BL602" s="16" t="s">
        <v>239</v>
      </c>
      <c r="BM602" s="16" t="s">
        <v>1319</v>
      </c>
    </row>
    <row r="603" spans="2:47" s="1" customFormat="1" ht="19.5">
      <c r="B603" s="33"/>
      <c r="C603" s="34"/>
      <c r="D603" s="185" t="s">
        <v>148</v>
      </c>
      <c r="E603" s="34"/>
      <c r="F603" s="186" t="s">
        <v>1318</v>
      </c>
      <c r="G603" s="34"/>
      <c r="H603" s="34"/>
      <c r="I603" s="102"/>
      <c r="J603" s="34"/>
      <c r="K603" s="34"/>
      <c r="L603" s="37"/>
      <c r="M603" s="187"/>
      <c r="N603" s="59"/>
      <c r="O603" s="59"/>
      <c r="P603" s="59"/>
      <c r="Q603" s="59"/>
      <c r="R603" s="59"/>
      <c r="S603" s="59"/>
      <c r="T603" s="60"/>
      <c r="AT603" s="16" t="s">
        <v>148</v>
      </c>
      <c r="AU603" s="16" t="s">
        <v>82</v>
      </c>
    </row>
    <row r="604" spans="2:51" s="11" customFormat="1" ht="11.25">
      <c r="B604" s="189"/>
      <c r="C604" s="190"/>
      <c r="D604" s="185" t="s">
        <v>151</v>
      </c>
      <c r="E604" s="190"/>
      <c r="F604" s="192" t="s">
        <v>1320</v>
      </c>
      <c r="G604" s="190"/>
      <c r="H604" s="193">
        <v>23.662</v>
      </c>
      <c r="I604" s="194"/>
      <c r="J604" s="190"/>
      <c r="K604" s="190"/>
      <c r="L604" s="195"/>
      <c r="M604" s="196"/>
      <c r="N604" s="197"/>
      <c r="O604" s="197"/>
      <c r="P604" s="197"/>
      <c r="Q604" s="197"/>
      <c r="R604" s="197"/>
      <c r="S604" s="197"/>
      <c r="T604" s="198"/>
      <c r="AT604" s="199" t="s">
        <v>151</v>
      </c>
      <c r="AU604" s="199" t="s">
        <v>82</v>
      </c>
      <c r="AV604" s="11" t="s">
        <v>82</v>
      </c>
      <c r="AW604" s="11" t="s">
        <v>4</v>
      </c>
      <c r="AX604" s="11" t="s">
        <v>80</v>
      </c>
      <c r="AY604" s="199" t="s">
        <v>139</v>
      </c>
    </row>
    <row r="605" spans="2:65" s="1" customFormat="1" ht="20.45" customHeight="1">
      <c r="B605" s="33"/>
      <c r="C605" s="173" t="s">
        <v>1321</v>
      </c>
      <c r="D605" s="173" t="s">
        <v>141</v>
      </c>
      <c r="E605" s="174" t="s">
        <v>1322</v>
      </c>
      <c r="F605" s="175" t="s">
        <v>1323</v>
      </c>
      <c r="G605" s="176" t="s">
        <v>144</v>
      </c>
      <c r="H605" s="177">
        <v>23.868</v>
      </c>
      <c r="I605" s="178"/>
      <c r="J605" s="179">
        <f>ROUND(I605*H605,2)</f>
        <v>0</v>
      </c>
      <c r="K605" s="175" t="s">
        <v>145</v>
      </c>
      <c r="L605" s="37"/>
      <c r="M605" s="180" t="s">
        <v>19</v>
      </c>
      <c r="N605" s="181" t="s">
        <v>43</v>
      </c>
      <c r="O605" s="59"/>
      <c r="P605" s="182">
        <f>O605*H605</f>
        <v>0</v>
      </c>
      <c r="Q605" s="182">
        <v>0.0004</v>
      </c>
      <c r="R605" s="182">
        <f>Q605*H605</f>
        <v>0.0095472</v>
      </c>
      <c r="S605" s="182">
        <v>0</v>
      </c>
      <c r="T605" s="183">
        <f>S605*H605</f>
        <v>0</v>
      </c>
      <c r="AR605" s="16" t="s">
        <v>239</v>
      </c>
      <c r="AT605" s="16" t="s">
        <v>141</v>
      </c>
      <c r="AU605" s="16" t="s">
        <v>82</v>
      </c>
      <c r="AY605" s="16" t="s">
        <v>139</v>
      </c>
      <c r="BE605" s="184">
        <f>IF(N605="základní",J605,0)</f>
        <v>0</v>
      </c>
      <c r="BF605" s="184">
        <f>IF(N605="snížená",J605,0)</f>
        <v>0</v>
      </c>
      <c r="BG605" s="184">
        <f>IF(N605="zákl. přenesená",J605,0)</f>
        <v>0</v>
      </c>
      <c r="BH605" s="184">
        <f>IF(N605="sníž. přenesená",J605,0)</f>
        <v>0</v>
      </c>
      <c r="BI605" s="184">
        <f>IF(N605="nulová",J605,0)</f>
        <v>0</v>
      </c>
      <c r="BJ605" s="16" t="s">
        <v>80</v>
      </c>
      <c r="BK605" s="184">
        <f>ROUND(I605*H605,2)</f>
        <v>0</v>
      </c>
      <c r="BL605" s="16" t="s">
        <v>239</v>
      </c>
      <c r="BM605" s="16" t="s">
        <v>1324</v>
      </c>
    </row>
    <row r="606" spans="2:47" s="1" customFormat="1" ht="11.25">
      <c r="B606" s="33"/>
      <c r="C606" s="34"/>
      <c r="D606" s="185" t="s">
        <v>148</v>
      </c>
      <c r="E606" s="34"/>
      <c r="F606" s="186" t="s">
        <v>1325</v>
      </c>
      <c r="G606" s="34"/>
      <c r="H606" s="34"/>
      <c r="I606" s="102"/>
      <c r="J606" s="34"/>
      <c r="K606" s="34"/>
      <c r="L606" s="37"/>
      <c r="M606" s="187"/>
      <c r="N606" s="59"/>
      <c r="O606" s="59"/>
      <c r="P606" s="59"/>
      <c r="Q606" s="59"/>
      <c r="R606" s="59"/>
      <c r="S606" s="59"/>
      <c r="T606" s="60"/>
      <c r="AT606" s="16" t="s">
        <v>148</v>
      </c>
      <c r="AU606" s="16" t="s">
        <v>82</v>
      </c>
    </row>
    <row r="607" spans="2:47" s="1" customFormat="1" ht="39">
      <c r="B607" s="33"/>
      <c r="C607" s="34"/>
      <c r="D607" s="185" t="s">
        <v>149</v>
      </c>
      <c r="E607" s="34"/>
      <c r="F607" s="188" t="s">
        <v>1315</v>
      </c>
      <c r="G607" s="34"/>
      <c r="H607" s="34"/>
      <c r="I607" s="102"/>
      <c r="J607" s="34"/>
      <c r="K607" s="34"/>
      <c r="L607" s="37"/>
      <c r="M607" s="187"/>
      <c r="N607" s="59"/>
      <c r="O607" s="59"/>
      <c r="P607" s="59"/>
      <c r="Q607" s="59"/>
      <c r="R607" s="59"/>
      <c r="S607" s="59"/>
      <c r="T607" s="60"/>
      <c r="AT607" s="16" t="s">
        <v>149</v>
      </c>
      <c r="AU607" s="16" t="s">
        <v>82</v>
      </c>
    </row>
    <row r="608" spans="2:65" s="1" customFormat="1" ht="20.45" customHeight="1">
      <c r="B608" s="33"/>
      <c r="C608" s="222" t="s">
        <v>1326</v>
      </c>
      <c r="D608" s="222" t="s">
        <v>259</v>
      </c>
      <c r="E608" s="223" t="s">
        <v>1317</v>
      </c>
      <c r="F608" s="224" t="s">
        <v>1318</v>
      </c>
      <c r="G608" s="225" t="s">
        <v>144</v>
      </c>
      <c r="H608" s="226">
        <v>28.642</v>
      </c>
      <c r="I608" s="227"/>
      <c r="J608" s="228">
        <f>ROUND(I608*H608,2)</f>
        <v>0</v>
      </c>
      <c r="K608" s="224" t="s">
        <v>145</v>
      </c>
      <c r="L608" s="229"/>
      <c r="M608" s="230" t="s">
        <v>19</v>
      </c>
      <c r="N608" s="231" t="s">
        <v>43</v>
      </c>
      <c r="O608" s="59"/>
      <c r="P608" s="182">
        <f>O608*H608</f>
        <v>0</v>
      </c>
      <c r="Q608" s="182">
        <v>0.001</v>
      </c>
      <c r="R608" s="182">
        <f>Q608*H608</f>
        <v>0.028642</v>
      </c>
      <c r="S608" s="182">
        <v>0</v>
      </c>
      <c r="T608" s="183">
        <f>S608*H608</f>
        <v>0</v>
      </c>
      <c r="AR608" s="16" t="s">
        <v>350</v>
      </c>
      <c r="AT608" s="16" t="s">
        <v>259</v>
      </c>
      <c r="AU608" s="16" t="s">
        <v>82</v>
      </c>
      <c r="AY608" s="16" t="s">
        <v>139</v>
      </c>
      <c r="BE608" s="184">
        <f>IF(N608="základní",J608,0)</f>
        <v>0</v>
      </c>
      <c r="BF608" s="184">
        <f>IF(N608="snížená",J608,0)</f>
        <v>0</v>
      </c>
      <c r="BG608" s="184">
        <f>IF(N608="zákl. přenesená",J608,0)</f>
        <v>0</v>
      </c>
      <c r="BH608" s="184">
        <f>IF(N608="sníž. přenesená",J608,0)</f>
        <v>0</v>
      </c>
      <c r="BI608" s="184">
        <f>IF(N608="nulová",J608,0)</f>
        <v>0</v>
      </c>
      <c r="BJ608" s="16" t="s">
        <v>80</v>
      </c>
      <c r="BK608" s="184">
        <f>ROUND(I608*H608,2)</f>
        <v>0</v>
      </c>
      <c r="BL608" s="16" t="s">
        <v>239</v>
      </c>
      <c r="BM608" s="16" t="s">
        <v>1327</v>
      </c>
    </row>
    <row r="609" spans="2:47" s="1" customFormat="1" ht="19.5">
      <c r="B609" s="33"/>
      <c r="C609" s="34"/>
      <c r="D609" s="185" t="s">
        <v>148</v>
      </c>
      <c r="E609" s="34"/>
      <c r="F609" s="186" t="s">
        <v>1318</v>
      </c>
      <c r="G609" s="34"/>
      <c r="H609" s="34"/>
      <c r="I609" s="102"/>
      <c r="J609" s="34"/>
      <c r="K609" s="34"/>
      <c r="L609" s="37"/>
      <c r="M609" s="187"/>
      <c r="N609" s="59"/>
      <c r="O609" s="59"/>
      <c r="P609" s="59"/>
      <c r="Q609" s="59"/>
      <c r="R609" s="59"/>
      <c r="S609" s="59"/>
      <c r="T609" s="60"/>
      <c r="AT609" s="16" t="s">
        <v>148</v>
      </c>
      <c r="AU609" s="16" t="s">
        <v>82</v>
      </c>
    </row>
    <row r="610" spans="2:51" s="11" customFormat="1" ht="11.25">
      <c r="B610" s="189"/>
      <c r="C610" s="190"/>
      <c r="D610" s="185" t="s">
        <v>151</v>
      </c>
      <c r="E610" s="190"/>
      <c r="F610" s="192" t="s">
        <v>1328</v>
      </c>
      <c r="G610" s="190"/>
      <c r="H610" s="193">
        <v>28.642</v>
      </c>
      <c r="I610" s="194"/>
      <c r="J610" s="190"/>
      <c r="K610" s="190"/>
      <c r="L610" s="195"/>
      <c r="M610" s="196"/>
      <c r="N610" s="197"/>
      <c r="O610" s="197"/>
      <c r="P610" s="197"/>
      <c r="Q610" s="197"/>
      <c r="R610" s="197"/>
      <c r="S610" s="197"/>
      <c r="T610" s="198"/>
      <c r="AT610" s="199" t="s">
        <v>151</v>
      </c>
      <c r="AU610" s="199" t="s">
        <v>82</v>
      </c>
      <c r="AV610" s="11" t="s">
        <v>82</v>
      </c>
      <c r="AW610" s="11" t="s">
        <v>4</v>
      </c>
      <c r="AX610" s="11" t="s">
        <v>80</v>
      </c>
      <c r="AY610" s="199" t="s">
        <v>139</v>
      </c>
    </row>
    <row r="611" spans="2:65" s="1" customFormat="1" ht="20.45" customHeight="1">
      <c r="B611" s="33"/>
      <c r="C611" s="173" t="s">
        <v>1329</v>
      </c>
      <c r="D611" s="173" t="s">
        <v>141</v>
      </c>
      <c r="E611" s="174" t="s">
        <v>1330</v>
      </c>
      <c r="F611" s="175" t="s">
        <v>1331</v>
      </c>
      <c r="G611" s="176" t="s">
        <v>262</v>
      </c>
      <c r="H611" s="177">
        <v>0.164</v>
      </c>
      <c r="I611" s="178"/>
      <c r="J611" s="179">
        <f>ROUND(I611*H611,2)</f>
        <v>0</v>
      </c>
      <c r="K611" s="175" t="s">
        <v>145</v>
      </c>
      <c r="L611" s="37"/>
      <c r="M611" s="180" t="s">
        <v>19</v>
      </c>
      <c r="N611" s="181" t="s">
        <v>43</v>
      </c>
      <c r="O611" s="59"/>
      <c r="P611" s="182">
        <f>O611*H611</f>
        <v>0</v>
      </c>
      <c r="Q611" s="182">
        <v>0</v>
      </c>
      <c r="R611" s="182">
        <f>Q611*H611</f>
        <v>0</v>
      </c>
      <c r="S611" s="182">
        <v>0</v>
      </c>
      <c r="T611" s="183">
        <f>S611*H611</f>
        <v>0</v>
      </c>
      <c r="AR611" s="16" t="s">
        <v>239</v>
      </c>
      <c r="AT611" s="16" t="s">
        <v>141</v>
      </c>
      <c r="AU611" s="16" t="s">
        <v>82</v>
      </c>
      <c r="AY611" s="16" t="s">
        <v>139</v>
      </c>
      <c r="BE611" s="184">
        <f>IF(N611="základní",J611,0)</f>
        <v>0</v>
      </c>
      <c r="BF611" s="184">
        <f>IF(N611="snížená",J611,0)</f>
        <v>0</v>
      </c>
      <c r="BG611" s="184">
        <f>IF(N611="zákl. přenesená",J611,0)</f>
        <v>0</v>
      </c>
      <c r="BH611" s="184">
        <f>IF(N611="sníž. přenesená",J611,0)</f>
        <v>0</v>
      </c>
      <c r="BI611" s="184">
        <f>IF(N611="nulová",J611,0)</f>
        <v>0</v>
      </c>
      <c r="BJ611" s="16" t="s">
        <v>80</v>
      </c>
      <c r="BK611" s="184">
        <f>ROUND(I611*H611,2)</f>
        <v>0</v>
      </c>
      <c r="BL611" s="16" t="s">
        <v>239</v>
      </c>
      <c r="BM611" s="16" t="s">
        <v>1332</v>
      </c>
    </row>
    <row r="612" spans="2:47" s="1" customFormat="1" ht="19.5">
      <c r="B612" s="33"/>
      <c r="C612" s="34"/>
      <c r="D612" s="185" t="s">
        <v>148</v>
      </c>
      <c r="E612" s="34"/>
      <c r="F612" s="186" t="s">
        <v>1333</v>
      </c>
      <c r="G612" s="34"/>
      <c r="H612" s="34"/>
      <c r="I612" s="102"/>
      <c r="J612" s="34"/>
      <c r="K612" s="34"/>
      <c r="L612" s="37"/>
      <c r="M612" s="187"/>
      <c r="N612" s="59"/>
      <c r="O612" s="59"/>
      <c r="P612" s="59"/>
      <c r="Q612" s="59"/>
      <c r="R612" s="59"/>
      <c r="S612" s="59"/>
      <c r="T612" s="60"/>
      <c r="AT612" s="16" t="s">
        <v>148</v>
      </c>
      <c r="AU612" s="16" t="s">
        <v>82</v>
      </c>
    </row>
    <row r="613" spans="2:47" s="1" customFormat="1" ht="87.75">
      <c r="B613" s="33"/>
      <c r="C613" s="34"/>
      <c r="D613" s="185" t="s">
        <v>149</v>
      </c>
      <c r="E613" s="34"/>
      <c r="F613" s="188" t="s">
        <v>1334</v>
      </c>
      <c r="G613" s="34"/>
      <c r="H613" s="34"/>
      <c r="I613" s="102"/>
      <c r="J613" s="34"/>
      <c r="K613" s="34"/>
      <c r="L613" s="37"/>
      <c r="M613" s="187"/>
      <c r="N613" s="59"/>
      <c r="O613" s="59"/>
      <c r="P613" s="59"/>
      <c r="Q613" s="59"/>
      <c r="R613" s="59"/>
      <c r="S613" s="59"/>
      <c r="T613" s="60"/>
      <c r="AT613" s="16" t="s">
        <v>149</v>
      </c>
      <c r="AU613" s="16" t="s">
        <v>82</v>
      </c>
    </row>
    <row r="614" spans="2:63" s="10" customFormat="1" ht="22.9" customHeight="1">
      <c r="B614" s="157"/>
      <c r="C614" s="158"/>
      <c r="D614" s="159" t="s">
        <v>71</v>
      </c>
      <c r="E614" s="171" t="s">
        <v>1335</v>
      </c>
      <c r="F614" s="171" t="s">
        <v>1336</v>
      </c>
      <c r="G614" s="158"/>
      <c r="H614" s="158"/>
      <c r="I614" s="161"/>
      <c r="J614" s="172">
        <f>BK614</f>
        <v>0</v>
      </c>
      <c r="K614" s="158"/>
      <c r="L614" s="163"/>
      <c r="M614" s="164"/>
      <c r="N614" s="165"/>
      <c r="O614" s="165"/>
      <c r="P614" s="166">
        <f>SUM(P615:P652)</f>
        <v>0</v>
      </c>
      <c r="Q614" s="165"/>
      <c r="R614" s="166">
        <f>SUM(R615:R652)</f>
        <v>0.14330192</v>
      </c>
      <c r="S614" s="165"/>
      <c r="T614" s="167">
        <f>SUM(T615:T652)</f>
        <v>0</v>
      </c>
      <c r="AR614" s="168" t="s">
        <v>82</v>
      </c>
      <c r="AT614" s="169" t="s">
        <v>71</v>
      </c>
      <c r="AU614" s="169" t="s">
        <v>80</v>
      </c>
      <c r="AY614" s="168" t="s">
        <v>139</v>
      </c>
      <c r="BK614" s="170">
        <f>SUM(BK615:BK652)</f>
        <v>0</v>
      </c>
    </row>
    <row r="615" spans="2:65" s="1" customFormat="1" ht="20.45" customHeight="1">
      <c r="B615" s="33"/>
      <c r="C615" s="173" t="s">
        <v>1337</v>
      </c>
      <c r="D615" s="173" t="s">
        <v>141</v>
      </c>
      <c r="E615" s="174" t="s">
        <v>1338</v>
      </c>
      <c r="F615" s="175" t="s">
        <v>1339</v>
      </c>
      <c r="G615" s="176" t="s">
        <v>144</v>
      </c>
      <c r="H615" s="177">
        <v>18.834</v>
      </c>
      <c r="I615" s="178"/>
      <c r="J615" s="179">
        <f>ROUND(I615*H615,2)</f>
        <v>0</v>
      </c>
      <c r="K615" s="175" t="s">
        <v>145</v>
      </c>
      <c r="L615" s="37"/>
      <c r="M615" s="180" t="s">
        <v>19</v>
      </c>
      <c r="N615" s="181" t="s">
        <v>43</v>
      </c>
      <c r="O615" s="59"/>
      <c r="P615" s="182">
        <f>O615*H615</f>
        <v>0</v>
      </c>
      <c r="Q615" s="182">
        <v>0</v>
      </c>
      <c r="R615" s="182">
        <f>Q615*H615</f>
        <v>0</v>
      </c>
      <c r="S615" s="182">
        <v>0</v>
      </c>
      <c r="T615" s="183">
        <f>S615*H615</f>
        <v>0</v>
      </c>
      <c r="AR615" s="16" t="s">
        <v>239</v>
      </c>
      <c r="AT615" s="16" t="s">
        <v>141</v>
      </c>
      <c r="AU615" s="16" t="s">
        <v>82</v>
      </c>
      <c r="AY615" s="16" t="s">
        <v>139</v>
      </c>
      <c r="BE615" s="184">
        <f>IF(N615="základní",J615,0)</f>
        <v>0</v>
      </c>
      <c r="BF615" s="184">
        <f>IF(N615="snížená",J615,0)</f>
        <v>0</v>
      </c>
      <c r="BG615" s="184">
        <f>IF(N615="zákl. přenesená",J615,0)</f>
        <v>0</v>
      </c>
      <c r="BH615" s="184">
        <f>IF(N615="sníž. přenesená",J615,0)</f>
        <v>0</v>
      </c>
      <c r="BI615" s="184">
        <f>IF(N615="nulová",J615,0)</f>
        <v>0</v>
      </c>
      <c r="BJ615" s="16" t="s">
        <v>80</v>
      </c>
      <c r="BK615" s="184">
        <f>ROUND(I615*H615,2)</f>
        <v>0</v>
      </c>
      <c r="BL615" s="16" t="s">
        <v>239</v>
      </c>
      <c r="BM615" s="16" t="s">
        <v>1340</v>
      </c>
    </row>
    <row r="616" spans="2:47" s="1" customFormat="1" ht="19.5">
      <c r="B616" s="33"/>
      <c r="C616" s="34"/>
      <c r="D616" s="185" t="s">
        <v>148</v>
      </c>
      <c r="E616" s="34"/>
      <c r="F616" s="186" t="s">
        <v>1341</v>
      </c>
      <c r="G616" s="34"/>
      <c r="H616" s="34"/>
      <c r="I616" s="102"/>
      <c r="J616" s="34"/>
      <c r="K616" s="34"/>
      <c r="L616" s="37"/>
      <c r="M616" s="187"/>
      <c r="N616" s="59"/>
      <c r="O616" s="59"/>
      <c r="P616" s="59"/>
      <c r="Q616" s="59"/>
      <c r="R616" s="59"/>
      <c r="S616" s="59"/>
      <c r="T616" s="60"/>
      <c r="AT616" s="16" t="s">
        <v>148</v>
      </c>
      <c r="AU616" s="16" t="s">
        <v>82</v>
      </c>
    </row>
    <row r="617" spans="2:47" s="1" customFormat="1" ht="39">
      <c r="B617" s="33"/>
      <c r="C617" s="34"/>
      <c r="D617" s="185" t="s">
        <v>149</v>
      </c>
      <c r="E617" s="34"/>
      <c r="F617" s="188" t="s">
        <v>1342</v>
      </c>
      <c r="G617" s="34"/>
      <c r="H617" s="34"/>
      <c r="I617" s="102"/>
      <c r="J617" s="34"/>
      <c r="K617" s="34"/>
      <c r="L617" s="37"/>
      <c r="M617" s="187"/>
      <c r="N617" s="59"/>
      <c r="O617" s="59"/>
      <c r="P617" s="59"/>
      <c r="Q617" s="59"/>
      <c r="R617" s="59"/>
      <c r="S617" s="59"/>
      <c r="T617" s="60"/>
      <c r="AT617" s="16" t="s">
        <v>149</v>
      </c>
      <c r="AU617" s="16" t="s">
        <v>82</v>
      </c>
    </row>
    <row r="618" spans="2:51" s="11" customFormat="1" ht="11.25">
      <c r="B618" s="189"/>
      <c r="C618" s="190"/>
      <c r="D618" s="185" t="s">
        <v>151</v>
      </c>
      <c r="E618" s="191" t="s">
        <v>19</v>
      </c>
      <c r="F618" s="192" t="s">
        <v>1343</v>
      </c>
      <c r="G618" s="190"/>
      <c r="H618" s="193">
        <v>11.904</v>
      </c>
      <c r="I618" s="194"/>
      <c r="J618" s="190"/>
      <c r="K618" s="190"/>
      <c r="L618" s="195"/>
      <c r="M618" s="196"/>
      <c r="N618" s="197"/>
      <c r="O618" s="197"/>
      <c r="P618" s="197"/>
      <c r="Q618" s="197"/>
      <c r="R618" s="197"/>
      <c r="S618" s="197"/>
      <c r="T618" s="198"/>
      <c r="AT618" s="199" t="s">
        <v>151</v>
      </c>
      <c r="AU618" s="199" t="s">
        <v>82</v>
      </c>
      <c r="AV618" s="11" t="s">
        <v>82</v>
      </c>
      <c r="AW618" s="11" t="s">
        <v>33</v>
      </c>
      <c r="AX618" s="11" t="s">
        <v>72</v>
      </c>
      <c r="AY618" s="199" t="s">
        <v>139</v>
      </c>
    </row>
    <row r="619" spans="2:51" s="11" customFormat="1" ht="11.25">
      <c r="B619" s="189"/>
      <c r="C619" s="190"/>
      <c r="D619" s="185" t="s">
        <v>151</v>
      </c>
      <c r="E619" s="191" t="s">
        <v>19</v>
      </c>
      <c r="F619" s="192" t="s">
        <v>1344</v>
      </c>
      <c r="G619" s="190"/>
      <c r="H619" s="193">
        <v>6.93</v>
      </c>
      <c r="I619" s="194"/>
      <c r="J619" s="190"/>
      <c r="K619" s="190"/>
      <c r="L619" s="195"/>
      <c r="M619" s="196"/>
      <c r="N619" s="197"/>
      <c r="O619" s="197"/>
      <c r="P619" s="197"/>
      <c r="Q619" s="197"/>
      <c r="R619" s="197"/>
      <c r="S619" s="197"/>
      <c r="T619" s="198"/>
      <c r="AT619" s="199" t="s">
        <v>151</v>
      </c>
      <c r="AU619" s="199" t="s">
        <v>82</v>
      </c>
      <c r="AV619" s="11" t="s">
        <v>82</v>
      </c>
      <c r="AW619" s="11" t="s">
        <v>33</v>
      </c>
      <c r="AX619" s="11" t="s">
        <v>72</v>
      </c>
      <c r="AY619" s="199" t="s">
        <v>139</v>
      </c>
    </row>
    <row r="620" spans="2:51" s="12" customFormat="1" ht="11.25">
      <c r="B620" s="200"/>
      <c r="C620" s="201"/>
      <c r="D620" s="185" t="s">
        <v>151</v>
      </c>
      <c r="E620" s="202" t="s">
        <v>19</v>
      </c>
      <c r="F620" s="203" t="s">
        <v>166</v>
      </c>
      <c r="G620" s="201"/>
      <c r="H620" s="204">
        <v>18.834</v>
      </c>
      <c r="I620" s="205"/>
      <c r="J620" s="201"/>
      <c r="K620" s="201"/>
      <c r="L620" s="206"/>
      <c r="M620" s="207"/>
      <c r="N620" s="208"/>
      <c r="O620" s="208"/>
      <c r="P620" s="208"/>
      <c r="Q620" s="208"/>
      <c r="R620" s="208"/>
      <c r="S620" s="208"/>
      <c r="T620" s="209"/>
      <c r="AT620" s="210" t="s">
        <v>151</v>
      </c>
      <c r="AU620" s="210" t="s">
        <v>82</v>
      </c>
      <c r="AV620" s="12" t="s">
        <v>146</v>
      </c>
      <c r="AW620" s="12" t="s">
        <v>33</v>
      </c>
      <c r="AX620" s="12" t="s">
        <v>80</v>
      </c>
      <c r="AY620" s="210" t="s">
        <v>139</v>
      </c>
    </row>
    <row r="621" spans="2:65" s="1" customFormat="1" ht="20.45" customHeight="1">
      <c r="B621" s="33"/>
      <c r="C621" s="222" t="s">
        <v>1345</v>
      </c>
      <c r="D621" s="222" t="s">
        <v>259</v>
      </c>
      <c r="E621" s="223" t="s">
        <v>1277</v>
      </c>
      <c r="F621" s="224" t="s">
        <v>1278</v>
      </c>
      <c r="G621" s="225" t="s">
        <v>262</v>
      </c>
      <c r="H621" s="226">
        <v>0.006</v>
      </c>
      <c r="I621" s="227"/>
      <c r="J621" s="228">
        <f>ROUND(I621*H621,2)</f>
        <v>0</v>
      </c>
      <c r="K621" s="224" t="s">
        <v>145</v>
      </c>
      <c r="L621" s="229"/>
      <c r="M621" s="230" t="s">
        <v>19</v>
      </c>
      <c r="N621" s="231" t="s">
        <v>43</v>
      </c>
      <c r="O621" s="59"/>
      <c r="P621" s="182">
        <f>O621*H621</f>
        <v>0</v>
      </c>
      <c r="Q621" s="182">
        <v>1</v>
      </c>
      <c r="R621" s="182">
        <f>Q621*H621</f>
        <v>0.006</v>
      </c>
      <c r="S621" s="182">
        <v>0</v>
      </c>
      <c r="T621" s="183">
        <f>S621*H621</f>
        <v>0</v>
      </c>
      <c r="AR621" s="16" t="s">
        <v>350</v>
      </c>
      <c r="AT621" s="16" t="s">
        <v>259</v>
      </c>
      <c r="AU621" s="16" t="s">
        <v>82</v>
      </c>
      <c r="AY621" s="16" t="s">
        <v>139</v>
      </c>
      <c r="BE621" s="184">
        <f>IF(N621="základní",J621,0)</f>
        <v>0</v>
      </c>
      <c r="BF621" s="184">
        <f>IF(N621="snížená",J621,0)</f>
        <v>0</v>
      </c>
      <c r="BG621" s="184">
        <f>IF(N621="zákl. přenesená",J621,0)</f>
        <v>0</v>
      </c>
      <c r="BH621" s="184">
        <f>IF(N621="sníž. přenesená",J621,0)</f>
        <v>0</v>
      </c>
      <c r="BI621" s="184">
        <f>IF(N621="nulová",J621,0)</f>
        <v>0</v>
      </c>
      <c r="BJ621" s="16" t="s">
        <v>80</v>
      </c>
      <c r="BK621" s="184">
        <f>ROUND(I621*H621,2)</f>
        <v>0</v>
      </c>
      <c r="BL621" s="16" t="s">
        <v>239</v>
      </c>
      <c r="BM621" s="16" t="s">
        <v>1346</v>
      </c>
    </row>
    <row r="622" spans="2:47" s="1" customFormat="1" ht="11.25">
      <c r="B622" s="33"/>
      <c r="C622" s="34"/>
      <c r="D622" s="185" t="s">
        <v>148</v>
      </c>
      <c r="E622" s="34"/>
      <c r="F622" s="186" t="s">
        <v>1278</v>
      </c>
      <c r="G622" s="34"/>
      <c r="H622" s="34"/>
      <c r="I622" s="102"/>
      <c r="J622" s="34"/>
      <c r="K622" s="34"/>
      <c r="L622" s="37"/>
      <c r="M622" s="187"/>
      <c r="N622" s="59"/>
      <c r="O622" s="59"/>
      <c r="P622" s="59"/>
      <c r="Q622" s="59"/>
      <c r="R622" s="59"/>
      <c r="S622" s="59"/>
      <c r="T622" s="60"/>
      <c r="AT622" s="16" t="s">
        <v>148</v>
      </c>
      <c r="AU622" s="16" t="s">
        <v>82</v>
      </c>
    </row>
    <row r="623" spans="2:51" s="11" customFormat="1" ht="11.25">
      <c r="B623" s="189"/>
      <c r="C623" s="190"/>
      <c r="D623" s="185" t="s">
        <v>151</v>
      </c>
      <c r="E623" s="190"/>
      <c r="F623" s="192" t="s">
        <v>1347</v>
      </c>
      <c r="G623" s="190"/>
      <c r="H623" s="193">
        <v>0.006</v>
      </c>
      <c r="I623" s="194"/>
      <c r="J623" s="190"/>
      <c r="K623" s="190"/>
      <c r="L623" s="195"/>
      <c r="M623" s="196"/>
      <c r="N623" s="197"/>
      <c r="O623" s="197"/>
      <c r="P623" s="197"/>
      <c r="Q623" s="197"/>
      <c r="R623" s="197"/>
      <c r="S623" s="197"/>
      <c r="T623" s="198"/>
      <c r="AT623" s="199" t="s">
        <v>151</v>
      </c>
      <c r="AU623" s="199" t="s">
        <v>82</v>
      </c>
      <c r="AV623" s="11" t="s">
        <v>82</v>
      </c>
      <c r="AW623" s="11" t="s">
        <v>4</v>
      </c>
      <c r="AX623" s="11" t="s">
        <v>80</v>
      </c>
      <c r="AY623" s="199" t="s">
        <v>139</v>
      </c>
    </row>
    <row r="624" spans="2:65" s="1" customFormat="1" ht="20.45" customHeight="1">
      <c r="B624" s="33"/>
      <c r="C624" s="173" t="s">
        <v>1348</v>
      </c>
      <c r="D624" s="173" t="s">
        <v>141</v>
      </c>
      <c r="E624" s="174" t="s">
        <v>1349</v>
      </c>
      <c r="F624" s="175" t="s">
        <v>1350</v>
      </c>
      <c r="G624" s="176" t="s">
        <v>144</v>
      </c>
      <c r="H624" s="177">
        <v>18.834</v>
      </c>
      <c r="I624" s="178"/>
      <c r="J624" s="179">
        <f>ROUND(I624*H624,2)</f>
        <v>0</v>
      </c>
      <c r="K624" s="175" t="s">
        <v>145</v>
      </c>
      <c r="L624" s="37"/>
      <c r="M624" s="180" t="s">
        <v>19</v>
      </c>
      <c r="N624" s="181" t="s">
        <v>43</v>
      </c>
      <c r="O624" s="59"/>
      <c r="P624" s="182">
        <f>O624*H624</f>
        <v>0</v>
      </c>
      <c r="Q624" s="182">
        <v>0.00088</v>
      </c>
      <c r="R624" s="182">
        <f>Q624*H624</f>
        <v>0.01657392</v>
      </c>
      <c r="S624" s="182">
        <v>0</v>
      </c>
      <c r="T624" s="183">
        <f>S624*H624</f>
        <v>0</v>
      </c>
      <c r="AR624" s="16" t="s">
        <v>239</v>
      </c>
      <c r="AT624" s="16" t="s">
        <v>141</v>
      </c>
      <c r="AU624" s="16" t="s">
        <v>82</v>
      </c>
      <c r="AY624" s="16" t="s">
        <v>139</v>
      </c>
      <c r="BE624" s="184">
        <f>IF(N624="základní",J624,0)</f>
        <v>0</v>
      </c>
      <c r="BF624" s="184">
        <f>IF(N624="snížená",J624,0)</f>
        <v>0</v>
      </c>
      <c r="BG624" s="184">
        <f>IF(N624="zákl. přenesená",J624,0)</f>
        <v>0</v>
      </c>
      <c r="BH624" s="184">
        <f>IF(N624="sníž. přenesená",J624,0)</f>
        <v>0</v>
      </c>
      <c r="BI624" s="184">
        <f>IF(N624="nulová",J624,0)</f>
        <v>0</v>
      </c>
      <c r="BJ624" s="16" t="s">
        <v>80</v>
      </c>
      <c r="BK624" s="184">
        <f>ROUND(I624*H624,2)</f>
        <v>0</v>
      </c>
      <c r="BL624" s="16" t="s">
        <v>239</v>
      </c>
      <c r="BM624" s="16" t="s">
        <v>1351</v>
      </c>
    </row>
    <row r="625" spans="2:47" s="1" customFormat="1" ht="11.25">
      <c r="B625" s="33"/>
      <c r="C625" s="34"/>
      <c r="D625" s="185" t="s">
        <v>148</v>
      </c>
      <c r="E625" s="34"/>
      <c r="F625" s="186" t="s">
        <v>1352</v>
      </c>
      <c r="G625" s="34"/>
      <c r="H625" s="34"/>
      <c r="I625" s="102"/>
      <c r="J625" s="34"/>
      <c r="K625" s="34"/>
      <c r="L625" s="37"/>
      <c r="M625" s="187"/>
      <c r="N625" s="59"/>
      <c r="O625" s="59"/>
      <c r="P625" s="59"/>
      <c r="Q625" s="59"/>
      <c r="R625" s="59"/>
      <c r="S625" s="59"/>
      <c r="T625" s="60"/>
      <c r="AT625" s="16" t="s">
        <v>148</v>
      </c>
      <c r="AU625" s="16" t="s">
        <v>82</v>
      </c>
    </row>
    <row r="626" spans="2:47" s="1" customFormat="1" ht="39">
      <c r="B626" s="33"/>
      <c r="C626" s="34"/>
      <c r="D626" s="185" t="s">
        <v>149</v>
      </c>
      <c r="E626" s="34"/>
      <c r="F626" s="188" t="s">
        <v>1353</v>
      </c>
      <c r="G626" s="34"/>
      <c r="H626" s="34"/>
      <c r="I626" s="102"/>
      <c r="J626" s="34"/>
      <c r="K626" s="34"/>
      <c r="L626" s="37"/>
      <c r="M626" s="187"/>
      <c r="N626" s="59"/>
      <c r="O626" s="59"/>
      <c r="P626" s="59"/>
      <c r="Q626" s="59"/>
      <c r="R626" s="59"/>
      <c r="S626" s="59"/>
      <c r="T626" s="60"/>
      <c r="AT626" s="16" t="s">
        <v>149</v>
      </c>
      <c r="AU626" s="16" t="s">
        <v>82</v>
      </c>
    </row>
    <row r="627" spans="2:65" s="1" customFormat="1" ht="20.45" customHeight="1">
      <c r="B627" s="33"/>
      <c r="C627" s="222" t="s">
        <v>1354</v>
      </c>
      <c r="D627" s="222" t="s">
        <v>259</v>
      </c>
      <c r="E627" s="223" t="s">
        <v>1355</v>
      </c>
      <c r="F627" s="224" t="s">
        <v>1356</v>
      </c>
      <c r="G627" s="225" t="s">
        <v>144</v>
      </c>
      <c r="H627" s="226">
        <v>21.659</v>
      </c>
      <c r="I627" s="227"/>
      <c r="J627" s="228">
        <f>ROUND(I627*H627,2)</f>
        <v>0</v>
      </c>
      <c r="K627" s="224" t="s">
        <v>145</v>
      </c>
      <c r="L627" s="229"/>
      <c r="M627" s="230" t="s">
        <v>19</v>
      </c>
      <c r="N627" s="231" t="s">
        <v>43</v>
      </c>
      <c r="O627" s="59"/>
      <c r="P627" s="182">
        <f>O627*H627</f>
        <v>0</v>
      </c>
      <c r="Q627" s="182">
        <v>0.001</v>
      </c>
      <c r="R627" s="182">
        <f>Q627*H627</f>
        <v>0.021658999999999998</v>
      </c>
      <c r="S627" s="182">
        <v>0</v>
      </c>
      <c r="T627" s="183">
        <f>S627*H627</f>
        <v>0</v>
      </c>
      <c r="AR627" s="16" t="s">
        <v>350</v>
      </c>
      <c r="AT627" s="16" t="s">
        <v>259</v>
      </c>
      <c r="AU627" s="16" t="s">
        <v>82</v>
      </c>
      <c r="AY627" s="16" t="s">
        <v>139</v>
      </c>
      <c r="BE627" s="184">
        <f>IF(N627="základní",J627,0)</f>
        <v>0</v>
      </c>
      <c r="BF627" s="184">
        <f>IF(N627="snížená",J627,0)</f>
        <v>0</v>
      </c>
      <c r="BG627" s="184">
        <f>IF(N627="zákl. přenesená",J627,0)</f>
        <v>0</v>
      </c>
      <c r="BH627" s="184">
        <f>IF(N627="sníž. přenesená",J627,0)</f>
        <v>0</v>
      </c>
      <c r="BI627" s="184">
        <f>IF(N627="nulová",J627,0)</f>
        <v>0</v>
      </c>
      <c r="BJ627" s="16" t="s">
        <v>80</v>
      </c>
      <c r="BK627" s="184">
        <f>ROUND(I627*H627,2)</f>
        <v>0</v>
      </c>
      <c r="BL627" s="16" t="s">
        <v>239</v>
      </c>
      <c r="BM627" s="16" t="s">
        <v>1357</v>
      </c>
    </row>
    <row r="628" spans="2:47" s="1" customFormat="1" ht="19.5">
      <c r="B628" s="33"/>
      <c r="C628" s="34"/>
      <c r="D628" s="185" t="s">
        <v>148</v>
      </c>
      <c r="E628" s="34"/>
      <c r="F628" s="186" t="s">
        <v>1356</v>
      </c>
      <c r="G628" s="34"/>
      <c r="H628" s="34"/>
      <c r="I628" s="102"/>
      <c r="J628" s="34"/>
      <c r="K628" s="34"/>
      <c r="L628" s="37"/>
      <c r="M628" s="187"/>
      <c r="N628" s="59"/>
      <c r="O628" s="59"/>
      <c r="P628" s="59"/>
      <c r="Q628" s="59"/>
      <c r="R628" s="59"/>
      <c r="S628" s="59"/>
      <c r="T628" s="60"/>
      <c r="AT628" s="16" t="s">
        <v>148</v>
      </c>
      <c r="AU628" s="16" t="s">
        <v>82</v>
      </c>
    </row>
    <row r="629" spans="2:51" s="11" customFormat="1" ht="11.25">
      <c r="B629" s="189"/>
      <c r="C629" s="190"/>
      <c r="D629" s="185" t="s">
        <v>151</v>
      </c>
      <c r="E629" s="190"/>
      <c r="F629" s="192" t="s">
        <v>1358</v>
      </c>
      <c r="G629" s="190"/>
      <c r="H629" s="193">
        <v>21.659</v>
      </c>
      <c r="I629" s="194"/>
      <c r="J629" s="190"/>
      <c r="K629" s="190"/>
      <c r="L629" s="195"/>
      <c r="M629" s="196"/>
      <c r="N629" s="197"/>
      <c r="O629" s="197"/>
      <c r="P629" s="197"/>
      <c r="Q629" s="197"/>
      <c r="R629" s="197"/>
      <c r="S629" s="197"/>
      <c r="T629" s="198"/>
      <c r="AT629" s="199" t="s">
        <v>151</v>
      </c>
      <c r="AU629" s="199" t="s">
        <v>82</v>
      </c>
      <c r="AV629" s="11" t="s">
        <v>82</v>
      </c>
      <c r="AW629" s="11" t="s">
        <v>4</v>
      </c>
      <c r="AX629" s="11" t="s">
        <v>80</v>
      </c>
      <c r="AY629" s="199" t="s">
        <v>139</v>
      </c>
    </row>
    <row r="630" spans="2:65" s="1" customFormat="1" ht="20.45" customHeight="1">
      <c r="B630" s="33"/>
      <c r="C630" s="173" t="s">
        <v>1359</v>
      </c>
      <c r="D630" s="173" t="s">
        <v>141</v>
      </c>
      <c r="E630" s="174" t="s">
        <v>1360</v>
      </c>
      <c r="F630" s="175" t="s">
        <v>1361</v>
      </c>
      <c r="G630" s="176" t="s">
        <v>179</v>
      </c>
      <c r="H630" s="177">
        <v>9.55</v>
      </c>
      <c r="I630" s="178"/>
      <c r="J630" s="179">
        <f>ROUND(I630*H630,2)</f>
        <v>0</v>
      </c>
      <c r="K630" s="175" t="s">
        <v>145</v>
      </c>
      <c r="L630" s="37"/>
      <c r="M630" s="180" t="s">
        <v>19</v>
      </c>
      <c r="N630" s="181" t="s">
        <v>43</v>
      </c>
      <c r="O630" s="59"/>
      <c r="P630" s="182">
        <f>O630*H630</f>
        <v>0</v>
      </c>
      <c r="Q630" s="182">
        <v>0.0006</v>
      </c>
      <c r="R630" s="182">
        <f>Q630*H630</f>
        <v>0.00573</v>
      </c>
      <c r="S630" s="182">
        <v>0</v>
      </c>
      <c r="T630" s="183">
        <f>S630*H630</f>
        <v>0</v>
      </c>
      <c r="AR630" s="16" t="s">
        <v>239</v>
      </c>
      <c r="AT630" s="16" t="s">
        <v>141</v>
      </c>
      <c r="AU630" s="16" t="s">
        <v>82</v>
      </c>
      <c r="AY630" s="16" t="s">
        <v>139</v>
      </c>
      <c r="BE630" s="184">
        <f>IF(N630="základní",J630,0)</f>
        <v>0</v>
      </c>
      <c r="BF630" s="184">
        <f>IF(N630="snížená",J630,0)</f>
        <v>0</v>
      </c>
      <c r="BG630" s="184">
        <f>IF(N630="zákl. přenesená",J630,0)</f>
        <v>0</v>
      </c>
      <c r="BH630" s="184">
        <f>IF(N630="sníž. přenesená",J630,0)</f>
        <v>0</v>
      </c>
      <c r="BI630" s="184">
        <f>IF(N630="nulová",J630,0)</f>
        <v>0</v>
      </c>
      <c r="BJ630" s="16" t="s">
        <v>80</v>
      </c>
      <c r="BK630" s="184">
        <f>ROUND(I630*H630,2)</f>
        <v>0</v>
      </c>
      <c r="BL630" s="16" t="s">
        <v>239</v>
      </c>
      <c r="BM630" s="16" t="s">
        <v>1362</v>
      </c>
    </row>
    <row r="631" spans="2:47" s="1" customFormat="1" ht="19.5">
      <c r="B631" s="33"/>
      <c r="C631" s="34"/>
      <c r="D631" s="185" t="s">
        <v>148</v>
      </c>
      <c r="E631" s="34"/>
      <c r="F631" s="186" t="s">
        <v>1363</v>
      </c>
      <c r="G631" s="34"/>
      <c r="H631" s="34"/>
      <c r="I631" s="102"/>
      <c r="J631" s="34"/>
      <c r="K631" s="34"/>
      <c r="L631" s="37"/>
      <c r="M631" s="187"/>
      <c r="N631" s="59"/>
      <c r="O631" s="59"/>
      <c r="P631" s="59"/>
      <c r="Q631" s="59"/>
      <c r="R631" s="59"/>
      <c r="S631" s="59"/>
      <c r="T631" s="60"/>
      <c r="AT631" s="16" t="s">
        <v>148</v>
      </c>
      <c r="AU631" s="16" t="s">
        <v>82</v>
      </c>
    </row>
    <row r="632" spans="2:47" s="1" customFormat="1" ht="39">
      <c r="B632" s="33"/>
      <c r="C632" s="34"/>
      <c r="D632" s="185" t="s">
        <v>149</v>
      </c>
      <c r="E632" s="34"/>
      <c r="F632" s="188" t="s">
        <v>1364</v>
      </c>
      <c r="G632" s="34"/>
      <c r="H632" s="34"/>
      <c r="I632" s="102"/>
      <c r="J632" s="34"/>
      <c r="K632" s="34"/>
      <c r="L632" s="37"/>
      <c r="M632" s="187"/>
      <c r="N632" s="59"/>
      <c r="O632" s="59"/>
      <c r="P632" s="59"/>
      <c r="Q632" s="59"/>
      <c r="R632" s="59"/>
      <c r="S632" s="59"/>
      <c r="T632" s="60"/>
      <c r="AT632" s="16" t="s">
        <v>149</v>
      </c>
      <c r="AU632" s="16" t="s">
        <v>82</v>
      </c>
    </row>
    <row r="633" spans="2:65" s="1" customFormat="1" ht="20.45" customHeight="1">
      <c r="B633" s="33"/>
      <c r="C633" s="173" t="s">
        <v>1365</v>
      </c>
      <c r="D633" s="173" t="s">
        <v>141</v>
      </c>
      <c r="E633" s="174" t="s">
        <v>1366</v>
      </c>
      <c r="F633" s="175" t="s">
        <v>1367</v>
      </c>
      <c r="G633" s="176" t="s">
        <v>179</v>
      </c>
      <c r="H633" s="177">
        <v>9.55</v>
      </c>
      <c r="I633" s="178"/>
      <c r="J633" s="179">
        <f>ROUND(I633*H633,2)</f>
        <v>0</v>
      </c>
      <c r="K633" s="175" t="s">
        <v>145</v>
      </c>
      <c r="L633" s="37"/>
      <c r="M633" s="180" t="s">
        <v>19</v>
      </c>
      <c r="N633" s="181" t="s">
        <v>43</v>
      </c>
      <c r="O633" s="59"/>
      <c r="P633" s="182">
        <f>O633*H633</f>
        <v>0</v>
      </c>
      <c r="Q633" s="182">
        <v>0.0006</v>
      </c>
      <c r="R633" s="182">
        <f>Q633*H633</f>
        <v>0.00573</v>
      </c>
      <c r="S633" s="182">
        <v>0</v>
      </c>
      <c r="T633" s="183">
        <f>S633*H633</f>
        <v>0</v>
      </c>
      <c r="AR633" s="16" t="s">
        <v>239</v>
      </c>
      <c r="AT633" s="16" t="s">
        <v>141</v>
      </c>
      <c r="AU633" s="16" t="s">
        <v>82</v>
      </c>
      <c r="AY633" s="16" t="s">
        <v>139</v>
      </c>
      <c r="BE633" s="184">
        <f>IF(N633="základní",J633,0)</f>
        <v>0</v>
      </c>
      <c r="BF633" s="184">
        <f>IF(N633="snížená",J633,0)</f>
        <v>0</v>
      </c>
      <c r="BG633" s="184">
        <f>IF(N633="zákl. přenesená",J633,0)</f>
        <v>0</v>
      </c>
      <c r="BH633" s="184">
        <f>IF(N633="sníž. přenesená",J633,0)</f>
        <v>0</v>
      </c>
      <c r="BI633" s="184">
        <f>IF(N633="nulová",J633,0)</f>
        <v>0</v>
      </c>
      <c r="BJ633" s="16" t="s">
        <v>80</v>
      </c>
      <c r="BK633" s="184">
        <f>ROUND(I633*H633,2)</f>
        <v>0</v>
      </c>
      <c r="BL633" s="16" t="s">
        <v>239</v>
      </c>
      <c r="BM633" s="16" t="s">
        <v>1368</v>
      </c>
    </row>
    <row r="634" spans="2:47" s="1" customFormat="1" ht="19.5">
      <c r="B634" s="33"/>
      <c r="C634" s="34"/>
      <c r="D634" s="185" t="s">
        <v>148</v>
      </c>
      <c r="E634" s="34"/>
      <c r="F634" s="186" t="s">
        <v>1369</v>
      </c>
      <c r="G634" s="34"/>
      <c r="H634" s="34"/>
      <c r="I634" s="102"/>
      <c r="J634" s="34"/>
      <c r="K634" s="34"/>
      <c r="L634" s="37"/>
      <c r="M634" s="187"/>
      <c r="N634" s="59"/>
      <c r="O634" s="59"/>
      <c r="P634" s="59"/>
      <c r="Q634" s="59"/>
      <c r="R634" s="59"/>
      <c r="S634" s="59"/>
      <c r="T634" s="60"/>
      <c r="AT634" s="16" t="s">
        <v>148</v>
      </c>
      <c r="AU634" s="16" t="s">
        <v>82</v>
      </c>
    </row>
    <row r="635" spans="2:47" s="1" customFormat="1" ht="39">
      <c r="B635" s="33"/>
      <c r="C635" s="34"/>
      <c r="D635" s="185" t="s">
        <v>149</v>
      </c>
      <c r="E635" s="34"/>
      <c r="F635" s="188" t="s">
        <v>1364</v>
      </c>
      <c r="G635" s="34"/>
      <c r="H635" s="34"/>
      <c r="I635" s="102"/>
      <c r="J635" s="34"/>
      <c r="K635" s="34"/>
      <c r="L635" s="37"/>
      <c r="M635" s="187"/>
      <c r="N635" s="59"/>
      <c r="O635" s="59"/>
      <c r="P635" s="59"/>
      <c r="Q635" s="59"/>
      <c r="R635" s="59"/>
      <c r="S635" s="59"/>
      <c r="T635" s="60"/>
      <c r="AT635" s="16" t="s">
        <v>149</v>
      </c>
      <c r="AU635" s="16" t="s">
        <v>82</v>
      </c>
    </row>
    <row r="636" spans="2:65" s="1" customFormat="1" ht="20.45" customHeight="1">
      <c r="B636" s="33"/>
      <c r="C636" s="173" t="s">
        <v>1370</v>
      </c>
      <c r="D636" s="173" t="s">
        <v>141</v>
      </c>
      <c r="E636" s="174" t="s">
        <v>1371</v>
      </c>
      <c r="F636" s="175" t="s">
        <v>1372</v>
      </c>
      <c r="G636" s="176" t="s">
        <v>179</v>
      </c>
      <c r="H636" s="177">
        <v>10.5</v>
      </c>
      <c r="I636" s="178"/>
      <c r="J636" s="179">
        <f>ROUND(I636*H636,2)</f>
        <v>0</v>
      </c>
      <c r="K636" s="175" t="s">
        <v>145</v>
      </c>
      <c r="L636" s="37"/>
      <c r="M636" s="180" t="s">
        <v>19</v>
      </c>
      <c r="N636" s="181" t="s">
        <v>43</v>
      </c>
      <c r="O636" s="59"/>
      <c r="P636" s="182">
        <f>O636*H636</f>
        <v>0</v>
      </c>
      <c r="Q636" s="182">
        <v>0.0015</v>
      </c>
      <c r="R636" s="182">
        <f>Q636*H636</f>
        <v>0.01575</v>
      </c>
      <c r="S636" s="182">
        <v>0</v>
      </c>
      <c r="T636" s="183">
        <f>S636*H636</f>
        <v>0</v>
      </c>
      <c r="AR636" s="16" t="s">
        <v>239</v>
      </c>
      <c r="AT636" s="16" t="s">
        <v>141</v>
      </c>
      <c r="AU636" s="16" t="s">
        <v>82</v>
      </c>
      <c r="AY636" s="16" t="s">
        <v>139</v>
      </c>
      <c r="BE636" s="184">
        <f>IF(N636="základní",J636,0)</f>
        <v>0</v>
      </c>
      <c r="BF636" s="184">
        <f>IF(N636="snížená",J636,0)</f>
        <v>0</v>
      </c>
      <c r="BG636" s="184">
        <f>IF(N636="zákl. přenesená",J636,0)</f>
        <v>0</v>
      </c>
      <c r="BH636" s="184">
        <f>IF(N636="sníž. přenesená",J636,0)</f>
        <v>0</v>
      </c>
      <c r="BI636" s="184">
        <f>IF(N636="nulová",J636,0)</f>
        <v>0</v>
      </c>
      <c r="BJ636" s="16" t="s">
        <v>80</v>
      </c>
      <c r="BK636" s="184">
        <f>ROUND(I636*H636,2)</f>
        <v>0</v>
      </c>
      <c r="BL636" s="16" t="s">
        <v>239</v>
      </c>
      <c r="BM636" s="16" t="s">
        <v>1373</v>
      </c>
    </row>
    <row r="637" spans="2:47" s="1" customFormat="1" ht="11.25">
      <c r="B637" s="33"/>
      <c r="C637" s="34"/>
      <c r="D637" s="185" t="s">
        <v>148</v>
      </c>
      <c r="E637" s="34"/>
      <c r="F637" s="186" t="s">
        <v>1374</v>
      </c>
      <c r="G637" s="34"/>
      <c r="H637" s="34"/>
      <c r="I637" s="102"/>
      <c r="J637" s="34"/>
      <c r="K637" s="34"/>
      <c r="L637" s="37"/>
      <c r="M637" s="187"/>
      <c r="N637" s="59"/>
      <c r="O637" s="59"/>
      <c r="P637" s="59"/>
      <c r="Q637" s="59"/>
      <c r="R637" s="59"/>
      <c r="S637" s="59"/>
      <c r="T637" s="60"/>
      <c r="AT637" s="16" t="s">
        <v>148</v>
      </c>
      <c r="AU637" s="16" t="s">
        <v>82</v>
      </c>
    </row>
    <row r="638" spans="2:47" s="1" customFormat="1" ht="39">
      <c r="B638" s="33"/>
      <c r="C638" s="34"/>
      <c r="D638" s="185" t="s">
        <v>149</v>
      </c>
      <c r="E638" s="34"/>
      <c r="F638" s="188" t="s">
        <v>1364</v>
      </c>
      <c r="G638" s="34"/>
      <c r="H638" s="34"/>
      <c r="I638" s="102"/>
      <c r="J638" s="34"/>
      <c r="K638" s="34"/>
      <c r="L638" s="37"/>
      <c r="M638" s="187"/>
      <c r="N638" s="59"/>
      <c r="O638" s="59"/>
      <c r="P638" s="59"/>
      <c r="Q638" s="59"/>
      <c r="R638" s="59"/>
      <c r="S638" s="59"/>
      <c r="T638" s="60"/>
      <c r="AT638" s="16" t="s">
        <v>149</v>
      </c>
      <c r="AU638" s="16" t="s">
        <v>82</v>
      </c>
    </row>
    <row r="639" spans="2:65" s="1" customFormat="1" ht="20.45" customHeight="1">
      <c r="B639" s="33"/>
      <c r="C639" s="173" t="s">
        <v>1375</v>
      </c>
      <c r="D639" s="173" t="s">
        <v>141</v>
      </c>
      <c r="E639" s="174" t="s">
        <v>1376</v>
      </c>
      <c r="F639" s="175" t="s">
        <v>1377</v>
      </c>
      <c r="G639" s="176" t="s">
        <v>179</v>
      </c>
      <c r="H639" s="177">
        <v>9.55</v>
      </c>
      <c r="I639" s="178"/>
      <c r="J639" s="179">
        <f>ROUND(I639*H639,2)</f>
        <v>0</v>
      </c>
      <c r="K639" s="175" t="s">
        <v>145</v>
      </c>
      <c r="L639" s="37"/>
      <c r="M639" s="180" t="s">
        <v>19</v>
      </c>
      <c r="N639" s="181" t="s">
        <v>43</v>
      </c>
      <c r="O639" s="59"/>
      <c r="P639" s="182">
        <f>O639*H639</f>
        <v>0</v>
      </c>
      <c r="Q639" s="182">
        <v>0.00204</v>
      </c>
      <c r="R639" s="182">
        <f>Q639*H639</f>
        <v>0.019482000000000003</v>
      </c>
      <c r="S639" s="182">
        <v>0</v>
      </c>
      <c r="T639" s="183">
        <f>S639*H639</f>
        <v>0</v>
      </c>
      <c r="AR639" s="16" t="s">
        <v>239</v>
      </c>
      <c r="AT639" s="16" t="s">
        <v>141</v>
      </c>
      <c r="AU639" s="16" t="s">
        <v>82</v>
      </c>
      <c r="AY639" s="16" t="s">
        <v>139</v>
      </c>
      <c r="BE639" s="184">
        <f>IF(N639="základní",J639,0)</f>
        <v>0</v>
      </c>
      <c r="BF639" s="184">
        <f>IF(N639="snížená",J639,0)</f>
        <v>0</v>
      </c>
      <c r="BG639" s="184">
        <f>IF(N639="zákl. přenesená",J639,0)</f>
        <v>0</v>
      </c>
      <c r="BH639" s="184">
        <f>IF(N639="sníž. přenesená",J639,0)</f>
        <v>0</v>
      </c>
      <c r="BI639" s="184">
        <f>IF(N639="nulová",J639,0)</f>
        <v>0</v>
      </c>
      <c r="BJ639" s="16" t="s">
        <v>80</v>
      </c>
      <c r="BK639" s="184">
        <f>ROUND(I639*H639,2)</f>
        <v>0</v>
      </c>
      <c r="BL639" s="16" t="s">
        <v>239</v>
      </c>
      <c r="BM639" s="16" t="s">
        <v>1378</v>
      </c>
    </row>
    <row r="640" spans="2:47" s="1" customFormat="1" ht="11.25">
      <c r="B640" s="33"/>
      <c r="C640" s="34"/>
      <c r="D640" s="185" t="s">
        <v>148</v>
      </c>
      <c r="E640" s="34"/>
      <c r="F640" s="186" t="s">
        <v>1379</v>
      </c>
      <c r="G640" s="34"/>
      <c r="H640" s="34"/>
      <c r="I640" s="102"/>
      <c r="J640" s="34"/>
      <c r="K640" s="34"/>
      <c r="L640" s="37"/>
      <c r="M640" s="187"/>
      <c r="N640" s="59"/>
      <c r="O640" s="59"/>
      <c r="P640" s="59"/>
      <c r="Q640" s="59"/>
      <c r="R640" s="59"/>
      <c r="S640" s="59"/>
      <c r="T640" s="60"/>
      <c r="AT640" s="16" t="s">
        <v>148</v>
      </c>
      <c r="AU640" s="16" t="s">
        <v>82</v>
      </c>
    </row>
    <row r="641" spans="2:47" s="1" customFormat="1" ht="39">
      <c r="B641" s="33"/>
      <c r="C641" s="34"/>
      <c r="D641" s="185" t="s">
        <v>149</v>
      </c>
      <c r="E641" s="34"/>
      <c r="F641" s="188" t="s">
        <v>1364</v>
      </c>
      <c r="G641" s="34"/>
      <c r="H641" s="34"/>
      <c r="I641" s="102"/>
      <c r="J641" s="34"/>
      <c r="K641" s="34"/>
      <c r="L641" s="37"/>
      <c r="M641" s="187"/>
      <c r="N641" s="59"/>
      <c r="O641" s="59"/>
      <c r="P641" s="59"/>
      <c r="Q641" s="59"/>
      <c r="R641" s="59"/>
      <c r="S641" s="59"/>
      <c r="T641" s="60"/>
      <c r="AT641" s="16" t="s">
        <v>149</v>
      </c>
      <c r="AU641" s="16" t="s">
        <v>82</v>
      </c>
    </row>
    <row r="642" spans="2:65" s="1" customFormat="1" ht="20.45" customHeight="1">
      <c r="B642" s="33"/>
      <c r="C642" s="173" t="s">
        <v>1380</v>
      </c>
      <c r="D642" s="173" t="s">
        <v>141</v>
      </c>
      <c r="E642" s="174" t="s">
        <v>1381</v>
      </c>
      <c r="F642" s="175" t="s">
        <v>1382</v>
      </c>
      <c r="G642" s="176" t="s">
        <v>144</v>
      </c>
      <c r="H642" s="177">
        <v>22.1</v>
      </c>
      <c r="I642" s="178"/>
      <c r="J642" s="179">
        <f>ROUND(I642*H642,2)</f>
        <v>0</v>
      </c>
      <c r="K642" s="175" t="s">
        <v>145</v>
      </c>
      <c r="L642" s="37"/>
      <c r="M642" s="180" t="s">
        <v>19</v>
      </c>
      <c r="N642" s="181" t="s">
        <v>43</v>
      </c>
      <c r="O642" s="59"/>
      <c r="P642" s="182">
        <f>O642*H642</f>
        <v>0</v>
      </c>
      <c r="Q642" s="182">
        <v>0.00028</v>
      </c>
      <c r="R642" s="182">
        <f>Q642*H642</f>
        <v>0.006188</v>
      </c>
      <c r="S642" s="182">
        <v>0</v>
      </c>
      <c r="T642" s="183">
        <f>S642*H642</f>
        <v>0</v>
      </c>
      <c r="AR642" s="16" t="s">
        <v>239</v>
      </c>
      <c r="AT642" s="16" t="s">
        <v>141</v>
      </c>
      <c r="AU642" s="16" t="s">
        <v>82</v>
      </c>
      <c r="AY642" s="16" t="s">
        <v>139</v>
      </c>
      <c r="BE642" s="184">
        <f>IF(N642="základní",J642,0)</f>
        <v>0</v>
      </c>
      <c r="BF642" s="184">
        <f>IF(N642="snížená",J642,0)</f>
        <v>0</v>
      </c>
      <c r="BG642" s="184">
        <f>IF(N642="zákl. přenesená",J642,0)</f>
        <v>0</v>
      </c>
      <c r="BH642" s="184">
        <f>IF(N642="sníž. přenesená",J642,0)</f>
        <v>0</v>
      </c>
      <c r="BI642" s="184">
        <f>IF(N642="nulová",J642,0)</f>
        <v>0</v>
      </c>
      <c r="BJ642" s="16" t="s">
        <v>80</v>
      </c>
      <c r="BK642" s="184">
        <f>ROUND(I642*H642,2)</f>
        <v>0</v>
      </c>
      <c r="BL642" s="16" t="s">
        <v>239</v>
      </c>
      <c r="BM642" s="16" t="s">
        <v>1383</v>
      </c>
    </row>
    <row r="643" spans="2:47" s="1" customFormat="1" ht="29.25">
      <c r="B643" s="33"/>
      <c r="C643" s="34"/>
      <c r="D643" s="185" t="s">
        <v>148</v>
      </c>
      <c r="E643" s="34"/>
      <c r="F643" s="186" t="s">
        <v>1384</v>
      </c>
      <c r="G643" s="34"/>
      <c r="H643" s="34"/>
      <c r="I643" s="102"/>
      <c r="J643" s="34"/>
      <c r="K643" s="34"/>
      <c r="L643" s="37"/>
      <c r="M643" s="187"/>
      <c r="N643" s="59"/>
      <c r="O643" s="59"/>
      <c r="P643" s="59"/>
      <c r="Q643" s="59"/>
      <c r="R643" s="59"/>
      <c r="S643" s="59"/>
      <c r="T643" s="60"/>
      <c r="AT643" s="16" t="s">
        <v>148</v>
      </c>
      <c r="AU643" s="16" t="s">
        <v>82</v>
      </c>
    </row>
    <row r="644" spans="2:47" s="1" customFormat="1" ht="58.5">
      <c r="B644" s="33"/>
      <c r="C644" s="34"/>
      <c r="D644" s="185" t="s">
        <v>149</v>
      </c>
      <c r="E644" s="34"/>
      <c r="F644" s="188" t="s">
        <v>1385</v>
      </c>
      <c r="G644" s="34"/>
      <c r="H644" s="34"/>
      <c r="I644" s="102"/>
      <c r="J644" s="34"/>
      <c r="K644" s="34"/>
      <c r="L644" s="37"/>
      <c r="M644" s="187"/>
      <c r="N644" s="59"/>
      <c r="O644" s="59"/>
      <c r="P644" s="59"/>
      <c r="Q644" s="59"/>
      <c r="R644" s="59"/>
      <c r="S644" s="59"/>
      <c r="T644" s="60"/>
      <c r="AT644" s="16" t="s">
        <v>149</v>
      </c>
      <c r="AU644" s="16" t="s">
        <v>82</v>
      </c>
    </row>
    <row r="645" spans="2:51" s="11" customFormat="1" ht="11.25">
      <c r="B645" s="189"/>
      <c r="C645" s="190"/>
      <c r="D645" s="185" t="s">
        <v>151</v>
      </c>
      <c r="E645" s="191" t="s">
        <v>19</v>
      </c>
      <c r="F645" s="192" t="s">
        <v>1386</v>
      </c>
      <c r="G645" s="190"/>
      <c r="H645" s="193">
        <v>22.1</v>
      </c>
      <c r="I645" s="194"/>
      <c r="J645" s="190"/>
      <c r="K645" s="190"/>
      <c r="L645" s="195"/>
      <c r="M645" s="196"/>
      <c r="N645" s="197"/>
      <c r="O645" s="197"/>
      <c r="P645" s="197"/>
      <c r="Q645" s="197"/>
      <c r="R645" s="197"/>
      <c r="S645" s="197"/>
      <c r="T645" s="198"/>
      <c r="AT645" s="199" t="s">
        <v>151</v>
      </c>
      <c r="AU645" s="199" t="s">
        <v>82</v>
      </c>
      <c r="AV645" s="11" t="s">
        <v>82</v>
      </c>
      <c r="AW645" s="11" t="s">
        <v>33</v>
      </c>
      <c r="AX645" s="11" t="s">
        <v>80</v>
      </c>
      <c r="AY645" s="199" t="s">
        <v>139</v>
      </c>
    </row>
    <row r="646" spans="2:65" s="1" customFormat="1" ht="20.45" customHeight="1">
      <c r="B646" s="33"/>
      <c r="C646" s="222" t="s">
        <v>1387</v>
      </c>
      <c r="D646" s="222" t="s">
        <v>259</v>
      </c>
      <c r="E646" s="223" t="s">
        <v>1388</v>
      </c>
      <c r="F646" s="224" t="s">
        <v>1389</v>
      </c>
      <c r="G646" s="225" t="s">
        <v>144</v>
      </c>
      <c r="H646" s="226">
        <v>24.31</v>
      </c>
      <c r="I646" s="227"/>
      <c r="J646" s="228">
        <f>ROUND(I646*H646,2)</f>
        <v>0</v>
      </c>
      <c r="K646" s="224" t="s">
        <v>145</v>
      </c>
      <c r="L646" s="229"/>
      <c r="M646" s="230" t="s">
        <v>19</v>
      </c>
      <c r="N646" s="231" t="s">
        <v>43</v>
      </c>
      <c r="O646" s="59"/>
      <c r="P646" s="182">
        <f>O646*H646</f>
        <v>0</v>
      </c>
      <c r="Q646" s="182">
        <v>0.0019</v>
      </c>
      <c r="R646" s="182">
        <f>Q646*H646</f>
        <v>0.046189</v>
      </c>
      <c r="S646" s="182">
        <v>0</v>
      </c>
      <c r="T646" s="183">
        <f>S646*H646</f>
        <v>0</v>
      </c>
      <c r="AR646" s="16" t="s">
        <v>350</v>
      </c>
      <c r="AT646" s="16" t="s">
        <v>259</v>
      </c>
      <c r="AU646" s="16" t="s">
        <v>82</v>
      </c>
      <c r="AY646" s="16" t="s">
        <v>139</v>
      </c>
      <c r="BE646" s="184">
        <f>IF(N646="základní",J646,0)</f>
        <v>0</v>
      </c>
      <c r="BF646" s="184">
        <f>IF(N646="snížená",J646,0)</f>
        <v>0</v>
      </c>
      <c r="BG646" s="184">
        <f>IF(N646="zákl. přenesená",J646,0)</f>
        <v>0</v>
      </c>
      <c r="BH646" s="184">
        <f>IF(N646="sníž. přenesená",J646,0)</f>
        <v>0</v>
      </c>
      <c r="BI646" s="184">
        <f>IF(N646="nulová",J646,0)</f>
        <v>0</v>
      </c>
      <c r="BJ646" s="16" t="s">
        <v>80</v>
      </c>
      <c r="BK646" s="184">
        <f>ROUND(I646*H646,2)</f>
        <v>0</v>
      </c>
      <c r="BL646" s="16" t="s">
        <v>239</v>
      </c>
      <c r="BM646" s="16" t="s">
        <v>1390</v>
      </c>
    </row>
    <row r="647" spans="2:47" s="1" customFormat="1" ht="11.25">
      <c r="B647" s="33"/>
      <c r="C647" s="34"/>
      <c r="D647" s="185" t="s">
        <v>148</v>
      </c>
      <c r="E647" s="34"/>
      <c r="F647" s="186" t="s">
        <v>1389</v>
      </c>
      <c r="G647" s="34"/>
      <c r="H647" s="34"/>
      <c r="I647" s="102"/>
      <c r="J647" s="34"/>
      <c r="K647" s="34"/>
      <c r="L647" s="37"/>
      <c r="M647" s="187"/>
      <c r="N647" s="59"/>
      <c r="O647" s="59"/>
      <c r="P647" s="59"/>
      <c r="Q647" s="59"/>
      <c r="R647" s="59"/>
      <c r="S647" s="59"/>
      <c r="T647" s="60"/>
      <c r="AT647" s="16" t="s">
        <v>148</v>
      </c>
      <c r="AU647" s="16" t="s">
        <v>82</v>
      </c>
    </row>
    <row r="648" spans="2:51" s="11" customFormat="1" ht="11.25">
      <c r="B648" s="189"/>
      <c r="C648" s="190"/>
      <c r="D648" s="185" t="s">
        <v>151</v>
      </c>
      <c r="E648" s="191" t="s">
        <v>19</v>
      </c>
      <c r="F648" s="192" t="s">
        <v>1386</v>
      </c>
      <c r="G648" s="190"/>
      <c r="H648" s="193">
        <v>22.1</v>
      </c>
      <c r="I648" s="194"/>
      <c r="J648" s="190"/>
      <c r="K648" s="190"/>
      <c r="L648" s="195"/>
      <c r="M648" s="196"/>
      <c r="N648" s="197"/>
      <c r="O648" s="197"/>
      <c r="P648" s="197"/>
      <c r="Q648" s="197"/>
      <c r="R648" s="197"/>
      <c r="S648" s="197"/>
      <c r="T648" s="198"/>
      <c r="AT648" s="199" t="s">
        <v>151</v>
      </c>
      <c r="AU648" s="199" t="s">
        <v>82</v>
      </c>
      <c r="AV648" s="11" t="s">
        <v>82</v>
      </c>
      <c r="AW648" s="11" t="s">
        <v>33</v>
      </c>
      <c r="AX648" s="11" t="s">
        <v>80</v>
      </c>
      <c r="AY648" s="199" t="s">
        <v>139</v>
      </c>
    </row>
    <row r="649" spans="2:51" s="11" customFormat="1" ht="11.25">
      <c r="B649" s="189"/>
      <c r="C649" s="190"/>
      <c r="D649" s="185" t="s">
        <v>151</v>
      </c>
      <c r="E649" s="190"/>
      <c r="F649" s="192" t="s">
        <v>1391</v>
      </c>
      <c r="G649" s="190"/>
      <c r="H649" s="193">
        <v>24.31</v>
      </c>
      <c r="I649" s="194"/>
      <c r="J649" s="190"/>
      <c r="K649" s="190"/>
      <c r="L649" s="195"/>
      <c r="M649" s="196"/>
      <c r="N649" s="197"/>
      <c r="O649" s="197"/>
      <c r="P649" s="197"/>
      <c r="Q649" s="197"/>
      <c r="R649" s="197"/>
      <c r="S649" s="197"/>
      <c r="T649" s="198"/>
      <c r="AT649" s="199" t="s">
        <v>151</v>
      </c>
      <c r="AU649" s="199" t="s">
        <v>82</v>
      </c>
      <c r="AV649" s="11" t="s">
        <v>82</v>
      </c>
      <c r="AW649" s="11" t="s">
        <v>4</v>
      </c>
      <c r="AX649" s="11" t="s">
        <v>80</v>
      </c>
      <c r="AY649" s="199" t="s">
        <v>139</v>
      </c>
    </row>
    <row r="650" spans="2:65" s="1" customFormat="1" ht="20.45" customHeight="1">
      <c r="B650" s="33"/>
      <c r="C650" s="173" t="s">
        <v>1392</v>
      </c>
      <c r="D650" s="173" t="s">
        <v>141</v>
      </c>
      <c r="E650" s="174" t="s">
        <v>1393</v>
      </c>
      <c r="F650" s="175" t="s">
        <v>1394</v>
      </c>
      <c r="G650" s="176" t="s">
        <v>262</v>
      </c>
      <c r="H650" s="177">
        <v>0.143</v>
      </c>
      <c r="I650" s="178"/>
      <c r="J650" s="179">
        <f>ROUND(I650*H650,2)</f>
        <v>0</v>
      </c>
      <c r="K650" s="175" t="s">
        <v>145</v>
      </c>
      <c r="L650" s="37"/>
      <c r="M650" s="180" t="s">
        <v>19</v>
      </c>
      <c r="N650" s="181" t="s">
        <v>43</v>
      </c>
      <c r="O650" s="59"/>
      <c r="P650" s="182">
        <f>O650*H650</f>
        <v>0</v>
      </c>
      <c r="Q650" s="182">
        <v>0</v>
      </c>
      <c r="R650" s="182">
        <f>Q650*H650</f>
        <v>0</v>
      </c>
      <c r="S650" s="182">
        <v>0</v>
      </c>
      <c r="T650" s="183">
        <f>S650*H650</f>
        <v>0</v>
      </c>
      <c r="AR650" s="16" t="s">
        <v>239</v>
      </c>
      <c r="AT650" s="16" t="s">
        <v>141</v>
      </c>
      <c r="AU650" s="16" t="s">
        <v>82</v>
      </c>
      <c r="AY650" s="16" t="s">
        <v>139</v>
      </c>
      <c r="BE650" s="184">
        <f>IF(N650="základní",J650,0)</f>
        <v>0</v>
      </c>
      <c r="BF650" s="184">
        <f>IF(N650="snížená",J650,0)</f>
        <v>0</v>
      </c>
      <c r="BG650" s="184">
        <f>IF(N650="zákl. přenesená",J650,0)</f>
        <v>0</v>
      </c>
      <c r="BH650" s="184">
        <f>IF(N650="sníž. přenesená",J650,0)</f>
        <v>0</v>
      </c>
      <c r="BI650" s="184">
        <f>IF(N650="nulová",J650,0)</f>
        <v>0</v>
      </c>
      <c r="BJ650" s="16" t="s">
        <v>80</v>
      </c>
      <c r="BK650" s="184">
        <f>ROUND(I650*H650,2)</f>
        <v>0</v>
      </c>
      <c r="BL650" s="16" t="s">
        <v>239</v>
      </c>
      <c r="BM650" s="16" t="s">
        <v>1395</v>
      </c>
    </row>
    <row r="651" spans="2:47" s="1" customFormat="1" ht="19.5">
      <c r="B651" s="33"/>
      <c r="C651" s="34"/>
      <c r="D651" s="185" t="s">
        <v>148</v>
      </c>
      <c r="E651" s="34"/>
      <c r="F651" s="186" t="s">
        <v>1396</v>
      </c>
      <c r="G651" s="34"/>
      <c r="H651" s="34"/>
      <c r="I651" s="102"/>
      <c r="J651" s="34"/>
      <c r="K651" s="34"/>
      <c r="L651" s="37"/>
      <c r="M651" s="187"/>
      <c r="N651" s="59"/>
      <c r="O651" s="59"/>
      <c r="P651" s="59"/>
      <c r="Q651" s="59"/>
      <c r="R651" s="59"/>
      <c r="S651" s="59"/>
      <c r="T651" s="60"/>
      <c r="AT651" s="16" t="s">
        <v>148</v>
      </c>
      <c r="AU651" s="16" t="s">
        <v>82</v>
      </c>
    </row>
    <row r="652" spans="2:47" s="1" customFormat="1" ht="87.75">
      <c r="B652" s="33"/>
      <c r="C652" s="34"/>
      <c r="D652" s="185" t="s">
        <v>149</v>
      </c>
      <c r="E652" s="34"/>
      <c r="F652" s="188" t="s">
        <v>1397</v>
      </c>
      <c r="G652" s="34"/>
      <c r="H652" s="34"/>
      <c r="I652" s="102"/>
      <c r="J652" s="34"/>
      <c r="K652" s="34"/>
      <c r="L652" s="37"/>
      <c r="M652" s="187"/>
      <c r="N652" s="59"/>
      <c r="O652" s="59"/>
      <c r="P652" s="59"/>
      <c r="Q652" s="59"/>
      <c r="R652" s="59"/>
      <c r="S652" s="59"/>
      <c r="T652" s="60"/>
      <c r="AT652" s="16" t="s">
        <v>149</v>
      </c>
      <c r="AU652" s="16" t="s">
        <v>82</v>
      </c>
    </row>
    <row r="653" spans="2:63" s="10" customFormat="1" ht="22.9" customHeight="1">
      <c r="B653" s="157"/>
      <c r="C653" s="158"/>
      <c r="D653" s="159" t="s">
        <v>71</v>
      </c>
      <c r="E653" s="171" t="s">
        <v>1398</v>
      </c>
      <c r="F653" s="171" t="s">
        <v>1399</v>
      </c>
      <c r="G653" s="158"/>
      <c r="H653" s="158"/>
      <c r="I653" s="161"/>
      <c r="J653" s="172">
        <f>BK653</f>
        <v>0</v>
      </c>
      <c r="K653" s="158"/>
      <c r="L653" s="163"/>
      <c r="M653" s="164"/>
      <c r="N653" s="165"/>
      <c r="O653" s="165"/>
      <c r="P653" s="166">
        <f>SUM(P654:P700)</f>
        <v>0</v>
      </c>
      <c r="Q653" s="165"/>
      <c r="R653" s="166">
        <f>SUM(R654:R700)</f>
        <v>0.3496753</v>
      </c>
      <c r="S653" s="165"/>
      <c r="T653" s="167">
        <f>SUM(T654:T700)</f>
        <v>0</v>
      </c>
      <c r="AR653" s="168" t="s">
        <v>82</v>
      </c>
      <c r="AT653" s="169" t="s">
        <v>71</v>
      </c>
      <c r="AU653" s="169" t="s">
        <v>80</v>
      </c>
      <c r="AY653" s="168" t="s">
        <v>139</v>
      </c>
      <c r="BK653" s="170">
        <f>SUM(BK654:BK700)</f>
        <v>0</v>
      </c>
    </row>
    <row r="654" spans="2:65" s="1" customFormat="1" ht="20.45" customHeight="1">
      <c r="B654" s="33"/>
      <c r="C654" s="173" t="s">
        <v>1400</v>
      </c>
      <c r="D654" s="173" t="s">
        <v>141</v>
      </c>
      <c r="E654" s="174" t="s">
        <v>1401</v>
      </c>
      <c r="F654" s="175" t="s">
        <v>1402</v>
      </c>
      <c r="G654" s="176" t="s">
        <v>144</v>
      </c>
      <c r="H654" s="177">
        <v>14.23</v>
      </c>
      <c r="I654" s="178"/>
      <c r="J654" s="179">
        <f>ROUND(I654*H654,2)</f>
        <v>0</v>
      </c>
      <c r="K654" s="175" t="s">
        <v>145</v>
      </c>
      <c r="L654" s="37"/>
      <c r="M654" s="180" t="s">
        <v>19</v>
      </c>
      <c r="N654" s="181" t="s">
        <v>43</v>
      </c>
      <c r="O654" s="59"/>
      <c r="P654" s="182">
        <f>O654*H654</f>
        <v>0</v>
      </c>
      <c r="Q654" s="182">
        <v>0</v>
      </c>
      <c r="R654" s="182">
        <f>Q654*H654</f>
        <v>0</v>
      </c>
      <c r="S654" s="182">
        <v>0</v>
      </c>
      <c r="T654" s="183">
        <f>S654*H654</f>
        <v>0</v>
      </c>
      <c r="AR654" s="16" t="s">
        <v>239</v>
      </c>
      <c r="AT654" s="16" t="s">
        <v>141</v>
      </c>
      <c r="AU654" s="16" t="s">
        <v>82</v>
      </c>
      <c r="AY654" s="16" t="s">
        <v>139</v>
      </c>
      <c r="BE654" s="184">
        <f>IF(N654="základní",J654,0)</f>
        <v>0</v>
      </c>
      <c r="BF654" s="184">
        <f>IF(N654="snížená",J654,0)</f>
        <v>0</v>
      </c>
      <c r="BG654" s="184">
        <f>IF(N654="zákl. přenesená",J654,0)</f>
        <v>0</v>
      </c>
      <c r="BH654" s="184">
        <f>IF(N654="sníž. přenesená",J654,0)</f>
        <v>0</v>
      </c>
      <c r="BI654" s="184">
        <f>IF(N654="nulová",J654,0)</f>
        <v>0</v>
      </c>
      <c r="BJ654" s="16" t="s">
        <v>80</v>
      </c>
      <c r="BK654" s="184">
        <f>ROUND(I654*H654,2)</f>
        <v>0</v>
      </c>
      <c r="BL654" s="16" t="s">
        <v>239</v>
      </c>
      <c r="BM654" s="16" t="s">
        <v>1403</v>
      </c>
    </row>
    <row r="655" spans="2:47" s="1" customFormat="1" ht="19.5">
      <c r="B655" s="33"/>
      <c r="C655" s="34"/>
      <c r="D655" s="185" t="s">
        <v>148</v>
      </c>
      <c r="E655" s="34"/>
      <c r="F655" s="186" t="s">
        <v>1404</v>
      </c>
      <c r="G655" s="34"/>
      <c r="H655" s="34"/>
      <c r="I655" s="102"/>
      <c r="J655" s="34"/>
      <c r="K655" s="34"/>
      <c r="L655" s="37"/>
      <c r="M655" s="187"/>
      <c r="N655" s="59"/>
      <c r="O655" s="59"/>
      <c r="P655" s="59"/>
      <c r="Q655" s="59"/>
      <c r="R655" s="59"/>
      <c r="S655" s="59"/>
      <c r="T655" s="60"/>
      <c r="AT655" s="16" t="s">
        <v>148</v>
      </c>
      <c r="AU655" s="16" t="s">
        <v>82</v>
      </c>
    </row>
    <row r="656" spans="2:47" s="1" customFormat="1" ht="39">
      <c r="B656" s="33"/>
      <c r="C656" s="34"/>
      <c r="D656" s="185" t="s">
        <v>149</v>
      </c>
      <c r="E656" s="34"/>
      <c r="F656" s="188" t="s">
        <v>1405</v>
      </c>
      <c r="G656" s="34"/>
      <c r="H656" s="34"/>
      <c r="I656" s="102"/>
      <c r="J656" s="34"/>
      <c r="K656" s="34"/>
      <c r="L656" s="37"/>
      <c r="M656" s="187"/>
      <c r="N656" s="59"/>
      <c r="O656" s="59"/>
      <c r="P656" s="59"/>
      <c r="Q656" s="59"/>
      <c r="R656" s="59"/>
      <c r="S656" s="59"/>
      <c r="T656" s="60"/>
      <c r="AT656" s="16" t="s">
        <v>149</v>
      </c>
      <c r="AU656" s="16" t="s">
        <v>82</v>
      </c>
    </row>
    <row r="657" spans="2:51" s="11" customFormat="1" ht="11.25">
      <c r="B657" s="189"/>
      <c r="C657" s="190"/>
      <c r="D657" s="185" t="s">
        <v>151</v>
      </c>
      <c r="E657" s="191" t="s">
        <v>19</v>
      </c>
      <c r="F657" s="192" t="s">
        <v>1406</v>
      </c>
      <c r="G657" s="190"/>
      <c r="H657" s="193">
        <v>6.91</v>
      </c>
      <c r="I657" s="194"/>
      <c r="J657" s="190"/>
      <c r="K657" s="190"/>
      <c r="L657" s="195"/>
      <c r="M657" s="196"/>
      <c r="N657" s="197"/>
      <c r="O657" s="197"/>
      <c r="P657" s="197"/>
      <c r="Q657" s="197"/>
      <c r="R657" s="197"/>
      <c r="S657" s="197"/>
      <c r="T657" s="198"/>
      <c r="AT657" s="199" t="s">
        <v>151</v>
      </c>
      <c r="AU657" s="199" t="s">
        <v>82</v>
      </c>
      <c r="AV657" s="11" t="s">
        <v>82</v>
      </c>
      <c r="AW657" s="11" t="s">
        <v>33</v>
      </c>
      <c r="AX657" s="11" t="s">
        <v>72</v>
      </c>
      <c r="AY657" s="199" t="s">
        <v>139</v>
      </c>
    </row>
    <row r="658" spans="2:51" s="11" customFormat="1" ht="11.25">
      <c r="B658" s="189"/>
      <c r="C658" s="190"/>
      <c r="D658" s="185" t="s">
        <v>151</v>
      </c>
      <c r="E658" s="191" t="s">
        <v>19</v>
      </c>
      <c r="F658" s="192" t="s">
        <v>961</v>
      </c>
      <c r="G658" s="190"/>
      <c r="H658" s="193">
        <v>7.32</v>
      </c>
      <c r="I658" s="194"/>
      <c r="J658" s="190"/>
      <c r="K658" s="190"/>
      <c r="L658" s="195"/>
      <c r="M658" s="196"/>
      <c r="N658" s="197"/>
      <c r="O658" s="197"/>
      <c r="P658" s="197"/>
      <c r="Q658" s="197"/>
      <c r="R658" s="197"/>
      <c r="S658" s="197"/>
      <c r="T658" s="198"/>
      <c r="AT658" s="199" t="s">
        <v>151</v>
      </c>
      <c r="AU658" s="199" t="s">
        <v>82</v>
      </c>
      <c r="AV658" s="11" t="s">
        <v>82</v>
      </c>
      <c r="AW658" s="11" t="s">
        <v>33</v>
      </c>
      <c r="AX658" s="11" t="s">
        <v>72</v>
      </c>
      <c r="AY658" s="199" t="s">
        <v>139</v>
      </c>
    </row>
    <row r="659" spans="2:51" s="12" customFormat="1" ht="11.25">
      <c r="B659" s="200"/>
      <c r="C659" s="201"/>
      <c r="D659" s="185" t="s">
        <v>151</v>
      </c>
      <c r="E659" s="202" t="s">
        <v>19</v>
      </c>
      <c r="F659" s="203" t="s">
        <v>166</v>
      </c>
      <c r="G659" s="201"/>
      <c r="H659" s="204">
        <v>14.23</v>
      </c>
      <c r="I659" s="205"/>
      <c r="J659" s="201"/>
      <c r="K659" s="201"/>
      <c r="L659" s="206"/>
      <c r="M659" s="207"/>
      <c r="N659" s="208"/>
      <c r="O659" s="208"/>
      <c r="P659" s="208"/>
      <c r="Q659" s="208"/>
      <c r="R659" s="208"/>
      <c r="S659" s="208"/>
      <c r="T659" s="209"/>
      <c r="AT659" s="210" t="s">
        <v>151</v>
      </c>
      <c r="AU659" s="210" t="s">
        <v>82</v>
      </c>
      <c r="AV659" s="12" t="s">
        <v>146</v>
      </c>
      <c r="AW659" s="12" t="s">
        <v>33</v>
      </c>
      <c r="AX659" s="12" t="s">
        <v>80</v>
      </c>
      <c r="AY659" s="210" t="s">
        <v>139</v>
      </c>
    </row>
    <row r="660" spans="2:65" s="1" customFormat="1" ht="20.45" customHeight="1">
      <c r="B660" s="33"/>
      <c r="C660" s="222" t="s">
        <v>1407</v>
      </c>
      <c r="D660" s="222" t="s">
        <v>259</v>
      </c>
      <c r="E660" s="223" t="s">
        <v>1408</v>
      </c>
      <c r="F660" s="224" t="s">
        <v>1409</v>
      </c>
      <c r="G660" s="225" t="s">
        <v>144</v>
      </c>
      <c r="H660" s="226">
        <v>7.048</v>
      </c>
      <c r="I660" s="227"/>
      <c r="J660" s="228">
        <f>ROUND(I660*H660,2)</f>
        <v>0</v>
      </c>
      <c r="K660" s="224" t="s">
        <v>145</v>
      </c>
      <c r="L660" s="229"/>
      <c r="M660" s="230" t="s">
        <v>19</v>
      </c>
      <c r="N660" s="231" t="s">
        <v>43</v>
      </c>
      <c r="O660" s="59"/>
      <c r="P660" s="182">
        <f>O660*H660</f>
        <v>0</v>
      </c>
      <c r="Q660" s="182">
        <v>0.0024</v>
      </c>
      <c r="R660" s="182">
        <f>Q660*H660</f>
        <v>0.0169152</v>
      </c>
      <c r="S660" s="182">
        <v>0</v>
      </c>
      <c r="T660" s="183">
        <f>S660*H660</f>
        <v>0</v>
      </c>
      <c r="AR660" s="16" t="s">
        <v>350</v>
      </c>
      <c r="AT660" s="16" t="s">
        <v>259</v>
      </c>
      <c r="AU660" s="16" t="s">
        <v>82</v>
      </c>
      <c r="AY660" s="16" t="s">
        <v>139</v>
      </c>
      <c r="BE660" s="184">
        <f>IF(N660="základní",J660,0)</f>
        <v>0</v>
      </c>
      <c r="BF660" s="184">
        <f>IF(N660="snížená",J660,0)</f>
        <v>0</v>
      </c>
      <c r="BG660" s="184">
        <f>IF(N660="zákl. přenesená",J660,0)</f>
        <v>0</v>
      </c>
      <c r="BH660" s="184">
        <f>IF(N660="sníž. přenesená",J660,0)</f>
        <v>0</v>
      </c>
      <c r="BI660" s="184">
        <f>IF(N660="nulová",J660,0)</f>
        <v>0</v>
      </c>
      <c r="BJ660" s="16" t="s">
        <v>80</v>
      </c>
      <c r="BK660" s="184">
        <f>ROUND(I660*H660,2)</f>
        <v>0</v>
      </c>
      <c r="BL660" s="16" t="s">
        <v>239</v>
      </c>
      <c r="BM660" s="16" t="s">
        <v>1410</v>
      </c>
    </row>
    <row r="661" spans="2:47" s="1" customFormat="1" ht="11.25">
      <c r="B661" s="33"/>
      <c r="C661" s="34"/>
      <c r="D661" s="185" t="s">
        <v>148</v>
      </c>
      <c r="E661" s="34"/>
      <c r="F661" s="186" t="s">
        <v>1409</v>
      </c>
      <c r="G661" s="34"/>
      <c r="H661" s="34"/>
      <c r="I661" s="102"/>
      <c r="J661" s="34"/>
      <c r="K661" s="34"/>
      <c r="L661" s="37"/>
      <c r="M661" s="187"/>
      <c r="N661" s="59"/>
      <c r="O661" s="59"/>
      <c r="P661" s="59"/>
      <c r="Q661" s="59"/>
      <c r="R661" s="59"/>
      <c r="S661" s="59"/>
      <c r="T661" s="60"/>
      <c r="AT661" s="16" t="s">
        <v>148</v>
      </c>
      <c r="AU661" s="16" t="s">
        <v>82</v>
      </c>
    </row>
    <row r="662" spans="2:51" s="11" customFormat="1" ht="11.25">
      <c r="B662" s="189"/>
      <c r="C662" s="190"/>
      <c r="D662" s="185" t="s">
        <v>151</v>
      </c>
      <c r="E662" s="190"/>
      <c r="F662" s="192" t="s">
        <v>1411</v>
      </c>
      <c r="G662" s="190"/>
      <c r="H662" s="193">
        <v>7.048</v>
      </c>
      <c r="I662" s="194"/>
      <c r="J662" s="190"/>
      <c r="K662" s="190"/>
      <c r="L662" s="195"/>
      <c r="M662" s="196"/>
      <c r="N662" s="197"/>
      <c r="O662" s="197"/>
      <c r="P662" s="197"/>
      <c r="Q662" s="197"/>
      <c r="R662" s="197"/>
      <c r="S662" s="197"/>
      <c r="T662" s="198"/>
      <c r="AT662" s="199" t="s">
        <v>151</v>
      </c>
      <c r="AU662" s="199" t="s">
        <v>82</v>
      </c>
      <c r="AV662" s="11" t="s">
        <v>82</v>
      </c>
      <c r="AW662" s="11" t="s">
        <v>4</v>
      </c>
      <c r="AX662" s="11" t="s">
        <v>80</v>
      </c>
      <c r="AY662" s="199" t="s">
        <v>139</v>
      </c>
    </row>
    <row r="663" spans="2:65" s="1" customFormat="1" ht="20.45" customHeight="1">
      <c r="B663" s="33"/>
      <c r="C663" s="222" t="s">
        <v>1412</v>
      </c>
      <c r="D663" s="222" t="s">
        <v>259</v>
      </c>
      <c r="E663" s="223" t="s">
        <v>1413</v>
      </c>
      <c r="F663" s="224" t="s">
        <v>1414</v>
      </c>
      <c r="G663" s="225" t="s">
        <v>144</v>
      </c>
      <c r="H663" s="226">
        <v>8.052</v>
      </c>
      <c r="I663" s="227"/>
      <c r="J663" s="228">
        <f>ROUND(I663*H663,2)</f>
        <v>0</v>
      </c>
      <c r="K663" s="224" t="s">
        <v>145</v>
      </c>
      <c r="L663" s="229"/>
      <c r="M663" s="230" t="s">
        <v>19</v>
      </c>
      <c r="N663" s="231" t="s">
        <v>43</v>
      </c>
      <c r="O663" s="59"/>
      <c r="P663" s="182">
        <f>O663*H663</f>
        <v>0</v>
      </c>
      <c r="Q663" s="182">
        <v>0.0025</v>
      </c>
      <c r="R663" s="182">
        <f>Q663*H663</f>
        <v>0.02013</v>
      </c>
      <c r="S663" s="182">
        <v>0</v>
      </c>
      <c r="T663" s="183">
        <f>S663*H663</f>
        <v>0</v>
      </c>
      <c r="AR663" s="16" t="s">
        <v>350</v>
      </c>
      <c r="AT663" s="16" t="s">
        <v>259</v>
      </c>
      <c r="AU663" s="16" t="s">
        <v>82</v>
      </c>
      <c r="AY663" s="16" t="s">
        <v>139</v>
      </c>
      <c r="BE663" s="184">
        <f>IF(N663="základní",J663,0)</f>
        <v>0</v>
      </c>
      <c r="BF663" s="184">
        <f>IF(N663="snížená",J663,0)</f>
        <v>0</v>
      </c>
      <c r="BG663" s="184">
        <f>IF(N663="zákl. přenesená",J663,0)</f>
        <v>0</v>
      </c>
      <c r="BH663" s="184">
        <f>IF(N663="sníž. přenesená",J663,0)</f>
        <v>0</v>
      </c>
      <c r="BI663" s="184">
        <f>IF(N663="nulová",J663,0)</f>
        <v>0</v>
      </c>
      <c r="BJ663" s="16" t="s">
        <v>80</v>
      </c>
      <c r="BK663" s="184">
        <f>ROUND(I663*H663,2)</f>
        <v>0</v>
      </c>
      <c r="BL663" s="16" t="s">
        <v>239</v>
      </c>
      <c r="BM663" s="16" t="s">
        <v>1415</v>
      </c>
    </row>
    <row r="664" spans="2:47" s="1" customFormat="1" ht="11.25">
      <c r="B664" s="33"/>
      <c r="C664" s="34"/>
      <c r="D664" s="185" t="s">
        <v>148</v>
      </c>
      <c r="E664" s="34"/>
      <c r="F664" s="186" t="s">
        <v>1414</v>
      </c>
      <c r="G664" s="34"/>
      <c r="H664" s="34"/>
      <c r="I664" s="102"/>
      <c r="J664" s="34"/>
      <c r="K664" s="34"/>
      <c r="L664" s="37"/>
      <c r="M664" s="187"/>
      <c r="N664" s="59"/>
      <c r="O664" s="59"/>
      <c r="P664" s="59"/>
      <c r="Q664" s="59"/>
      <c r="R664" s="59"/>
      <c r="S664" s="59"/>
      <c r="T664" s="60"/>
      <c r="AT664" s="16" t="s">
        <v>148</v>
      </c>
      <c r="AU664" s="16" t="s">
        <v>82</v>
      </c>
    </row>
    <row r="665" spans="2:51" s="11" customFormat="1" ht="11.25">
      <c r="B665" s="189"/>
      <c r="C665" s="190"/>
      <c r="D665" s="185" t="s">
        <v>151</v>
      </c>
      <c r="E665" s="190"/>
      <c r="F665" s="192" t="s">
        <v>1416</v>
      </c>
      <c r="G665" s="190"/>
      <c r="H665" s="193">
        <v>8.052</v>
      </c>
      <c r="I665" s="194"/>
      <c r="J665" s="190"/>
      <c r="K665" s="190"/>
      <c r="L665" s="195"/>
      <c r="M665" s="196"/>
      <c r="N665" s="197"/>
      <c r="O665" s="197"/>
      <c r="P665" s="197"/>
      <c r="Q665" s="197"/>
      <c r="R665" s="197"/>
      <c r="S665" s="197"/>
      <c r="T665" s="198"/>
      <c r="AT665" s="199" t="s">
        <v>151</v>
      </c>
      <c r="AU665" s="199" t="s">
        <v>82</v>
      </c>
      <c r="AV665" s="11" t="s">
        <v>82</v>
      </c>
      <c r="AW665" s="11" t="s">
        <v>4</v>
      </c>
      <c r="AX665" s="11" t="s">
        <v>80</v>
      </c>
      <c r="AY665" s="199" t="s">
        <v>139</v>
      </c>
    </row>
    <row r="666" spans="2:65" s="1" customFormat="1" ht="20.45" customHeight="1">
      <c r="B666" s="33"/>
      <c r="C666" s="173" t="s">
        <v>1417</v>
      </c>
      <c r="D666" s="173" t="s">
        <v>141</v>
      </c>
      <c r="E666" s="174" t="s">
        <v>1418</v>
      </c>
      <c r="F666" s="175" t="s">
        <v>1419</v>
      </c>
      <c r="G666" s="176" t="s">
        <v>144</v>
      </c>
      <c r="H666" s="177">
        <v>20.575</v>
      </c>
      <c r="I666" s="178"/>
      <c r="J666" s="179">
        <f>ROUND(I666*H666,2)</f>
        <v>0</v>
      </c>
      <c r="K666" s="175" t="s">
        <v>145</v>
      </c>
      <c r="L666" s="37"/>
      <c r="M666" s="180" t="s">
        <v>19</v>
      </c>
      <c r="N666" s="181" t="s">
        <v>43</v>
      </c>
      <c r="O666" s="59"/>
      <c r="P666" s="182">
        <f>O666*H666</f>
        <v>0</v>
      </c>
      <c r="Q666" s="182">
        <v>0.006</v>
      </c>
      <c r="R666" s="182">
        <f>Q666*H666</f>
        <v>0.12345</v>
      </c>
      <c r="S666" s="182">
        <v>0</v>
      </c>
      <c r="T666" s="183">
        <f>S666*H666</f>
        <v>0</v>
      </c>
      <c r="AR666" s="16" t="s">
        <v>239</v>
      </c>
      <c r="AT666" s="16" t="s">
        <v>141</v>
      </c>
      <c r="AU666" s="16" t="s">
        <v>82</v>
      </c>
      <c r="AY666" s="16" t="s">
        <v>139</v>
      </c>
      <c r="BE666" s="184">
        <f>IF(N666="základní",J666,0)</f>
        <v>0</v>
      </c>
      <c r="BF666" s="184">
        <f>IF(N666="snížená",J666,0)</f>
        <v>0</v>
      </c>
      <c r="BG666" s="184">
        <f>IF(N666="zákl. přenesená",J666,0)</f>
        <v>0</v>
      </c>
      <c r="BH666" s="184">
        <f>IF(N666="sníž. přenesená",J666,0)</f>
        <v>0</v>
      </c>
      <c r="BI666" s="184">
        <f>IF(N666="nulová",J666,0)</f>
        <v>0</v>
      </c>
      <c r="BJ666" s="16" t="s">
        <v>80</v>
      </c>
      <c r="BK666" s="184">
        <f>ROUND(I666*H666,2)</f>
        <v>0</v>
      </c>
      <c r="BL666" s="16" t="s">
        <v>239</v>
      </c>
      <c r="BM666" s="16" t="s">
        <v>1420</v>
      </c>
    </row>
    <row r="667" spans="2:47" s="1" customFormat="1" ht="19.5">
      <c r="B667" s="33"/>
      <c r="C667" s="34"/>
      <c r="D667" s="185" t="s">
        <v>148</v>
      </c>
      <c r="E667" s="34"/>
      <c r="F667" s="186" t="s">
        <v>1421</v>
      </c>
      <c r="G667" s="34"/>
      <c r="H667" s="34"/>
      <c r="I667" s="102"/>
      <c r="J667" s="34"/>
      <c r="K667" s="34"/>
      <c r="L667" s="37"/>
      <c r="M667" s="187"/>
      <c r="N667" s="59"/>
      <c r="O667" s="59"/>
      <c r="P667" s="59"/>
      <c r="Q667" s="59"/>
      <c r="R667" s="59"/>
      <c r="S667" s="59"/>
      <c r="T667" s="60"/>
      <c r="AT667" s="16" t="s">
        <v>148</v>
      </c>
      <c r="AU667" s="16" t="s">
        <v>82</v>
      </c>
    </row>
    <row r="668" spans="2:47" s="1" customFormat="1" ht="68.25">
      <c r="B668" s="33"/>
      <c r="C668" s="34"/>
      <c r="D668" s="185" t="s">
        <v>149</v>
      </c>
      <c r="E668" s="34"/>
      <c r="F668" s="188" t="s">
        <v>1422</v>
      </c>
      <c r="G668" s="34"/>
      <c r="H668" s="34"/>
      <c r="I668" s="102"/>
      <c r="J668" s="34"/>
      <c r="K668" s="34"/>
      <c r="L668" s="37"/>
      <c r="M668" s="187"/>
      <c r="N668" s="59"/>
      <c r="O668" s="59"/>
      <c r="P668" s="59"/>
      <c r="Q668" s="59"/>
      <c r="R668" s="59"/>
      <c r="S668" s="59"/>
      <c r="T668" s="60"/>
      <c r="AT668" s="16" t="s">
        <v>149</v>
      </c>
      <c r="AU668" s="16" t="s">
        <v>82</v>
      </c>
    </row>
    <row r="669" spans="2:51" s="11" customFormat="1" ht="11.25">
      <c r="B669" s="189"/>
      <c r="C669" s="190"/>
      <c r="D669" s="185" t="s">
        <v>151</v>
      </c>
      <c r="E669" s="191" t="s">
        <v>19</v>
      </c>
      <c r="F669" s="192" t="s">
        <v>1301</v>
      </c>
      <c r="G669" s="190"/>
      <c r="H669" s="193">
        <v>15.305</v>
      </c>
      <c r="I669" s="194"/>
      <c r="J669" s="190"/>
      <c r="K669" s="190"/>
      <c r="L669" s="195"/>
      <c r="M669" s="196"/>
      <c r="N669" s="197"/>
      <c r="O669" s="197"/>
      <c r="P669" s="197"/>
      <c r="Q669" s="197"/>
      <c r="R669" s="197"/>
      <c r="S669" s="197"/>
      <c r="T669" s="198"/>
      <c r="AT669" s="199" t="s">
        <v>151</v>
      </c>
      <c r="AU669" s="199" t="s">
        <v>82</v>
      </c>
      <c r="AV669" s="11" t="s">
        <v>82</v>
      </c>
      <c r="AW669" s="11" t="s">
        <v>33</v>
      </c>
      <c r="AX669" s="11" t="s">
        <v>72</v>
      </c>
      <c r="AY669" s="199" t="s">
        <v>139</v>
      </c>
    </row>
    <row r="670" spans="2:51" s="11" customFormat="1" ht="11.25">
      <c r="B670" s="189"/>
      <c r="C670" s="190"/>
      <c r="D670" s="185" t="s">
        <v>151</v>
      </c>
      <c r="E670" s="191" t="s">
        <v>19</v>
      </c>
      <c r="F670" s="192" t="s">
        <v>1423</v>
      </c>
      <c r="G670" s="190"/>
      <c r="H670" s="193">
        <v>5.27</v>
      </c>
      <c r="I670" s="194"/>
      <c r="J670" s="190"/>
      <c r="K670" s="190"/>
      <c r="L670" s="195"/>
      <c r="M670" s="196"/>
      <c r="N670" s="197"/>
      <c r="O670" s="197"/>
      <c r="P670" s="197"/>
      <c r="Q670" s="197"/>
      <c r="R670" s="197"/>
      <c r="S670" s="197"/>
      <c r="T670" s="198"/>
      <c r="AT670" s="199" t="s">
        <v>151</v>
      </c>
      <c r="AU670" s="199" t="s">
        <v>82</v>
      </c>
      <c r="AV670" s="11" t="s">
        <v>82</v>
      </c>
      <c r="AW670" s="11" t="s">
        <v>33</v>
      </c>
      <c r="AX670" s="11" t="s">
        <v>72</v>
      </c>
      <c r="AY670" s="199" t="s">
        <v>139</v>
      </c>
    </row>
    <row r="671" spans="2:51" s="12" customFormat="1" ht="11.25">
      <c r="B671" s="200"/>
      <c r="C671" s="201"/>
      <c r="D671" s="185" t="s">
        <v>151</v>
      </c>
      <c r="E671" s="202" t="s">
        <v>19</v>
      </c>
      <c r="F671" s="203" t="s">
        <v>166</v>
      </c>
      <c r="G671" s="201"/>
      <c r="H671" s="204">
        <v>20.575</v>
      </c>
      <c r="I671" s="205"/>
      <c r="J671" s="201"/>
      <c r="K671" s="201"/>
      <c r="L671" s="206"/>
      <c r="M671" s="207"/>
      <c r="N671" s="208"/>
      <c r="O671" s="208"/>
      <c r="P671" s="208"/>
      <c r="Q671" s="208"/>
      <c r="R671" s="208"/>
      <c r="S671" s="208"/>
      <c r="T671" s="209"/>
      <c r="AT671" s="210" t="s">
        <v>151</v>
      </c>
      <c r="AU671" s="210" t="s">
        <v>82</v>
      </c>
      <c r="AV671" s="12" t="s">
        <v>146</v>
      </c>
      <c r="AW671" s="12" t="s">
        <v>33</v>
      </c>
      <c r="AX671" s="12" t="s">
        <v>80</v>
      </c>
      <c r="AY671" s="210" t="s">
        <v>139</v>
      </c>
    </row>
    <row r="672" spans="2:65" s="1" customFormat="1" ht="20.45" customHeight="1">
      <c r="B672" s="33"/>
      <c r="C672" s="222" t="s">
        <v>1424</v>
      </c>
      <c r="D672" s="222" t="s">
        <v>259</v>
      </c>
      <c r="E672" s="223" t="s">
        <v>1425</v>
      </c>
      <c r="F672" s="224" t="s">
        <v>1426</v>
      </c>
      <c r="G672" s="225" t="s">
        <v>144</v>
      </c>
      <c r="H672" s="226">
        <v>5.375</v>
      </c>
      <c r="I672" s="227"/>
      <c r="J672" s="228">
        <f>ROUND(I672*H672,2)</f>
        <v>0</v>
      </c>
      <c r="K672" s="224" t="s">
        <v>145</v>
      </c>
      <c r="L672" s="229"/>
      <c r="M672" s="230" t="s">
        <v>19</v>
      </c>
      <c r="N672" s="231" t="s">
        <v>43</v>
      </c>
      <c r="O672" s="59"/>
      <c r="P672" s="182">
        <f>O672*H672</f>
        <v>0</v>
      </c>
      <c r="Q672" s="182">
        <v>0.002</v>
      </c>
      <c r="R672" s="182">
        <f>Q672*H672</f>
        <v>0.010750000000000001</v>
      </c>
      <c r="S672" s="182">
        <v>0</v>
      </c>
      <c r="T672" s="183">
        <f>S672*H672</f>
        <v>0</v>
      </c>
      <c r="AR672" s="16" t="s">
        <v>350</v>
      </c>
      <c r="AT672" s="16" t="s">
        <v>259</v>
      </c>
      <c r="AU672" s="16" t="s">
        <v>82</v>
      </c>
      <c r="AY672" s="16" t="s">
        <v>139</v>
      </c>
      <c r="BE672" s="184">
        <f>IF(N672="základní",J672,0)</f>
        <v>0</v>
      </c>
      <c r="BF672" s="184">
        <f>IF(N672="snížená",J672,0)</f>
        <v>0</v>
      </c>
      <c r="BG672" s="184">
        <f>IF(N672="zákl. přenesená",J672,0)</f>
        <v>0</v>
      </c>
      <c r="BH672" s="184">
        <f>IF(N672="sníž. přenesená",J672,0)</f>
        <v>0</v>
      </c>
      <c r="BI672" s="184">
        <f>IF(N672="nulová",J672,0)</f>
        <v>0</v>
      </c>
      <c r="BJ672" s="16" t="s">
        <v>80</v>
      </c>
      <c r="BK672" s="184">
        <f>ROUND(I672*H672,2)</f>
        <v>0</v>
      </c>
      <c r="BL672" s="16" t="s">
        <v>239</v>
      </c>
      <c r="BM672" s="16" t="s">
        <v>1427</v>
      </c>
    </row>
    <row r="673" spans="2:47" s="1" customFormat="1" ht="11.25">
      <c r="B673" s="33"/>
      <c r="C673" s="34"/>
      <c r="D673" s="185" t="s">
        <v>148</v>
      </c>
      <c r="E673" s="34"/>
      <c r="F673" s="186" t="s">
        <v>1426</v>
      </c>
      <c r="G673" s="34"/>
      <c r="H673" s="34"/>
      <c r="I673" s="102"/>
      <c r="J673" s="34"/>
      <c r="K673" s="34"/>
      <c r="L673" s="37"/>
      <c r="M673" s="187"/>
      <c r="N673" s="59"/>
      <c r="O673" s="59"/>
      <c r="P673" s="59"/>
      <c r="Q673" s="59"/>
      <c r="R673" s="59"/>
      <c r="S673" s="59"/>
      <c r="T673" s="60"/>
      <c r="AT673" s="16" t="s">
        <v>148</v>
      </c>
      <c r="AU673" s="16" t="s">
        <v>82</v>
      </c>
    </row>
    <row r="674" spans="2:51" s="11" customFormat="1" ht="11.25">
      <c r="B674" s="189"/>
      <c r="C674" s="190"/>
      <c r="D674" s="185" t="s">
        <v>151</v>
      </c>
      <c r="E674" s="190"/>
      <c r="F674" s="192" t="s">
        <v>1428</v>
      </c>
      <c r="G674" s="190"/>
      <c r="H674" s="193">
        <v>5.375</v>
      </c>
      <c r="I674" s="194"/>
      <c r="J674" s="190"/>
      <c r="K674" s="190"/>
      <c r="L674" s="195"/>
      <c r="M674" s="196"/>
      <c r="N674" s="197"/>
      <c r="O674" s="197"/>
      <c r="P674" s="197"/>
      <c r="Q674" s="197"/>
      <c r="R674" s="197"/>
      <c r="S674" s="197"/>
      <c r="T674" s="198"/>
      <c r="AT674" s="199" t="s">
        <v>151</v>
      </c>
      <c r="AU674" s="199" t="s">
        <v>82</v>
      </c>
      <c r="AV674" s="11" t="s">
        <v>82</v>
      </c>
      <c r="AW674" s="11" t="s">
        <v>4</v>
      </c>
      <c r="AX674" s="11" t="s">
        <v>80</v>
      </c>
      <c r="AY674" s="199" t="s">
        <v>139</v>
      </c>
    </row>
    <row r="675" spans="2:65" s="1" customFormat="1" ht="20.45" customHeight="1">
      <c r="B675" s="33"/>
      <c r="C675" s="222" t="s">
        <v>1429</v>
      </c>
      <c r="D675" s="222" t="s">
        <v>259</v>
      </c>
      <c r="E675" s="223" t="s">
        <v>1430</v>
      </c>
      <c r="F675" s="224" t="s">
        <v>1431</v>
      </c>
      <c r="G675" s="225" t="s">
        <v>144</v>
      </c>
      <c r="H675" s="226">
        <v>16.07</v>
      </c>
      <c r="I675" s="227"/>
      <c r="J675" s="228">
        <f>ROUND(I675*H675,2)</f>
        <v>0</v>
      </c>
      <c r="K675" s="224" t="s">
        <v>145</v>
      </c>
      <c r="L675" s="229"/>
      <c r="M675" s="230" t="s">
        <v>19</v>
      </c>
      <c r="N675" s="231" t="s">
        <v>43</v>
      </c>
      <c r="O675" s="59"/>
      <c r="P675" s="182">
        <f>O675*H675</f>
        <v>0</v>
      </c>
      <c r="Q675" s="182">
        <v>0.004</v>
      </c>
      <c r="R675" s="182">
        <f>Q675*H675</f>
        <v>0.06428</v>
      </c>
      <c r="S675" s="182">
        <v>0</v>
      </c>
      <c r="T675" s="183">
        <f>S675*H675</f>
        <v>0</v>
      </c>
      <c r="AR675" s="16" t="s">
        <v>350</v>
      </c>
      <c r="AT675" s="16" t="s">
        <v>259</v>
      </c>
      <c r="AU675" s="16" t="s">
        <v>82</v>
      </c>
      <c r="AY675" s="16" t="s">
        <v>139</v>
      </c>
      <c r="BE675" s="184">
        <f>IF(N675="základní",J675,0)</f>
        <v>0</v>
      </c>
      <c r="BF675" s="184">
        <f>IF(N675="snížená",J675,0)</f>
        <v>0</v>
      </c>
      <c r="BG675" s="184">
        <f>IF(N675="zákl. přenesená",J675,0)</f>
        <v>0</v>
      </c>
      <c r="BH675" s="184">
        <f>IF(N675="sníž. přenesená",J675,0)</f>
        <v>0</v>
      </c>
      <c r="BI675" s="184">
        <f>IF(N675="nulová",J675,0)</f>
        <v>0</v>
      </c>
      <c r="BJ675" s="16" t="s">
        <v>80</v>
      </c>
      <c r="BK675" s="184">
        <f>ROUND(I675*H675,2)</f>
        <v>0</v>
      </c>
      <c r="BL675" s="16" t="s">
        <v>239</v>
      </c>
      <c r="BM675" s="16" t="s">
        <v>1432</v>
      </c>
    </row>
    <row r="676" spans="2:47" s="1" customFormat="1" ht="11.25">
      <c r="B676" s="33"/>
      <c r="C676" s="34"/>
      <c r="D676" s="185" t="s">
        <v>148</v>
      </c>
      <c r="E676" s="34"/>
      <c r="F676" s="186" t="s">
        <v>1431</v>
      </c>
      <c r="G676" s="34"/>
      <c r="H676" s="34"/>
      <c r="I676" s="102"/>
      <c r="J676" s="34"/>
      <c r="K676" s="34"/>
      <c r="L676" s="37"/>
      <c r="M676" s="187"/>
      <c r="N676" s="59"/>
      <c r="O676" s="59"/>
      <c r="P676" s="59"/>
      <c r="Q676" s="59"/>
      <c r="R676" s="59"/>
      <c r="S676" s="59"/>
      <c r="T676" s="60"/>
      <c r="AT676" s="16" t="s">
        <v>148</v>
      </c>
      <c r="AU676" s="16" t="s">
        <v>82</v>
      </c>
    </row>
    <row r="677" spans="2:51" s="11" customFormat="1" ht="11.25">
      <c r="B677" s="189"/>
      <c r="C677" s="190"/>
      <c r="D677" s="185" t="s">
        <v>151</v>
      </c>
      <c r="E677" s="190"/>
      <c r="F677" s="192" t="s">
        <v>1433</v>
      </c>
      <c r="G677" s="190"/>
      <c r="H677" s="193">
        <v>16.07</v>
      </c>
      <c r="I677" s="194"/>
      <c r="J677" s="190"/>
      <c r="K677" s="190"/>
      <c r="L677" s="195"/>
      <c r="M677" s="196"/>
      <c r="N677" s="197"/>
      <c r="O677" s="197"/>
      <c r="P677" s="197"/>
      <c r="Q677" s="197"/>
      <c r="R677" s="197"/>
      <c r="S677" s="197"/>
      <c r="T677" s="198"/>
      <c r="AT677" s="199" t="s">
        <v>151</v>
      </c>
      <c r="AU677" s="199" t="s">
        <v>82</v>
      </c>
      <c r="AV677" s="11" t="s">
        <v>82</v>
      </c>
      <c r="AW677" s="11" t="s">
        <v>4</v>
      </c>
      <c r="AX677" s="11" t="s">
        <v>80</v>
      </c>
      <c r="AY677" s="199" t="s">
        <v>139</v>
      </c>
    </row>
    <row r="678" spans="2:65" s="1" customFormat="1" ht="20.45" customHeight="1">
      <c r="B678" s="33"/>
      <c r="C678" s="173" t="s">
        <v>1434</v>
      </c>
      <c r="D678" s="173" t="s">
        <v>141</v>
      </c>
      <c r="E678" s="174" t="s">
        <v>1435</v>
      </c>
      <c r="F678" s="175" t="s">
        <v>1436</v>
      </c>
      <c r="G678" s="176" t="s">
        <v>144</v>
      </c>
      <c r="H678" s="177">
        <v>12.14</v>
      </c>
      <c r="I678" s="178"/>
      <c r="J678" s="179">
        <f>ROUND(I678*H678,2)</f>
        <v>0</v>
      </c>
      <c r="K678" s="175" t="s">
        <v>145</v>
      </c>
      <c r="L678" s="37"/>
      <c r="M678" s="180" t="s">
        <v>19</v>
      </c>
      <c r="N678" s="181" t="s">
        <v>43</v>
      </c>
      <c r="O678" s="59"/>
      <c r="P678" s="182">
        <f>O678*H678</f>
        <v>0</v>
      </c>
      <c r="Q678" s="182">
        <v>0</v>
      </c>
      <c r="R678" s="182">
        <f>Q678*H678</f>
        <v>0</v>
      </c>
      <c r="S678" s="182">
        <v>0</v>
      </c>
      <c r="T678" s="183">
        <f>S678*H678</f>
        <v>0</v>
      </c>
      <c r="AR678" s="16" t="s">
        <v>239</v>
      </c>
      <c r="AT678" s="16" t="s">
        <v>141</v>
      </c>
      <c r="AU678" s="16" t="s">
        <v>82</v>
      </c>
      <c r="AY678" s="16" t="s">
        <v>139</v>
      </c>
      <c r="BE678" s="184">
        <f>IF(N678="základní",J678,0)</f>
        <v>0</v>
      </c>
      <c r="BF678" s="184">
        <f>IF(N678="snížená",J678,0)</f>
        <v>0</v>
      </c>
      <c r="BG678" s="184">
        <f>IF(N678="zákl. přenesená",J678,0)</f>
        <v>0</v>
      </c>
      <c r="BH678" s="184">
        <f>IF(N678="sníž. přenesená",J678,0)</f>
        <v>0</v>
      </c>
      <c r="BI678" s="184">
        <f>IF(N678="nulová",J678,0)</f>
        <v>0</v>
      </c>
      <c r="BJ678" s="16" t="s">
        <v>80</v>
      </c>
      <c r="BK678" s="184">
        <f>ROUND(I678*H678,2)</f>
        <v>0</v>
      </c>
      <c r="BL678" s="16" t="s">
        <v>239</v>
      </c>
      <c r="BM678" s="16" t="s">
        <v>1437</v>
      </c>
    </row>
    <row r="679" spans="2:47" s="1" customFormat="1" ht="19.5">
      <c r="B679" s="33"/>
      <c r="C679" s="34"/>
      <c r="D679" s="185" t="s">
        <v>148</v>
      </c>
      <c r="E679" s="34"/>
      <c r="F679" s="186" t="s">
        <v>1438</v>
      </c>
      <c r="G679" s="34"/>
      <c r="H679" s="34"/>
      <c r="I679" s="102"/>
      <c r="J679" s="34"/>
      <c r="K679" s="34"/>
      <c r="L679" s="37"/>
      <c r="M679" s="187"/>
      <c r="N679" s="59"/>
      <c r="O679" s="59"/>
      <c r="P679" s="59"/>
      <c r="Q679" s="59"/>
      <c r="R679" s="59"/>
      <c r="S679" s="59"/>
      <c r="T679" s="60"/>
      <c r="AT679" s="16" t="s">
        <v>148</v>
      </c>
      <c r="AU679" s="16" t="s">
        <v>82</v>
      </c>
    </row>
    <row r="680" spans="2:47" s="1" customFormat="1" ht="107.25">
      <c r="B680" s="33"/>
      <c r="C680" s="34"/>
      <c r="D680" s="185" t="s">
        <v>149</v>
      </c>
      <c r="E680" s="34"/>
      <c r="F680" s="188" t="s">
        <v>1439</v>
      </c>
      <c r="G680" s="34"/>
      <c r="H680" s="34"/>
      <c r="I680" s="102"/>
      <c r="J680" s="34"/>
      <c r="K680" s="34"/>
      <c r="L680" s="37"/>
      <c r="M680" s="187"/>
      <c r="N680" s="59"/>
      <c r="O680" s="59"/>
      <c r="P680" s="59"/>
      <c r="Q680" s="59"/>
      <c r="R680" s="59"/>
      <c r="S680" s="59"/>
      <c r="T680" s="60"/>
      <c r="AT680" s="16" t="s">
        <v>149</v>
      </c>
      <c r="AU680" s="16" t="s">
        <v>82</v>
      </c>
    </row>
    <row r="681" spans="2:65" s="1" customFormat="1" ht="20.45" customHeight="1">
      <c r="B681" s="33"/>
      <c r="C681" s="222" t="s">
        <v>1440</v>
      </c>
      <c r="D681" s="222" t="s">
        <v>259</v>
      </c>
      <c r="E681" s="223" t="s">
        <v>1441</v>
      </c>
      <c r="F681" s="224" t="s">
        <v>1442</v>
      </c>
      <c r="G681" s="225" t="s">
        <v>144</v>
      </c>
      <c r="H681" s="226">
        <v>12.383</v>
      </c>
      <c r="I681" s="227"/>
      <c r="J681" s="228">
        <f>ROUND(I681*H681,2)</f>
        <v>0</v>
      </c>
      <c r="K681" s="224" t="s">
        <v>145</v>
      </c>
      <c r="L681" s="229"/>
      <c r="M681" s="230" t="s">
        <v>19</v>
      </c>
      <c r="N681" s="231" t="s">
        <v>43</v>
      </c>
      <c r="O681" s="59"/>
      <c r="P681" s="182">
        <f>O681*H681</f>
        <v>0</v>
      </c>
      <c r="Q681" s="182">
        <v>0.0045</v>
      </c>
      <c r="R681" s="182">
        <f>Q681*H681</f>
        <v>0.055723499999999995</v>
      </c>
      <c r="S681" s="182">
        <v>0</v>
      </c>
      <c r="T681" s="183">
        <f>S681*H681</f>
        <v>0</v>
      </c>
      <c r="AR681" s="16" t="s">
        <v>350</v>
      </c>
      <c r="AT681" s="16" t="s">
        <v>259</v>
      </c>
      <c r="AU681" s="16" t="s">
        <v>82</v>
      </c>
      <c r="AY681" s="16" t="s">
        <v>139</v>
      </c>
      <c r="BE681" s="184">
        <f>IF(N681="základní",J681,0)</f>
        <v>0</v>
      </c>
      <c r="BF681" s="184">
        <f>IF(N681="snížená",J681,0)</f>
        <v>0</v>
      </c>
      <c r="BG681" s="184">
        <f>IF(N681="zákl. přenesená",J681,0)</f>
        <v>0</v>
      </c>
      <c r="BH681" s="184">
        <f>IF(N681="sníž. přenesená",J681,0)</f>
        <v>0</v>
      </c>
      <c r="BI681" s="184">
        <f>IF(N681="nulová",J681,0)</f>
        <v>0</v>
      </c>
      <c r="BJ681" s="16" t="s">
        <v>80</v>
      </c>
      <c r="BK681" s="184">
        <f>ROUND(I681*H681,2)</f>
        <v>0</v>
      </c>
      <c r="BL681" s="16" t="s">
        <v>239</v>
      </c>
      <c r="BM681" s="16" t="s">
        <v>1443</v>
      </c>
    </row>
    <row r="682" spans="2:47" s="1" customFormat="1" ht="11.25">
      <c r="B682" s="33"/>
      <c r="C682" s="34"/>
      <c r="D682" s="185" t="s">
        <v>148</v>
      </c>
      <c r="E682" s="34"/>
      <c r="F682" s="186" t="s">
        <v>1442</v>
      </c>
      <c r="G682" s="34"/>
      <c r="H682" s="34"/>
      <c r="I682" s="102"/>
      <c r="J682" s="34"/>
      <c r="K682" s="34"/>
      <c r="L682" s="37"/>
      <c r="M682" s="187"/>
      <c r="N682" s="59"/>
      <c r="O682" s="59"/>
      <c r="P682" s="59"/>
      <c r="Q682" s="59"/>
      <c r="R682" s="59"/>
      <c r="S682" s="59"/>
      <c r="T682" s="60"/>
      <c r="AT682" s="16" t="s">
        <v>148</v>
      </c>
      <c r="AU682" s="16" t="s">
        <v>82</v>
      </c>
    </row>
    <row r="683" spans="2:51" s="11" customFormat="1" ht="11.25">
      <c r="B683" s="189"/>
      <c r="C683" s="190"/>
      <c r="D683" s="185" t="s">
        <v>151</v>
      </c>
      <c r="E683" s="190"/>
      <c r="F683" s="192" t="s">
        <v>1444</v>
      </c>
      <c r="G683" s="190"/>
      <c r="H683" s="193">
        <v>12.383</v>
      </c>
      <c r="I683" s="194"/>
      <c r="J683" s="190"/>
      <c r="K683" s="190"/>
      <c r="L683" s="195"/>
      <c r="M683" s="196"/>
      <c r="N683" s="197"/>
      <c r="O683" s="197"/>
      <c r="P683" s="197"/>
      <c r="Q683" s="197"/>
      <c r="R683" s="197"/>
      <c r="S683" s="197"/>
      <c r="T683" s="198"/>
      <c r="AT683" s="199" t="s">
        <v>151</v>
      </c>
      <c r="AU683" s="199" t="s">
        <v>82</v>
      </c>
      <c r="AV683" s="11" t="s">
        <v>82</v>
      </c>
      <c r="AW683" s="11" t="s">
        <v>4</v>
      </c>
      <c r="AX683" s="11" t="s">
        <v>80</v>
      </c>
      <c r="AY683" s="199" t="s">
        <v>139</v>
      </c>
    </row>
    <row r="684" spans="2:65" s="1" customFormat="1" ht="20.45" customHeight="1">
      <c r="B684" s="33"/>
      <c r="C684" s="222" t="s">
        <v>1445</v>
      </c>
      <c r="D684" s="222" t="s">
        <v>259</v>
      </c>
      <c r="E684" s="223" t="s">
        <v>1446</v>
      </c>
      <c r="F684" s="224" t="s">
        <v>1447</v>
      </c>
      <c r="G684" s="225" t="s">
        <v>192</v>
      </c>
      <c r="H684" s="226">
        <v>2.55</v>
      </c>
      <c r="I684" s="227"/>
      <c r="J684" s="228">
        <f>ROUND(I684*H684,2)</f>
        <v>0</v>
      </c>
      <c r="K684" s="224" t="s">
        <v>145</v>
      </c>
      <c r="L684" s="229"/>
      <c r="M684" s="230" t="s">
        <v>19</v>
      </c>
      <c r="N684" s="231" t="s">
        <v>43</v>
      </c>
      <c r="O684" s="59"/>
      <c r="P684" s="182">
        <f>O684*H684</f>
        <v>0</v>
      </c>
      <c r="Q684" s="182">
        <v>0.02</v>
      </c>
      <c r="R684" s="182">
        <f>Q684*H684</f>
        <v>0.051</v>
      </c>
      <c r="S684" s="182">
        <v>0</v>
      </c>
      <c r="T684" s="183">
        <f>S684*H684</f>
        <v>0</v>
      </c>
      <c r="AR684" s="16" t="s">
        <v>350</v>
      </c>
      <c r="AT684" s="16" t="s">
        <v>259</v>
      </c>
      <c r="AU684" s="16" t="s">
        <v>82</v>
      </c>
      <c r="AY684" s="16" t="s">
        <v>139</v>
      </c>
      <c r="BE684" s="184">
        <f>IF(N684="základní",J684,0)</f>
        <v>0</v>
      </c>
      <c r="BF684" s="184">
        <f>IF(N684="snížená",J684,0)</f>
        <v>0</v>
      </c>
      <c r="BG684" s="184">
        <f>IF(N684="zákl. přenesená",J684,0)</f>
        <v>0</v>
      </c>
      <c r="BH684" s="184">
        <f>IF(N684="sníž. přenesená",J684,0)</f>
        <v>0</v>
      </c>
      <c r="BI684" s="184">
        <f>IF(N684="nulová",J684,0)</f>
        <v>0</v>
      </c>
      <c r="BJ684" s="16" t="s">
        <v>80</v>
      </c>
      <c r="BK684" s="184">
        <f>ROUND(I684*H684,2)</f>
        <v>0</v>
      </c>
      <c r="BL684" s="16" t="s">
        <v>239</v>
      </c>
      <c r="BM684" s="16" t="s">
        <v>1448</v>
      </c>
    </row>
    <row r="685" spans="2:47" s="1" customFormat="1" ht="11.25">
      <c r="B685" s="33"/>
      <c r="C685" s="34"/>
      <c r="D685" s="185" t="s">
        <v>148</v>
      </c>
      <c r="E685" s="34"/>
      <c r="F685" s="186" t="s">
        <v>1447</v>
      </c>
      <c r="G685" s="34"/>
      <c r="H685" s="34"/>
      <c r="I685" s="102"/>
      <c r="J685" s="34"/>
      <c r="K685" s="34"/>
      <c r="L685" s="37"/>
      <c r="M685" s="187"/>
      <c r="N685" s="59"/>
      <c r="O685" s="59"/>
      <c r="P685" s="59"/>
      <c r="Q685" s="59"/>
      <c r="R685" s="59"/>
      <c r="S685" s="59"/>
      <c r="T685" s="60"/>
      <c r="AT685" s="16" t="s">
        <v>148</v>
      </c>
      <c r="AU685" s="16" t="s">
        <v>82</v>
      </c>
    </row>
    <row r="686" spans="2:51" s="11" customFormat="1" ht="11.25">
      <c r="B686" s="189"/>
      <c r="C686" s="190"/>
      <c r="D686" s="185" t="s">
        <v>151</v>
      </c>
      <c r="E686" s="191" t="s">
        <v>19</v>
      </c>
      <c r="F686" s="192" t="s">
        <v>1449</v>
      </c>
      <c r="G686" s="190"/>
      <c r="H686" s="193">
        <v>2.5</v>
      </c>
      <c r="I686" s="194"/>
      <c r="J686" s="190"/>
      <c r="K686" s="190"/>
      <c r="L686" s="195"/>
      <c r="M686" s="196"/>
      <c r="N686" s="197"/>
      <c r="O686" s="197"/>
      <c r="P686" s="197"/>
      <c r="Q686" s="197"/>
      <c r="R686" s="197"/>
      <c r="S686" s="197"/>
      <c r="T686" s="198"/>
      <c r="AT686" s="199" t="s">
        <v>151</v>
      </c>
      <c r="AU686" s="199" t="s">
        <v>82</v>
      </c>
      <c r="AV686" s="11" t="s">
        <v>82</v>
      </c>
      <c r="AW686" s="11" t="s">
        <v>33</v>
      </c>
      <c r="AX686" s="11" t="s">
        <v>80</v>
      </c>
      <c r="AY686" s="199" t="s">
        <v>139</v>
      </c>
    </row>
    <row r="687" spans="2:51" s="11" customFormat="1" ht="11.25">
      <c r="B687" s="189"/>
      <c r="C687" s="190"/>
      <c r="D687" s="185" t="s">
        <v>151</v>
      </c>
      <c r="E687" s="190"/>
      <c r="F687" s="192" t="s">
        <v>1450</v>
      </c>
      <c r="G687" s="190"/>
      <c r="H687" s="193">
        <v>2.55</v>
      </c>
      <c r="I687" s="194"/>
      <c r="J687" s="190"/>
      <c r="K687" s="190"/>
      <c r="L687" s="195"/>
      <c r="M687" s="196"/>
      <c r="N687" s="197"/>
      <c r="O687" s="197"/>
      <c r="P687" s="197"/>
      <c r="Q687" s="197"/>
      <c r="R687" s="197"/>
      <c r="S687" s="197"/>
      <c r="T687" s="198"/>
      <c r="AT687" s="199" t="s">
        <v>151</v>
      </c>
      <c r="AU687" s="199" t="s">
        <v>82</v>
      </c>
      <c r="AV687" s="11" t="s">
        <v>82</v>
      </c>
      <c r="AW687" s="11" t="s">
        <v>4</v>
      </c>
      <c r="AX687" s="11" t="s">
        <v>80</v>
      </c>
      <c r="AY687" s="199" t="s">
        <v>139</v>
      </c>
    </row>
    <row r="688" spans="2:65" s="1" customFormat="1" ht="20.45" customHeight="1">
      <c r="B688" s="33"/>
      <c r="C688" s="173" t="s">
        <v>1451</v>
      </c>
      <c r="D688" s="173" t="s">
        <v>141</v>
      </c>
      <c r="E688" s="174" t="s">
        <v>1452</v>
      </c>
      <c r="F688" s="175" t="s">
        <v>1453</v>
      </c>
      <c r="G688" s="176" t="s">
        <v>144</v>
      </c>
      <c r="H688" s="177">
        <v>12.14</v>
      </c>
      <c r="I688" s="178"/>
      <c r="J688" s="179">
        <f>ROUND(I688*H688,2)</f>
        <v>0</v>
      </c>
      <c r="K688" s="175" t="s">
        <v>145</v>
      </c>
      <c r="L688" s="37"/>
      <c r="M688" s="180" t="s">
        <v>19</v>
      </c>
      <c r="N688" s="181" t="s">
        <v>43</v>
      </c>
      <c r="O688" s="59"/>
      <c r="P688" s="182">
        <f>O688*H688</f>
        <v>0</v>
      </c>
      <c r="Q688" s="182">
        <v>9E-05</v>
      </c>
      <c r="R688" s="182">
        <f>Q688*H688</f>
        <v>0.0010926000000000002</v>
      </c>
      <c r="S688" s="182">
        <v>0</v>
      </c>
      <c r="T688" s="183">
        <f>S688*H688</f>
        <v>0</v>
      </c>
      <c r="AR688" s="16" t="s">
        <v>239</v>
      </c>
      <c r="AT688" s="16" t="s">
        <v>141</v>
      </c>
      <c r="AU688" s="16" t="s">
        <v>82</v>
      </c>
      <c r="AY688" s="16" t="s">
        <v>139</v>
      </c>
      <c r="BE688" s="184">
        <f>IF(N688="základní",J688,0)</f>
        <v>0</v>
      </c>
      <c r="BF688" s="184">
        <f>IF(N688="snížená",J688,0)</f>
        <v>0</v>
      </c>
      <c r="BG688" s="184">
        <f>IF(N688="zákl. přenesená",J688,0)</f>
        <v>0</v>
      </c>
      <c r="BH688" s="184">
        <f>IF(N688="sníž. přenesená",J688,0)</f>
        <v>0</v>
      </c>
      <c r="BI688" s="184">
        <f>IF(N688="nulová",J688,0)</f>
        <v>0</v>
      </c>
      <c r="BJ688" s="16" t="s">
        <v>80</v>
      </c>
      <c r="BK688" s="184">
        <f>ROUND(I688*H688,2)</f>
        <v>0</v>
      </c>
      <c r="BL688" s="16" t="s">
        <v>239</v>
      </c>
      <c r="BM688" s="16" t="s">
        <v>1454</v>
      </c>
    </row>
    <row r="689" spans="2:47" s="1" customFormat="1" ht="19.5">
      <c r="B689" s="33"/>
      <c r="C689" s="34"/>
      <c r="D689" s="185" t="s">
        <v>148</v>
      </c>
      <c r="E689" s="34"/>
      <c r="F689" s="186" t="s">
        <v>1455</v>
      </c>
      <c r="G689" s="34"/>
      <c r="H689" s="34"/>
      <c r="I689" s="102"/>
      <c r="J689" s="34"/>
      <c r="K689" s="34"/>
      <c r="L689" s="37"/>
      <c r="M689" s="187"/>
      <c r="N689" s="59"/>
      <c r="O689" s="59"/>
      <c r="P689" s="59"/>
      <c r="Q689" s="59"/>
      <c r="R689" s="59"/>
      <c r="S689" s="59"/>
      <c r="T689" s="60"/>
      <c r="AT689" s="16" t="s">
        <v>148</v>
      </c>
      <c r="AU689" s="16" t="s">
        <v>82</v>
      </c>
    </row>
    <row r="690" spans="2:47" s="1" customFormat="1" ht="107.25">
      <c r="B690" s="33"/>
      <c r="C690" s="34"/>
      <c r="D690" s="185" t="s">
        <v>149</v>
      </c>
      <c r="E690" s="34"/>
      <c r="F690" s="188" t="s">
        <v>1439</v>
      </c>
      <c r="G690" s="34"/>
      <c r="H690" s="34"/>
      <c r="I690" s="102"/>
      <c r="J690" s="34"/>
      <c r="K690" s="34"/>
      <c r="L690" s="37"/>
      <c r="M690" s="187"/>
      <c r="N690" s="59"/>
      <c r="O690" s="59"/>
      <c r="P690" s="59"/>
      <c r="Q690" s="59"/>
      <c r="R690" s="59"/>
      <c r="S690" s="59"/>
      <c r="T690" s="60"/>
      <c r="AT690" s="16" t="s">
        <v>149</v>
      </c>
      <c r="AU690" s="16" t="s">
        <v>82</v>
      </c>
    </row>
    <row r="691" spans="2:65" s="1" customFormat="1" ht="20.45" customHeight="1">
      <c r="B691" s="33"/>
      <c r="C691" s="173" t="s">
        <v>1456</v>
      </c>
      <c r="D691" s="173" t="s">
        <v>141</v>
      </c>
      <c r="E691" s="174" t="s">
        <v>1457</v>
      </c>
      <c r="F691" s="175" t="s">
        <v>1458</v>
      </c>
      <c r="G691" s="176" t="s">
        <v>179</v>
      </c>
      <c r="H691" s="177">
        <v>10.54</v>
      </c>
      <c r="I691" s="178"/>
      <c r="J691" s="179">
        <f>ROUND(I691*H691,2)</f>
        <v>0</v>
      </c>
      <c r="K691" s="175" t="s">
        <v>145</v>
      </c>
      <c r="L691" s="37"/>
      <c r="M691" s="180" t="s">
        <v>19</v>
      </c>
      <c r="N691" s="181" t="s">
        <v>43</v>
      </c>
      <c r="O691" s="59"/>
      <c r="P691" s="182">
        <f>O691*H691</f>
        <v>0</v>
      </c>
      <c r="Q691" s="182">
        <v>0.0001</v>
      </c>
      <c r="R691" s="182">
        <f>Q691*H691</f>
        <v>0.001054</v>
      </c>
      <c r="S691" s="182">
        <v>0</v>
      </c>
      <c r="T691" s="183">
        <f>S691*H691</f>
        <v>0</v>
      </c>
      <c r="AR691" s="16" t="s">
        <v>239</v>
      </c>
      <c r="AT691" s="16" t="s">
        <v>141</v>
      </c>
      <c r="AU691" s="16" t="s">
        <v>82</v>
      </c>
      <c r="AY691" s="16" t="s">
        <v>139</v>
      </c>
      <c r="BE691" s="184">
        <f>IF(N691="základní",J691,0)</f>
        <v>0</v>
      </c>
      <c r="BF691" s="184">
        <f>IF(N691="snížená",J691,0)</f>
        <v>0</v>
      </c>
      <c r="BG691" s="184">
        <f>IF(N691="zákl. přenesená",J691,0)</f>
        <v>0</v>
      </c>
      <c r="BH691" s="184">
        <f>IF(N691="sníž. přenesená",J691,0)</f>
        <v>0</v>
      </c>
      <c r="BI691" s="184">
        <f>IF(N691="nulová",J691,0)</f>
        <v>0</v>
      </c>
      <c r="BJ691" s="16" t="s">
        <v>80</v>
      </c>
      <c r="BK691" s="184">
        <f>ROUND(I691*H691,2)</f>
        <v>0</v>
      </c>
      <c r="BL691" s="16" t="s">
        <v>239</v>
      </c>
      <c r="BM691" s="16" t="s">
        <v>1459</v>
      </c>
    </row>
    <row r="692" spans="2:47" s="1" customFormat="1" ht="19.5">
      <c r="B692" s="33"/>
      <c r="C692" s="34"/>
      <c r="D692" s="185" t="s">
        <v>148</v>
      </c>
      <c r="E692" s="34"/>
      <c r="F692" s="186" t="s">
        <v>1460</v>
      </c>
      <c r="G692" s="34"/>
      <c r="H692" s="34"/>
      <c r="I692" s="102"/>
      <c r="J692" s="34"/>
      <c r="K692" s="34"/>
      <c r="L692" s="37"/>
      <c r="M692" s="187"/>
      <c r="N692" s="59"/>
      <c r="O692" s="59"/>
      <c r="P692" s="59"/>
      <c r="Q692" s="59"/>
      <c r="R692" s="59"/>
      <c r="S692" s="59"/>
      <c r="T692" s="60"/>
      <c r="AT692" s="16" t="s">
        <v>148</v>
      </c>
      <c r="AU692" s="16" t="s">
        <v>82</v>
      </c>
    </row>
    <row r="693" spans="2:47" s="1" customFormat="1" ht="107.25">
      <c r="B693" s="33"/>
      <c r="C693" s="34"/>
      <c r="D693" s="185" t="s">
        <v>149</v>
      </c>
      <c r="E693" s="34"/>
      <c r="F693" s="188" t="s">
        <v>1439</v>
      </c>
      <c r="G693" s="34"/>
      <c r="H693" s="34"/>
      <c r="I693" s="102"/>
      <c r="J693" s="34"/>
      <c r="K693" s="34"/>
      <c r="L693" s="37"/>
      <c r="M693" s="187"/>
      <c r="N693" s="59"/>
      <c r="O693" s="59"/>
      <c r="P693" s="59"/>
      <c r="Q693" s="59"/>
      <c r="R693" s="59"/>
      <c r="S693" s="59"/>
      <c r="T693" s="60"/>
      <c r="AT693" s="16" t="s">
        <v>149</v>
      </c>
      <c r="AU693" s="16" t="s">
        <v>82</v>
      </c>
    </row>
    <row r="694" spans="2:51" s="11" customFormat="1" ht="11.25">
      <c r="B694" s="189"/>
      <c r="C694" s="190"/>
      <c r="D694" s="185" t="s">
        <v>151</v>
      </c>
      <c r="E694" s="191" t="s">
        <v>19</v>
      </c>
      <c r="F694" s="192" t="s">
        <v>1461</v>
      </c>
      <c r="G694" s="190"/>
      <c r="H694" s="193">
        <v>10.54</v>
      </c>
      <c r="I694" s="194"/>
      <c r="J694" s="190"/>
      <c r="K694" s="190"/>
      <c r="L694" s="195"/>
      <c r="M694" s="196"/>
      <c r="N694" s="197"/>
      <c r="O694" s="197"/>
      <c r="P694" s="197"/>
      <c r="Q694" s="197"/>
      <c r="R694" s="197"/>
      <c r="S694" s="197"/>
      <c r="T694" s="198"/>
      <c r="AT694" s="199" t="s">
        <v>151</v>
      </c>
      <c r="AU694" s="199" t="s">
        <v>82</v>
      </c>
      <c r="AV694" s="11" t="s">
        <v>82</v>
      </c>
      <c r="AW694" s="11" t="s">
        <v>33</v>
      </c>
      <c r="AX694" s="11" t="s">
        <v>80</v>
      </c>
      <c r="AY694" s="199" t="s">
        <v>139</v>
      </c>
    </row>
    <row r="695" spans="2:65" s="1" customFormat="1" ht="20.45" customHeight="1">
      <c r="B695" s="33"/>
      <c r="C695" s="222" t="s">
        <v>1462</v>
      </c>
      <c r="D695" s="222" t="s">
        <v>259</v>
      </c>
      <c r="E695" s="223" t="s">
        <v>1446</v>
      </c>
      <c r="F695" s="224" t="s">
        <v>1447</v>
      </c>
      <c r="G695" s="225" t="s">
        <v>192</v>
      </c>
      <c r="H695" s="226">
        <v>0.264</v>
      </c>
      <c r="I695" s="227"/>
      <c r="J695" s="228">
        <f>ROUND(I695*H695,2)</f>
        <v>0</v>
      </c>
      <c r="K695" s="224" t="s">
        <v>145</v>
      </c>
      <c r="L695" s="229"/>
      <c r="M695" s="230" t="s">
        <v>19</v>
      </c>
      <c r="N695" s="231" t="s">
        <v>43</v>
      </c>
      <c r="O695" s="59"/>
      <c r="P695" s="182">
        <f>O695*H695</f>
        <v>0</v>
      </c>
      <c r="Q695" s="182">
        <v>0.02</v>
      </c>
      <c r="R695" s="182">
        <f>Q695*H695</f>
        <v>0.00528</v>
      </c>
      <c r="S695" s="182">
        <v>0</v>
      </c>
      <c r="T695" s="183">
        <f>S695*H695</f>
        <v>0</v>
      </c>
      <c r="AR695" s="16" t="s">
        <v>350</v>
      </c>
      <c r="AT695" s="16" t="s">
        <v>259</v>
      </c>
      <c r="AU695" s="16" t="s">
        <v>82</v>
      </c>
      <c r="AY695" s="16" t="s">
        <v>139</v>
      </c>
      <c r="BE695" s="184">
        <f>IF(N695="základní",J695,0)</f>
        <v>0</v>
      </c>
      <c r="BF695" s="184">
        <f>IF(N695="snížená",J695,0)</f>
        <v>0</v>
      </c>
      <c r="BG695" s="184">
        <f>IF(N695="zákl. přenesená",J695,0)</f>
        <v>0</v>
      </c>
      <c r="BH695" s="184">
        <f>IF(N695="sníž. přenesená",J695,0)</f>
        <v>0</v>
      </c>
      <c r="BI695" s="184">
        <f>IF(N695="nulová",J695,0)</f>
        <v>0</v>
      </c>
      <c r="BJ695" s="16" t="s">
        <v>80</v>
      </c>
      <c r="BK695" s="184">
        <f>ROUND(I695*H695,2)</f>
        <v>0</v>
      </c>
      <c r="BL695" s="16" t="s">
        <v>239</v>
      </c>
      <c r="BM695" s="16" t="s">
        <v>1463</v>
      </c>
    </row>
    <row r="696" spans="2:47" s="1" customFormat="1" ht="11.25">
      <c r="B696" s="33"/>
      <c r="C696" s="34"/>
      <c r="D696" s="185" t="s">
        <v>148</v>
      </c>
      <c r="E696" s="34"/>
      <c r="F696" s="186" t="s">
        <v>1447</v>
      </c>
      <c r="G696" s="34"/>
      <c r="H696" s="34"/>
      <c r="I696" s="102"/>
      <c r="J696" s="34"/>
      <c r="K696" s="34"/>
      <c r="L696" s="37"/>
      <c r="M696" s="187"/>
      <c r="N696" s="59"/>
      <c r="O696" s="59"/>
      <c r="P696" s="59"/>
      <c r="Q696" s="59"/>
      <c r="R696" s="59"/>
      <c r="S696" s="59"/>
      <c r="T696" s="60"/>
      <c r="AT696" s="16" t="s">
        <v>148</v>
      </c>
      <c r="AU696" s="16" t="s">
        <v>82</v>
      </c>
    </row>
    <row r="697" spans="2:51" s="11" customFormat="1" ht="11.25">
      <c r="B697" s="189"/>
      <c r="C697" s="190"/>
      <c r="D697" s="185" t="s">
        <v>151</v>
      </c>
      <c r="E697" s="191" t="s">
        <v>19</v>
      </c>
      <c r="F697" s="192" t="s">
        <v>1464</v>
      </c>
      <c r="G697" s="190"/>
      <c r="H697" s="193">
        <v>0.264</v>
      </c>
      <c r="I697" s="194"/>
      <c r="J697" s="190"/>
      <c r="K697" s="190"/>
      <c r="L697" s="195"/>
      <c r="M697" s="196"/>
      <c r="N697" s="197"/>
      <c r="O697" s="197"/>
      <c r="P697" s="197"/>
      <c r="Q697" s="197"/>
      <c r="R697" s="197"/>
      <c r="S697" s="197"/>
      <c r="T697" s="198"/>
      <c r="AT697" s="199" t="s">
        <v>151</v>
      </c>
      <c r="AU697" s="199" t="s">
        <v>82</v>
      </c>
      <c r="AV697" s="11" t="s">
        <v>82</v>
      </c>
      <c r="AW697" s="11" t="s">
        <v>33</v>
      </c>
      <c r="AX697" s="11" t="s">
        <v>80</v>
      </c>
      <c r="AY697" s="199" t="s">
        <v>139</v>
      </c>
    </row>
    <row r="698" spans="2:65" s="1" customFormat="1" ht="20.45" customHeight="1">
      <c r="B698" s="33"/>
      <c r="C698" s="173" t="s">
        <v>1465</v>
      </c>
      <c r="D698" s="173" t="s">
        <v>141</v>
      </c>
      <c r="E698" s="174" t="s">
        <v>1466</v>
      </c>
      <c r="F698" s="175" t="s">
        <v>1467</v>
      </c>
      <c r="G698" s="176" t="s">
        <v>262</v>
      </c>
      <c r="H698" s="177">
        <v>0.35</v>
      </c>
      <c r="I698" s="178"/>
      <c r="J698" s="179">
        <f>ROUND(I698*H698,2)</f>
        <v>0</v>
      </c>
      <c r="K698" s="175" t="s">
        <v>145</v>
      </c>
      <c r="L698" s="37"/>
      <c r="M698" s="180" t="s">
        <v>19</v>
      </c>
      <c r="N698" s="181" t="s">
        <v>43</v>
      </c>
      <c r="O698" s="59"/>
      <c r="P698" s="182">
        <f>O698*H698</f>
        <v>0</v>
      </c>
      <c r="Q698" s="182">
        <v>0</v>
      </c>
      <c r="R698" s="182">
        <f>Q698*H698</f>
        <v>0</v>
      </c>
      <c r="S698" s="182">
        <v>0</v>
      </c>
      <c r="T698" s="183">
        <f>S698*H698</f>
        <v>0</v>
      </c>
      <c r="AR698" s="16" t="s">
        <v>239</v>
      </c>
      <c r="AT698" s="16" t="s">
        <v>141</v>
      </c>
      <c r="AU698" s="16" t="s">
        <v>82</v>
      </c>
      <c r="AY698" s="16" t="s">
        <v>139</v>
      </c>
      <c r="BE698" s="184">
        <f>IF(N698="základní",J698,0)</f>
        <v>0</v>
      </c>
      <c r="BF698" s="184">
        <f>IF(N698="snížená",J698,0)</f>
        <v>0</v>
      </c>
      <c r="BG698" s="184">
        <f>IF(N698="zákl. přenesená",J698,0)</f>
        <v>0</v>
      </c>
      <c r="BH698" s="184">
        <f>IF(N698="sníž. přenesená",J698,0)</f>
        <v>0</v>
      </c>
      <c r="BI698" s="184">
        <f>IF(N698="nulová",J698,0)</f>
        <v>0</v>
      </c>
      <c r="BJ698" s="16" t="s">
        <v>80</v>
      </c>
      <c r="BK698" s="184">
        <f>ROUND(I698*H698,2)</f>
        <v>0</v>
      </c>
      <c r="BL698" s="16" t="s">
        <v>239</v>
      </c>
      <c r="BM698" s="16" t="s">
        <v>1468</v>
      </c>
    </row>
    <row r="699" spans="2:47" s="1" customFormat="1" ht="19.5">
      <c r="B699" s="33"/>
      <c r="C699" s="34"/>
      <c r="D699" s="185" t="s">
        <v>148</v>
      </c>
      <c r="E699" s="34"/>
      <c r="F699" s="186" t="s">
        <v>1469</v>
      </c>
      <c r="G699" s="34"/>
      <c r="H699" s="34"/>
      <c r="I699" s="102"/>
      <c r="J699" s="34"/>
      <c r="K699" s="34"/>
      <c r="L699" s="37"/>
      <c r="M699" s="187"/>
      <c r="N699" s="59"/>
      <c r="O699" s="59"/>
      <c r="P699" s="59"/>
      <c r="Q699" s="59"/>
      <c r="R699" s="59"/>
      <c r="S699" s="59"/>
      <c r="T699" s="60"/>
      <c r="AT699" s="16" t="s">
        <v>148</v>
      </c>
      <c r="AU699" s="16" t="s">
        <v>82</v>
      </c>
    </row>
    <row r="700" spans="2:47" s="1" customFormat="1" ht="87.75">
      <c r="B700" s="33"/>
      <c r="C700" s="34"/>
      <c r="D700" s="185" t="s">
        <v>149</v>
      </c>
      <c r="E700" s="34"/>
      <c r="F700" s="188" t="s">
        <v>1470</v>
      </c>
      <c r="G700" s="34"/>
      <c r="H700" s="34"/>
      <c r="I700" s="102"/>
      <c r="J700" s="34"/>
      <c r="K700" s="34"/>
      <c r="L700" s="37"/>
      <c r="M700" s="187"/>
      <c r="N700" s="59"/>
      <c r="O700" s="59"/>
      <c r="P700" s="59"/>
      <c r="Q700" s="59"/>
      <c r="R700" s="59"/>
      <c r="S700" s="59"/>
      <c r="T700" s="60"/>
      <c r="AT700" s="16" t="s">
        <v>149</v>
      </c>
      <c r="AU700" s="16" t="s">
        <v>82</v>
      </c>
    </row>
    <row r="701" spans="2:63" s="10" customFormat="1" ht="22.9" customHeight="1">
      <c r="B701" s="157"/>
      <c r="C701" s="158"/>
      <c r="D701" s="159" t="s">
        <v>71</v>
      </c>
      <c r="E701" s="171" t="s">
        <v>1471</v>
      </c>
      <c r="F701" s="171" t="s">
        <v>1472</v>
      </c>
      <c r="G701" s="158"/>
      <c r="H701" s="158"/>
      <c r="I701" s="161"/>
      <c r="J701" s="172">
        <f>BK701</f>
        <v>0</v>
      </c>
      <c r="K701" s="158"/>
      <c r="L701" s="163"/>
      <c r="M701" s="164"/>
      <c r="N701" s="165"/>
      <c r="O701" s="165"/>
      <c r="P701" s="166">
        <f>SUM(P702:P709)</f>
        <v>0</v>
      </c>
      <c r="Q701" s="165"/>
      <c r="R701" s="166">
        <f>SUM(R702:R709)</f>
        <v>0.009600000000000001</v>
      </c>
      <c r="S701" s="165"/>
      <c r="T701" s="167">
        <f>SUM(T702:T709)</f>
        <v>0</v>
      </c>
      <c r="AR701" s="168" t="s">
        <v>82</v>
      </c>
      <c r="AT701" s="169" t="s">
        <v>71</v>
      </c>
      <c r="AU701" s="169" t="s">
        <v>80</v>
      </c>
      <c r="AY701" s="168" t="s">
        <v>139</v>
      </c>
      <c r="BK701" s="170">
        <f>SUM(BK702:BK709)</f>
        <v>0</v>
      </c>
    </row>
    <row r="702" spans="2:65" s="1" customFormat="1" ht="14.45" customHeight="1">
      <c r="B702" s="33"/>
      <c r="C702" s="173" t="s">
        <v>1473</v>
      </c>
      <c r="D702" s="173" t="s">
        <v>141</v>
      </c>
      <c r="E702" s="174" t="s">
        <v>1474</v>
      </c>
      <c r="F702" s="175" t="s">
        <v>1475</v>
      </c>
      <c r="G702" s="176" t="s">
        <v>1044</v>
      </c>
      <c r="H702" s="177">
        <v>3</v>
      </c>
      <c r="I702" s="178"/>
      <c r="J702" s="179">
        <f>ROUND(I702*H702,2)</f>
        <v>0</v>
      </c>
      <c r="K702" s="175" t="s">
        <v>19</v>
      </c>
      <c r="L702" s="37"/>
      <c r="M702" s="180" t="s">
        <v>19</v>
      </c>
      <c r="N702" s="181" t="s">
        <v>43</v>
      </c>
      <c r="O702" s="59"/>
      <c r="P702" s="182">
        <f>O702*H702</f>
        <v>0</v>
      </c>
      <c r="Q702" s="182">
        <v>0.0011</v>
      </c>
      <c r="R702" s="182">
        <f>Q702*H702</f>
        <v>0.0033</v>
      </c>
      <c r="S702" s="182">
        <v>0</v>
      </c>
      <c r="T702" s="183">
        <f>S702*H702</f>
        <v>0</v>
      </c>
      <c r="AR702" s="16" t="s">
        <v>239</v>
      </c>
      <c r="AT702" s="16" t="s">
        <v>141</v>
      </c>
      <c r="AU702" s="16" t="s">
        <v>82</v>
      </c>
      <c r="AY702" s="16" t="s">
        <v>139</v>
      </c>
      <c r="BE702" s="184">
        <f>IF(N702="základní",J702,0)</f>
        <v>0</v>
      </c>
      <c r="BF702" s="184">
        <f>IF(N702="snížená",J702,0)</f>
        <v>0</v>
      </c>
      <c r="BG702" s="184">
        <f>IF(N702="zákl. přenesená",J702,0)</f>
        <v>0</v>
      </c>
      <c r="BH702" s="184">
        <f>IF(N702="sníž. přenesená",J702,0)</f>
        <v>0</v>
      </c>
      <c r="BI702" s="184">
        <f>IF(N702="nulová",J702,0)</f>
        <v>0</v>
      </c>
      <c r="BJ702" s="16" t="s">
        <v>80</v>
      </c>
      <c r="BK702" s="184">
        <f>ROUND(I702*H702,2)</f>
        <v>0</v>
      </c>
      <c r="BL702" s="16" t="s">
        <v>239</v>
      </c>
      <c r="BM702" s="16" t="s">
        <v>1476</v>
      </c>
    </row>
    <row r="703" spans="2:47" s="1" customFormat="1" ht="11.25">
      <c r="B703" s="33"/>
      <c r="C703" s="34"/>
      <c r="D703" s="185" t="s">
        <v>148</v>
      </c>
      <c r="E703" s="34"/>
      <c r="F703" s="186" t="s">
        <v>1475</v>
      </c>
      <c r="G703" s="34"/>
      <c r="H703" s="34"/>
      <c r="I703" s="102"/>
      <c r="J703" s="34"/>
      <c r="K703" s="34"/>
      <c r="L703" s="37"/>
      <c r="M703" s="187"/>
      <c r="N703" s="59"/>
      <c r="O703" s="59"/>
      <c r="P703" s="59"/>
      <c r="Q703" s="59"/>
      <c r="R703" s="59"/>
      <c r="S703" s="59"/>
      <c r="T703" s="60"/>
      <c r="AT703" s="16" t="s">
        <v>148</v>
      </c>
      <c r="AU703" s="16" t="s">
        <v>82</v>
      </c>
    </row>
    <row r="704" spans="2:65" s="1" customFormat="1" ht="14.45" customHeight="1">
      <c r="B704" s="33"/>
      <c r="C704" s="173" t="s">
        <v>1477</v>
      </c>
      <c r="D704" s="173" t="s">
        <v>141</v>
      </c>
      <c r="E704" s="174" t="s">
        <v>1478</v>
      </c>
      <c r="F704" s="175" t="s">
        <v>1479</v>
      </c>
      <c r="G704" s="176" t="s">
        <v>1044</v>
      </c>
      <c r="H704" s="177">
        <v>2</v>
      </c>
      <c r="I704" s="178"/>
      <c r="J704" s="179">
        <f>ROUND(I704*H704,2)</f>
        <v>0</v>
      </c>
      <c r="K704" s="175" t="s">
        <v>19</v>
      </c>
      <c r="L704" s="37"/>
      <c r="M704" s="180" t="s">
        <v>19</v>
      </c>
      <c r="N704" s="181" t="s">
        <v>43</v>
      </c>
      <c r="O704" s="59"/>
      <c r="P704" s="182">
        <f>O704*H704</f>
        <v>0</v>
      </c>
      <c r="Q704" s="182">
        <v>0.0011</v>
      </c>
      <c r="R704" s="182">
        <f>Q704*H704</f>
        <v>0.0022</v>
      </c>
      <c r="S704" s="182">
        <v>0</v>
      </c>
      <c r="T704" s="183">
        <f>S704*H704</f>
        <v>0</v>
      </c>
      <c r="AR704" s="16" t="s">
        <v>239</v>
      </c>
      <c r="AT704" s="16" t="s">
        <v>141</v>
      </c>
      <c r="AU704" s="16" t="s">
        <v>82</v>
      </c>
      <c r="AY704" s="16" t="s">
        <v>139</v>
      </c>
      <c r="BE704" s="184">
        <f>IF(N704="základní",J704,0)</f>
        <v>0</v>
      </c>
      <c r="BF704" s="184">
        <f>IF(N704="snížená",J704,0)</f>
        <v>0</v>
      </c>
      <c r="BG704" s="184">
        <f>IF(N704="zákl. přenesená",J704,0)</f>
        <v>0</v>
      </c>
      <c r="BH704" s="184">
        <f>IF(N704="sníž. přenesená",J704,0)</f>
        <v>0</v>
      </c>
      <c r="BI704" s="184">
        <f>IF(N704="nulová",J704,0)</f>
        <v>0</v>
      </c>
      <c r="BJ704" s="16" t="s">
        <v>80</v>
      </c>
      <c r="BK704" s="184">
        <f>ROUND(I704*H704,2)</f>
        <v>0</v>
      </c>
      <c r="BL704" s="16" t="s">
        <v>239</v>
      </c>
      <c r="BM704" s="16" t="s">
        <v>1480</v>
      </c>
    </row>
    <row r="705" spans="2:47" s="1" customFormat="1" ht="11.25">
      <c r="B705" s="33"/>
      <c r="C705" s="34"/>
      <c r="D705" s="185" t="s">
        <v>148</v>
      </c>
      <c r="E705" s="34"/>
      <c r="F705" s="186" t="s">
        <v>1479</v>
      </c>
      <c r="G705" s="34"/>
      <c r="H705" s="34"/>
      <c r="I705" s="102"/>
      <c r="J705" s="34"/>
      <c r="K705" s="34"/>
      <c r="L705" s="37"/>
      <c r="M705" s="187"/>
      <c r="N705" s="59"/>
      <c r="O705" s="59"/>
      <c r="P705" s="59"/>
      <c r="Q705" s="59"/>
      <c r="R705" s="59"/>
      <c r="S705" s="59"/>
      <c r="T705" s="60"/>
      <c r="AT705" s="16" t="s">
        <v>148</v>
      </c>
      <c r="AU705" s="16" t="s">
        <v>82</v>
      </c>
    </row>
    <row r="706" spans="2:65" s="1" customFormat="1" ht="14.45" customHeight="1">
      <c r="B706" s="33"/>
      <c r="C706" s="173" t="s">
        <v>1481</v>
      </c>
      <c r="D706" s="173" t="s">
        <v>141</v>
      </c>
      <c r="E706" s="174" t="s">
        <v>1482</v>
      </c>
      <c r="F706" s="175" t="s">
        <v>1483</v>
      </c>
      <c r="G706" s="176" t="s">
        <v>1044</v>
      </c>
      <c r="H706" s="177">
        <v>1</v>
      </c>
      <c r="I706" s="178"/>
      <c r="J706" s="179">
        <f>ROUND(I706*H706,2)</f>
        <v>0</v>
      </c>
      <c r="K706" s="175" t="s">
        <v>19</v>
      </c>
      <c r="L706" s="37"/>
      <c r="M706" s="180" t="s">
        <v>19</v>
      </c>
      <c r="N706" s="181" t="s">
        <v>43</v>
      </c>
      <c r="O706" s="59"/>
      <c r="P706" s="182">
        <f>O706*H706</f>
        <v>0</v>
      </c>
      <c r="Q706" s="182">
        <v>0.0011</v>
      </c>
      <c r="R706" s="182">
        <f>Q706*H706</f>
        <v>0.0011</v>
      </c>
      <c r="S706" s="182">
        <v>0</v>
      </c>
      <c r="T706" s="183">
        <f>S706*H706</f>
        <v>0</v>
      </c>
      <c r="AR706" s="16" t="s">
        <v>239</v>
      </c>
      <c r="AT706" s="16" t="s">
        <v>141</v>
      </c>
      <c r="AU706" s="16" t="s">
        <v>82</v>
      </c>
      <c r="AY706" s="16" t="s">
        <v>139</v>
      </c>
      <c r="BE706" s="184">
        <f>IF(N706="základní",J706,0)</f>
        <v>0</v>
      </c>
      <c r="BF706" s="184">
        <f>IF(N706="snížená",J706,0)</f>
        <v>0</v>
      </c>
      <c r="BG706" s="184">
        <f>IF(N706="zákl. přenesená",J706,0)</f>
        <v>0</v>
      </c>
      <c r="BH706" s="184">
        <f>IF(N706="sníž. přenesená",J706,0)</f>
        <v>0</v>
      </c>
      <c r="BI706" s="184">
        <f>IF(N706="nulová",J706,0)</f>
        <v>0</v>
      </c>
      <c r="BJ706" s="16" t="s">
        <v>80</v>
      </c>
      <c r="BK706" s="184">
        <f>ROUND(I706*H706,2)</f>
        <v>0</v>
      </c>
      <c r="BL706" s="16" t="s">
        <v>239</v>
      </c>
      <c r="BM706" s="16" t="s">
        <v>1484</v>
      </c>
    </row>
    <row r="707" spans="2:47" s="1" customFormat="1" ht="11.25">
      <c r="B707" s="33"/>
      <c r="C707" s="34"/>
      <c r="D707" s="185" t="s">
        <v>148</v>
      </c>
      <c r="E707" s="34"/>
      <c r="F707" s="186" t="s">
        <v>1483</v>
      </c>
      <c r="G707" s="34"/>
      <c r="H707" s="34"/>
      <c r="I707" s="102"/>
      <c r="J707" s="34"/>
      <c r="K707" s="34"/>
      <c r="L707" s="37"/>
      <c r="M707" s="187"/>
      <c r="N707" s="59"/>
      <c r="O707" s="59"/>
      <c r="P707" s="59"/>
      <c r="Q707" s="59"/>
      <c r="R707" s="59"/>
      <c r="S707" s="59"/>
      <c r="T707" s="60"/>
      <c r="AT707" s="16" t="s">
        <v>148</v>
      </c>
      <c r="AU707" s="16" t="s">
        <v>82</v>
      </c>
    </row>
    <row r="708" spans="2:65" s="1" customFormat="1" ht="14.45" customHeight="1">
      <c r="B708" s="33"/>
      <c r="C708" s="173" t="s">
        <v>1485</v>
      </c>
      <c r="D708" s="173" t="s">
        <v>141</v>
      </c>
      <c r="E708" s="174" t="s">
        <v>1486</v>
      </c>
      <c r="F708" s="175" t="s">
        <v>1487</v>
      </c>
      <c r="G708" s="176" t="s">
        <v>1044</v>
      </c>
      <c r="H708" s="177">
        <v>1</v>
      </c>
      <c r="I708" s="178"/>
      <c r="J708" s="179">
        <f>ROUND(I708*H708,2)</f>
        <v>0</v>
      </c>
      <c r="K708" s="175" t="s">
        <v>19</v>
      </c>
      <c r="L708" s="37"/>
      <c r="M708" s="180" t="s">
        <v>19</v>
      </c>
      <c r="N708" s="181" t="s">
        <v>43</v>
      </c>
      <c r="O708" s="59"/>
      <c r="P708" s="182">
        <f>O708*H708</f>
        <v>0</v>
      </c>
      <c r="Q708" s="182">
        <v>0.003</v>
      </c>
      <c r="R708" s="182">
        <f>Q708*H708</f>
        <v>0.003</v>
      </c>
      <c r="S708" s="182">
        <v>0</v>
      </c>
      <c r="T708" s="183">
        <f>S708*H708</f>
        <v>0</v>
      </c>
      <c r="AR708" s="16" t="s">
        <v>239</v>
      </c>
      <c r="AT708" s="16" t="s">
        <v>141</v>
      </c>
      <c r="AU708" s="16" t="s">
        <v>82</v>
      </c>
      <c r="AY708" s="16" t="s">
        <v>139</v>
      </c>
      <c r="BE708" s="184">
        <f>IF(N708="základní",J708,0)</f>
        <v>0</v>
      </c>
      <c r="BF708" s="184">
        <f>IF(N708="snížená",J708,0)</f>
        <v>0</v>
      </c>
      <c r="BG708" s="184">
        <f>IF(N708="zákl. přenesená",J708,0)</f>
        <v>0</v>
      </c>
      <c r="BH708" s="184">
        <f>IF(N708="sníž. přenesená",J708,0)</f>
        <v>0</v>
      </c>
      <c r="BI708" s="184">
        <f>IF(N708="nulová",J708,0)</f>
        <v>0</v>
      </c>
      <c r="BJ708" s="16" t="s">
        <v>80</v>
      </c>
      <c r="BK708" s="184">
        <f>ROUND(I708*H708,2)</f>
        <v>0</v>
      </c>
      <c r="BL708" s="16" t="s">
        <v>239</v>
      </c>
      <c r="BM708" s="16" t="s">
        <v>1488</v>
      </c>
    </row>
    <row r="709" spans="2:47" s="1" customFormat="1" ht="11.25">
      <c r="B709" s="33"/>
      <c r="C709" s="34"/>
      <c r="D709" s="185" t="s">
        <v>148</v>
      </c>
      <c r="E709" s="34"/>
      <c r="F709" s="186" t="s">
        <v>1487</v>
      </c>
      <c r="G709" s="34"/>
      <c r="H709" s="34"/>
      <c r="I709" s="102"/>
      <c r="J709" s="34"/>
      <c r="K709" s="34"/>
      <c r="L709" s="37"/>
      <c r="M709" s="187"/>
      <c r="N709" s="59"/>
      <c r="O709" s="59"/>
      <c r="P709" s="59"/>
      <c r="Q709" s="59"/>
      <c r="R709" s="59"/>
      <c r="S709" s="59"/>
      <c r="T709" s="60"/>
      <c r="AT709" s="16" t="s">
        <v>148</v>
      </c>
      <c r="AU709" s="16" t="s">
        <v>82</v>
      </c>
    </row>
    <row r="710" spans="2:63" s="10" customFormat="1" ht="22.9" customHeight="1">
      <c r="B710" s="157"/>
      <c r="C710" s="158"/>
      <c r="D710" s="159" t="s">
        <v>71</v>
      </c>
      <c r="E710" s="171" t="s">
        <v>1489</v>
      </c>
      <c r="F710" s="171" t="s">
        <v>1490</v>
      </c>
      <c r="G710" s="158"/>
      <c r="H710" s="158"/>
      <c r="I710" s="161"/>
      <c r="J710" s="172">
        <f>BK710</f>
        <v>0</v>
      </c>
      <c r="K710" s="158"/>
      <c r="L710" s="163"/>
      <c r="M710" s="164"/>
      <c r="N710" s="165"/>
      <c r="O710" s="165"/>
      <c r="P710" s="166">
        <f>SUM(P711:P713)</f>
        <v>0</v>
      </c>
      <c r="Q710" s="165"/>
      <c r="R710" s="166">
        <f>SUM(R711:R713)</f>
        <v>0.00354</v>
      </c>
      <c r="S710" s="165"/>
      <c r="T710" s="167">
        <f>SUM(T711:T713)</f>
        <v>0</v>
      </c>
      <c r="AR710" s="168" t="s">
        <v>82</v>
      </c>
      <c r="AT710" s="169" t="s">
        <v>71</v>
      </c>
      <c r="AU710" s="169" t="s">
        <v>80</v>
      </c>
      <c r="AY710" s="168" t="s">
        <v>139</v>
      </c>
      <c r="BK710" s="170">
        <f>SUM(BK711:BK713)</f>
        <v>0</v>
      </c>
    </row>
    <row r="711" spans="2:65" s="1" customFormat="1" ht="14.45" customHeight="1">
      <c r="B711" s="33"/>
      <c r="C711" s="173" t="s">
        <v>1491</v>
      </c>
      <c r="D711" s="173" t="s">
        <v>141</v>
      </c>
      <c r="E711" s="174" t="s">
        <v>1492</v>
      </c>
      <c r="F711" s="175" t="s">
        <v>1493</v>
      </c>
      <c r="G711" s="176" t="s">
        <v>347</v>
      </c>
      <c r="H711" s="177">
        <v>2</v>
      </c>
      <c r="I711" s="178"/>
      <c r="J711" s="179">
        <f>ROUND(I711*H711,2)</f>
        <v>0</v>
      </c>
      <c r="K711" s="175" t="s">
        <v>19</v>
      </c>
      <c r="L711" s="37"/>
      <c r="M711" s="180" t="s">
        <v>19</v>
      </c>
      <c r="N711" s="181" t="s">
        <v>43</v>
      </c>
      <c r="O711" s="59"/>
      <c r="P711" s="182">
        <f>O711*H711</f>
        <v>0</v>
      </c>
      <c r="Q711" s="182">
        <v>0.00177</v>
      </c>
      <c r="R711" s="182">
        <f>Q711*H711</f>
        <v>0.00354</v>
      </c>
      <c r="S711" s="182">
        <v>0</v>
      </c>
      <c r="T711" s="183">
        <f>S711*H711</f>
        <v>0</v>
      </c>
      <c r="AR711" s="16" t="s">
        <v>239</v>
      </c>
      <c r="AT711" s="16" t="s">
        <v>141</v>
      </c>
      <c r="AU711" s="16" t="s">
        <v>82</v>
      </c>
      <c r="AY711" s="16" t="s">
        <v>139</v>
      </c>
      <c r="BE711" s="184">
        <f>IF(N711="základní",J711,0)</f>
        <v>0</v>
      </c>
      <c r="BF711" s="184">
        <f>IF(N711="snížená",J711,0)</f>
        <v>0</v>
      </c>
      <c r="BG711" s="184">
        <f>IF(N711="zákl. přenesená",J711,0)</f>
        <v>0</v>
      </c>
      <c r="BH711" s="184">
        <f>IF(N711="sníž. přenesená",J711,0)</f>
        <v>0</v>
      </c>
      <c r="BI711" s="184">
        <f>IF(N711="nulová",J711,0)</f>
        <v>0</v>
      </c>
      <c r="BJ711" s="16" t="s">
        <v>80</v>
      </c>
      <c r="BK711" s="184">
        <f>ROUND(I711*H711,2)</f>
        <v>0</v>
      </c>
      <c r="BL711" s="16" t="s">
        <v>239</v>
      </c>
      <c r="BM711" s="16" t="s">
        <v>1494</v>
      </c>
    </row>
    <row r="712" spans="2:47" s="1" customFormat="1" ht="11.25">
      <c r="B712" s="33"/>
      <c r="C712" s="34"/>
      <c r="D712" s="185" t="s">
        <v>148</v>
      </c>
      <c r="E712" s="34"/>
      <c r="F712" s="186" t="s">
        <v>1495</v>
      </c>
      <c r="G712" s="34"/>
      <c r="H712" s="34"/>
      <c r="I712" s="102"/>
      <c r="J712" s="34"/>
      <c r="K712" s="34"/>
      <c r="L712" s="37"/>
      <c r="M712" s="187"/>
      <c r="N712" s="59"/>
      <c r="O712" s="59"/>
      <c r="P712" s="59"/>
      <c r="Q712" s="59"/>
      <c r="R712" s="59"/>
      <c r="S712" s="59"/>
      <c r="T712" s="60"/>
      <c r="AT712" s="16" t="s">
        <v>148</v>
      </c>
      <c r="AU712" s="16" t="s">
        <v>82</v>
      </c>
    </row>
    <row r="713" spans="2:47" s="1" customFormat="1" ht="97.5">
      <c r="B713" s="33"/>
      <c r="C713" s="34"/>
      <c r="D713" s="185" t="s">
        <v>149</v>
      </c>
      <c r="E713" s="34"/>
      <c r="F713" s="188" t="s">
        <v>1496</v>
      </c>
      <c r="G713" s="34"/>
      <c r="H713" s="34"/>
      <c r="I713" s="102"/>
      <c r="J713" s="34"/>
      <c r="K713" s="34"/>
      <c r="L713" s="37"/>
      <c r="M713" s="187"/>
      <c r="N713" s="59"/>
      <c r="O713" s="59"/>
      <c r="P713" s="59"/>
      <c r="Q713" s="59"/>
      <c r="R713" s="59"/>
      <c r="S713" s="59"/>
      <c r="T713" s="60"/>
      <c r="AT713" s="16" t="s">
        <v>149</v>
      </c>
      <c r="AU713" s="16" t="s">
        <v>82</v>
      </c>
    </row>
    <row r="714" spans="2:63" s="10" customFormat="1" ht="22.9" customHeight="1">
      <c r="B714" s="157"/>
      <c r="C714" s="158"/>
      <c r="D714" s="159" t="s">
        <v>71</v>
      </c>
      <c r="E714" s="171" t="s">
        <v>1497</v>
      </c>
      <c r="F714" s="171" t="s">
        <v>1498</v>
      </c>
      <c r="G714" s="158"/>
      <c r="H714" s="158"/>
      <c r="I714" s="161"/>
      <c r="J714" s="172">
        <f>BK714</f>
        <v>0</v>
      </c>
      <c r="K714" s="158"/>
      <c r="L714" s="163"/>
      <c r="M714" s="164"/>
      <c r="N714" s="165"/>
      <c r="O714" s="165"/>
      <c r="P714" s="166">
        <f>SUM(P715:P728)</f>
        <v>0</v>
      </c>
      <c r="Q714" s="165"/>
      <c r="R714" s="166">
        <f>SUM(R715:R728)</f>
        <v>0.11075</v>
      </c>
      <c r="S714" s="165"/>
      <c r="T714" s="167">
        <f>SUM(T715:T728)</f>
        <v>0</v>
      </c>
      <c r="AR714" s="168" t="s">
        <v>82</v>
      </c>
      <c r="AT714" s="169" t="s">
        <v>71</v>
      </c>
      <c r="AU714" s="169" t="s">
        <v>80</v>
      </c>
      <c r="AY714" s="168" t="s">
        <v>139</v>
      </c>
      <c r="BK714" s="170">
        <f>SUM(BK715:BK728)</f>
        <v>0</v>
      </c>
    </row>
    <row r="715" spans="2:65" s="1" customFormat="1" ht="20.45" customHeight="1">
      <c r="B715" s="33"/>
      <c r="C715" s="173" t="s">
        <v>1499</v>
      </c>
      <c r="D715" s="173" t="s">
        <v>141</v>
      </c>
      <c r="E715" s="174" t="s">
        <v>1500</v>
      </c>
      <c r="F715" s="175" t="s">
        <v>1501</v>
      </c>
      <c r="G715" s="176" t="s">
        <v>144</v>
      </c>
      <c r="H715" s="177">
        <v>5</v>
      </c>
      <c r="I715" s="178"/>
      <c r="J715" s="179">
        <f>ROUND(I715*H715,2)</f>
        <v>0</v>
      </c>
      <c r="K715" s="175" t="s">
        <v>145</v>
      </c>
      <c r="L715" s="37"/>
      <c r="M715" s="180" t="s">
        <v>19</v>
      </c>
      <c r="N715" s="181" t="s">
        <v>43</v>
      </c>
      <c r="O715" s="59"/>
      <c r="P715" s="182">
        <f>O715*H715</f>
        <v>0</v>
      </c>
      <c r="Q715" s="182">
        <v>0.01621</v>
      </c>
      <c r="R715" s="182">
        <f>Q715*H715</f>
        <v>0.08105</v>
      </c>
      <c r="S715" s="182">
        <v>0</v>
      </c>
      <c r="T715" s="183">
        <f>S715*H715</f>
        <v>0</v>
      </c>
      <c r="AR715" s="16" t="s">
        <v>239</v>
      </c>
      <c r="AT715" s="16" t="s">
        <v>141</v>
      </c>
      <c r="AU715" s="16" t="s">
        <v>82</v>
      </c>
      <c r="AY715" s="16" t="s">
        <v>139</v>
      </c>
      <c r="BE715" s="184">
        <f>IF(N715="základní",J715,0)</f>
        <v>0</v>
      </c>
      <c r="BF715" s="184">
        <f>IF(N715="snížená",J715,0)</f>
        <v>0</v>
      </c>
      <c r="BG715" s="184">
        <f>IF(N715="zákl. přenesená",J715,0)</f>
        <v>0</v>
      </c>
      <c r="BH715" s="184">
        <f>IF(N715="sníž. přenesená",J715,0)</f>
        <v>0</v>
      </c>
      <c r="BI715" s="184">
        <f>IF(N715="nulová",J715,0)</f>
        <v>0</v>
      </c>
      <c r="BJ715" s="16" t="s">
        <v>80</v>
      </c>
      <c r="BK715" s="184">
        <f>ROUND(I715*H715,2)</f>
        <v>0</v>
      </c>
      <c r="BL715" s="16" t="s">
        <v>239</v>
      </c>
      <c r="BM715" s="16" t="s">
        <v>1502</v>
      </c>
    </row>
    <row r="716" spans="2:47" s="1" customFormat="1" ht="19.5">
      <c r="B716" s="33"/>
      <c r="C716" s="34"/>
      <c r="D716" s="185" t="s">
        <v>148</v>
      </c>
      <c r="E716" s="34"/>
      <c r="F716" s="186" t="s">
        <v>1503</v>
      </c>
      <c r="G716" s="34"/>
      <c r="H716" s="34"/>
      <c r="I716" s="102"/>
      <c r="J716" s="34"/>
      <c r="K716" s="34"/>
      <c r="L716" s="37"/>
      <c r="M716" s="187"/>
      <c r="N716" s="59"/>
      <c r="O716" s="59"/>
      <c r="P716" s="59"/>
      <c r="Q716" s="59"/>
      <c r="R716" s="59"/>
      <c r="S716" s="59"/>
      <c r="T716" s="60"/>
      <c r="AT716" s="16" t="s">
        <v>148</v>
      </c>
      <c r="AU716" s="16" t="s">
        <v>82</v>
      </c>
    </row>
    <row r="717" spans="2:47" s="1" customFormat="1" ht="48.75">
      <c r="B717" s="33"/>
      <c r="C717" s="34"/>
      <c r="D717" s="185" t="s">
        <v>149</v>
      </c>
      <c r="E717" s="34"/>
      <c r="F717" s="188" t="s">
        <v>1504</v>
      </c>
      <c r="G717" s="34"/>
      <c r="H717" s="34"/>
      <c r="I717" s="102"/>
      <c r="J717" s="34"/>
      <c r="K717" s="34"/>
      <c r="L717" s="37"/>
      <c r="M717" s="187"/>
      <c r="N717" s="59"/>
      <c r="O717" s="59"/>
      <c r="P717" s="59"/>
      <c r="Q717" s="59"/>
      <c r="R717" s="59"/>
      <c r="S717" s="59"/>
      <c r="T717" s="60"/>
      <c r="AT717" s="16" t="s">
        <v>149</v>
      </c>
      <c r="AU717" s="16" t="s">
        <v>82</v>
      </c>
    </row>
    <row r="718" spans="2:65" s="1" customFormat="1" ht="20.45" customHeight="1">
      <c r="B718" s="33"/>
      <c r="C718" s="173" t="s">
        <v>1505</v>
      </c>
      <c r="D718" s="173" t="s">
        <v>141</v>
      </c>
      <c r="E718" s="174" t="s">
        <v>1506</v>
      </c>
      <c r="F718" s="175" t="s">
        <v>1507</v>
      </c>
      <c r="G718" s="176" t="s">
        <v>179</v>
      </c>
      <c r="H718" s="177">
        <v>20.6</v>
      </c>
      <c r="I718" s="178"/>
      <c r="J718" s="179">
        <f>ROUND(I718*H718,2)</f>
        <v>0</v>
      </c>
      <c r="K718" s="175" t="s">
        <v>145</v>
      </c>
      <c r="L718" s="37"/>
      <c r="M718" s="180" t="s">
        <v>19</v>
      </c>
      <c r="N718" s="181" t="s">
        <v>43</v>
      </c>
      <c r="O718" s="59"/>
      <c r="P718" s="182">
        <f>O718*H718</f>
        <v>0</v>
      </c>
      <c r="Q718" s="182">
        <v>0</v>
      </c>
      <c r="R718" s="182">
        <f>Q718*H718</f>
        <v>0</v>
      </c>
      <c r="S718" s="182">
        <v>0</v>
      </c>
      <c r="T718" s="183">
        <f>S718*H718</f>
        <v>0</v>
      </c>
      <c r="AR718" s="16" t="s">
        <v>239</v>
      </c>
      <c r="AT718" s="16" t="s">
        <v>141</v>
      </c>
      <c r="AU718" s="16" t="s">
        <v>82</v>
      </c>
      <c r="AY718" s="16" t="s">
        <v>139</v>
      </c>
      <c r="BE718" s="184">
        <f>IF(N718="základní",J718,0)</f>
        <v>0</v>
      </c>
      <c r="BF718" s="184">
        <f>IF(N718="snížená",J718,0)</f>
        <v>0</v>
      </c>
      <c r="BG718" s="184">
        <f>IF(N718="zákl. přenesená",J718,0)</f>
        <v>0</v>
      </c>
      <c r="BH718" s="184">
        <f>IF(N718="sníž. přenesená",J718,0)</f>
        <v>0</v>
      </c>
      <c r="BI718" s="184">
        <f>IF(N718="nulová",J718,0)</f>
        <v>0</v>
      </c>
      <c r="BJ718" s="16" t="s">
        <v>80</v>
      </c>
      <c r="BK718" s="184">
        <f>ROUND(I718*H718,2)</f>
        <v>0</v>
      </c>
      <c r="BL718" s="16" t="s">
        <v>239</v>
      </c>
      <c r="BM718" s="16" t="s">
        <v>1508</v>
      </c>
    </row>
    <row r="719" spans="2:47" s="1" customFormat="1" ht="11.25">
      <c r="B719" s="33"/>
      <c r="C719" s="34"/>
      <c r="D719" s="185" t="s">
        <v>148</v>
      </c>
      <c r="E719" s="34"/>
      <c r="F719" s="186" t="s">
        <v>1509</v>
      </c>
      <c r="G719" s="34"/>
      <c r="H719" s="34"/>
      <c r="I719" s="102"/>
      <c r="J719" s="34"/>
      <c r="K719" s="34"/>
      <c r="L719" s="37"/>
      <c r="M719" s="187"/>
      <c r="N719" s="59"/>
      <c r="O719" s="59"/>
      <c r="P719" s="59"/>
      <c r="Q719" s="59"/>
      <c r="R719" s="59"/>
      <c r="S719" s="59"/>
      <c r="T719" s="60"/>
      <c r="AT719" s="16" t="s">
        <v>148</v>
      </c>
      <c r="AU719" s="16" t="s">
        <v>82</v>
      </c>
    </row>
    <row r="720" spans="2:47" s="1" customFormat="1" ht="48.75">
      <c r="B720" s="33"/>
      <c r="C720" s="34"/>
      <c r="D720" s="185" t="s">
        <v>149</v>
      </c>
      <c r="E720" s="34"/>
      <c r="F720" s="188" t="s">
        <v>1504</v>
      </c>
      <c r="G720" s="34"/>
      <c r="H720" s="34"/>
      <c r="I720" s="102"/>
      <c r="J720" s="34"/>
      <c r="K720" s="34"/>
      <c r="L720" s="37"/>
      <c r="M720" s="187"/>
      <c r="N720" s="59"/>
      <c r="O720" s="59"/>
      <c r="P720" s="59"/>
      <c r="Q720" s="59"/>
      <c r="R720" s="59"/>
      <c r="S720" s="59"/>
      <c r="T720" s="60"/>
      <c r="AT720" s="16" t="s">
        <v>149</v>
      </c>
      <c r="AU720" s="16" t="s">
        <v>82</v>
      </c>
    </row>
    <row r="721" spans="2:51" s="11" customFormat="1" ht="11.25">
      <c r="B721" s="189"/>
      <c r="C721" s="190"/>
      <c r="D721" s="185" t="s">
        <v>151</v>
      </c>
      <c r="E721" s="191" t="s">
        <v>19</v>
      </c>
      <c r="F721" s="192" t="s">
        <v>1510</v>
      </c>
      <c r="G721" s="190"/>
      <c r="H721" s="193">
        <v>20.6</v>
      </c>
      <c r="I721" s="194"/>
      <c r="J721" s="190"/>
      <c r="K721" s="190"/>
      <c r="L721" s="195"/>
      <c r="M721" s="196"/>
      <c r="N721" s="197"/>
      <c r="O721" s="197"/>
      <c r="P721" s="197"/>
      <c r="Q721" s="197"/>
      <c r="R721" s="197"/>
      <c r="S721" s="197"/>
      <c r="T721" s="198"/>
      <c r="AT721" s="199" t="s">
        <v>151</v>
      </c>
      <c r="AU721" s="199" t="s">
        <v>82</v>
      </c>
      <c r="AV721" s="11" t="s">
        <v>82</v>
      </c>
      <c r="AW721" s="11" t="s">
        <v>33</v>
      </c>
      <c r="AX721" s="11" t="s">
        <v>80</v>
      </c>
      <c r="AY721" s="199" t="s">
        <v>139</v>
      </c>
    </row>
    <row r="722" spans="2:65" s="1" customFormat="1" ht="20.45" customHeight="1">
      <c r="B722" s="33"/>
      <c r="C722" s="222" t="s">
        <v>1511</v>
      </c>
      <c r="D722" s="222" t="s">
        <v>259</v>
      </c>
      <c r="E722" s="223" t="s">
        <v>1512</v>
      </c>
      <c r="F722" s="224" t="s">
        <v>1513</v>
      </c>
      <c r="G722" s="225" t="s">
        <v>192</v>
      </c>
      <c r="H722" s="226">
        <v>0.054</v>
      </c>
      <c r="I722" s="227"/>
      <c r="J722" s="228">
        <f>ROUND(I722*H722,2)</f>
        <v>0</v>
      </c>
      <c r="K722" s="224" t="s">
        <v>145</v>
      </c>
      <c r="L722" s="229"/>
      <c r="M722" s="230" t="s">
        <v>19</v>
      </c>
      <c r="N722" s="231" t="s">
        <v>43</v>
      </c>
      <c r="O722" s="59"/>
      <c r="P722" s="182">
        <f>O722*H722</f>
        <v>0</v>
      </c>
      <c r="Q722" s="182">
        <v>0.55</v>
      </c>
      <c r="R722" s="182">
        <f>Q722*H722</f>
        <v>0.0297</v>
      </c>
      <c r="S722" s="182">
        <v>0</v>
      </c>
      <c r="T722" s="183">
        <f>S722*H722</f>
        <v>0</v>
      </c>
      <c r="AR722" s="16" t="s">
        <v>350</v>
      </c>
      <c r="AT722" s="16" t="s">
        <v>259</v>
      </c>
      <c r="AU722" s="16" t="s">
        <v>82</v>
      </c>
      <c r="AY722" s="16" t="s">
        <v>139</v>
      </c>
      <c r="BE722" s="184">
        <f>IF(N722="základní",J722,0)</f>
        <v>0</v>
      </c>
      <c r="BF722" s="184">
        <f>IF(N722="snížená",J722,0)</f>
        <v>0</v>
      </c>
      <c r="BG722" s="184">
        <f>IF(N722="zákl. přenesená",J722,0)</f>
        <v>0</v>
      </c>
      <c r="BH722" s="184">
        <f>IF(N722="sníž. přenesená",J722,0)</f>
        <v>0</v>
      </c>
      <c r="BI722" s="184">
        <f>IF(N722="nulová",J722,0)</f>
        <v>0</v>
      </c>
      <c r="BJ722" s="16" t="s">
        <v>80</v>
      </c>
      <c r="BK722" s="184">
        <f>ROUND(I722*H722,2)</f>
        <v>0</v>
      </c>
      <c r="BL722" s="16" t="s">
        <v>239</v>
      </c>
      <c r="BM722" s="16" t="s">
        <v>1514</v>
      </c>
    </row>
    <row r="723" spans="2:47" s="1" customFormat="1" ht="11.25">
      <c r="B723" s="33"/>
      <c r="C723" s="34"/>
      <c r="D723" s="185" t="s">
        <v>148</v>
      </c>
      <c r="E723" s="34"/>
      <c r="F723" s="186" t="s">
        <v>1513</v>
      </c>
      <c r="G723" s="34"/>
      <c r="H723" s="34"/>
      <c r="I723" s="102"/>
      <c r="J723" s="34"/>
      <c r="K723" s="34"/>
      <c r="L723" s="37"/>
      <c r="M723" s="187"/>
      <c r="N723" s="59"/>
      <c r="O723" s="59"/>
      <c r="P723" s="59"/>
      <c r="Q723" s="59"/>
      <c r="R723" s="59"/>
      <c r="S723" s="59"/>
      <c r="T723" s="60"/>
      <c r="AT723" s="16" t="s">
        <v>148</v>
      </c>
      <c r="AU723" s="16" t="s">
        <v>82</v>
      </c>
    </row>
    <row r="724" spans="2:51" s="11" customFormat="1" ht="11.25">
      <c r="B724" s="189"/>
      <c r="C724" s="190"/>
      <c r="D724" s="185" t="s">
        <v>151</v>
      </c>
      <c r="E724" s="191" t="s">
        <v>19</v>
      </c>
      <c r="F724" s="192" t="s">
        <v>1515</v>
      </c>
      <c r="G724" s="190"/>
      <c r="H724" s="193">
        <v>0.049</v>
      </c>
      <c r="I724" s="194"/>
      <c r="J724" s="190"/>
      <c r="K724" s="190"/>
      <c r="L724" s="195"/>
      <c r="M724" s="196"/>
      <c r="N724" s="197"/>
      <c r="O724" s="197"/>
      <c r="P724" s="197"/>
      <c r="Q724" s="197"/>
      <c r="R724" s="197"/>
      <c r="S724" s="197"/>
      <c r="T724" s="198"/>
      <c r="AT724" s="199" t="s">
        <v>151</v>
      </c>
      <c r="AU724" s="199" t="s">
        <v>82</v>
      </c>
      <c r="AV724" s="11" t="s">
        <v>82</v>
      </c>
      <c r="AW724" s="11" t="s">
        <v>33</v>
      </c>
      <c r="AX724" s="11" t="s">
        <v>80</v>
      </c>
      <c r="AY724" s="199" t="s">
        <v>139</v>
      </c>
    </row>
    <row r="725" spans="2:51" s="11" customFormat="1" ht="11.25">
      <c r="B725" s="189"/>
      <c r="C725" s="190"/>
      <c r="D725" s="185" t="s">
        <v>151</v>
      </c>
      <c r="E725" s="190"/>
      <c r="F725" s="192" t="s">
        <v>1516</v>
      </c>
      <c r="G725" s="190"/>
      <c r="H725" s="193">
        <v>0.054</v>
      </c>
      <c r="I725" s="194"/>
      <c r="J725" s="190"/>
      <c r="K725" s="190"/>
      <c r="L725" s="195"/>
      <c r="M725" s="196"/>
      <c r="N725" s="197"/>
      <c r="O725" s="197"/>
      <c r="P725" s="197"/>
      <c r="Q725" s="197"/>
      <c r="R725" s="197"/>
      <c r="S725" s="197"/>
      <c r="T725" s="198"/>
      <c r="AT725" s="199" t="s">
        <v>151</v>
      </c>
      <c r="AU725" s="199" t="s">
        <v>82</v>
      </c>
      <c r="AV725" s="11" t="s">
        <v>82</v>
      </c>
      <c r="AW725" s="11" t="s">
        <v>4</v>
      </c>
      <c r="AX725" s="11" t="s">
        <v>80</v>
      </c>
      <c r="AY725" s="199" t="s">
        <v>139</v>
      </c>
    </row>
    <row r="726" spans="2:65" s="1" customFormat="1" ht="20.45" customHeight="1">
      <c r="B726" s="33"/>
      <c r="C726" s="173" t="s">
        <v>1517</v>
      </c>
      <c r="D726" s="173" t="s">
        <v>141</v>
      </c>
      <c r="E726" s="174" t="s">
        <v>1518</v>
      </c>
      <c r="F726" s="175" t="s">
        <v>1519</v>
      </c>
      <c r="G726" s="176" t="s">
        <v>262</v>
      </c>
      <c r="H726" s="177">
        <v>0.111</v>
      </c>
      <c r="I726" s="178"/>
      <c r="J726" s="179">
        <f>ROUND(I726*H726,2)</f>
        <v>0</v>
      </c>
      <c r="K726" s="175" t="s">
        <v>145</v>
      </c>
      <c r="L726" s="37"/>
      <c r="M726" s="180" t="s">
        <v>19</v>
      </c>
      <c r="N726" s="181" t="s">
        <v>43</v>
      </c>
      <c r="O726" s="59"/>
      <c r="P726" s="182">
        <f>O726*H726</f>
        <v>0</v>
      </c>
      <c r="Q726" s="182">
        <v>0</v>
      </c>
      <c r="R726" s="182">
        <f>Q726*H726</f>
        <v>0</v>
      </c>
      <c r="S726" s="182">
        <v>0</v>
      </c>
      <c r="T726" s="183">
        <f>S726*H726</f>
        <v>0</v>
      </c>
      <c r="AR726" s="16" t="s">
        <v>239</v>
      </c>
      <c r="AT726" s="16" t="s">
        <v>141</v>
      </c>
      <c r="AU726" s="16" t="s">
        <v>82</v>
      </c>
      <c r="AY726" s="16" t="s">
        <v>139</v>
      </c>
      <c r="BE726" s="184">
        <f>IF(N726="základní",J726,0)</f>
        <v>0</v>
      </c>
      <c r="BF726" s="184">
        <f>IF(N726="snížená",J726,0)</f>
        <v>0</v>
      </c>
      <c r="BG726" s="184">
        <f>IF(N726="zákl. přenesená",J726,0)</f>
        <v>0</v>
      </c>
      <c r="BH726" s="184">
        <f>IF(N726="sníž. přenesená",J726,0)</f>
        <v>0</v>
      </c>
      <c r="BI726" s="184">
        <f>IF(N726="nulová",J726,0)</f>
        <v>0</v>
      </c>
      <c r="BJ726" s="16" t="s">
        <v>80</v>
      </c>
      <c r="BK726" s="184">
        <f>ROUND(I726*H726,2)</f>
        <v>0</v>
      </c>
      <c r="BL726" s="16" t="s">
        <v>239</v>
      </c>
      <c r="BM726" s="16" t="s">
        <v>1520</v>
      </c>
    </row>
    <row r="727" spans="2:47" s="1" customFormat="1" ht="19.5">
      <c r="B727" s="33"/>
      <c r="C727" s="34"/>
      <c r="D727" s="185" t="s">
        <v>148</v>
      </c>
      <c r="E727" s="34"/>
      <c r="F727" s="186" t="s">
        <v>1521</v>
      </c>
      <c r="G727" s="34"/>
      <c r="H727" s="34"/>
      <c r="I727" s="102"/>
      <c r="J727" s="34"/>
      <c r="K727" s="34"/>
      <c r="L727" s="37"/>
      <c r="M727" s="187"/>
      <c r="N727" s="59"/>
      <c r="O727" s="59"/>
      <c r="P727" s="59"/>
      <c r="Q727" s="59"/>
      <c r="R727" s="59"/>
      <c r="S727" s="59"/>
      <c r="T727" s="60"/>
      <c r="AT727" s="16" t="s">
        <v>148</v>
      </c>
      <c r="AU727" s="16" t="s">
        <v>82</v>
      </c>
    </row>
    <row r="728" spans="2:47" s="1" customFormat="1" ht="87.75">
      <c r="B728" s="33"/>
      <c r="C728" s="34"/>
      <c r="D728" s="185" t="s">
        <v>149</v>
      </c>
      <c r="E728" s="34"/>
      <c r="F728" s="188" t="s">
        <v>1397</v>
      </c>
      <c r="G728" s="34"/>
      <c r="H728" s="34"/>
      <c r="I728" s="102"/>
      <c r="J728" s="34"/>
      <c r="K728" s="34"/>
      <c r="L728" s="37"/>
      <c r="M728" s="187"/>
      <c r="N728" s="59"/>
      <c r="O728" s="59"/>
      <c r="P728" s="59"/>
      <c r="Q728" s="59"/>
      <c r="R728" s="59"/>
      <c r="S728" s="59"/>
      <c r="T728" s="60"/>
      <c r="AT728" s="16" t="s">
        <v>149</v>
      </c>
      <c r="AU728" s="16" t="s">
        <v>82</v>
      </c>
    </row>
    <row r="729" spans="2:63" s="10" customFormat="1" ht="22.9" customHeight="1">
      <c r="B729" s="157"/>
      <c r="C729" s="158"/>
      <c r="D729" s="159" t="s">
        <v>71</v>
      </c>
      <c r="E729" s="171" t="s">
        <v>1522</v>
      </c>
      <c r="F729" s="171" t="s">
        <v>1523</v>
      </c>
      <c r="G729" s="158"/>
      <c r="H729" s="158"/>
      <c r="I729" s="161"/>
      <c r="J729" s="172">
        <f>BK729</f>
        <v>0</v>
      </c>
      <c r="K729" s="158"/>
      <c r="L729" s="163"/>
      <c r="M729" s="164"/>
      <c r="N729" s="165"/>
      <c r="O729" s="165"/>
      <c r="P729" s="166">
        <f>SUM(P730:P749)</f>
        <v>0</v>
      </c>
      <c r="Q729" s="165"/>
      <c r="R729" s="166">
        <f>SUM(R730:R749)</f>
        <v>0.59919498</v>
      </c>
      <c r="S729" s="165"/>
      <c r="T729" s="167">
        <f>SUM(T730:T749)</f>
        <v>0</v>
      </c>
      <c r="AR729" s="168" t="s">
        <v>82</v>
      </c>
      <c r="AT729" s="169" t="s">
        <v>71</v>
      </c>
      <c r="AU729" s="169" t="s">
        <v>80</v>
      </c>
      <c r="AY729" s="168" t="s">
        <v>139</v>
      </c>
      <c r="BK729" s="170">
        <f>SUM(BK730:BK749)</f>
        <v>0</v>
      </c>
    </row>
    <row r="730" spans="2:65" s="1" customFormat="1" ht="20.45" customHeight="1">
      <c r="B730" s="33"/>
      <c r="C730" s="173" t="s">
        <v>1524</v>
      </c>
      <c r="D730" s="173" t="s">
        <v>141</v>
      </c>
      <c r="E730" s="174" t="s">
        <v>1525</v>
      </c>
      <c r="F730" s="175" t="s">
        <v>1526</v>
      </c>
      <c r="G730" s="176" t="s">
        <v>144</v>
      </c>
      <c r="H730" s="177">
        <v>8.464</v>
      </c>
      <c r="I730" s="178"/>
      <c r="J730" s="179">
        <f>ROUND(I730*H730,2)</f>
        <v>0</v>
      </c>
      <c r="K730" s="175" t="s">
        <v>145</v>
      </c>
      <c r="L730" s="37"/>
      <c r="M730" s="180" t="s">
        <v>19</v>
      </c>
      <c r="N730" s="181" t="s">
        <v>43</v>
      </c>
      <c r="O730" s="59"/>
      <c r="P730" s="182">
        <f>O730*H730</f>
        <v>0</v>
      </c>
      <c r="Q730" s="182">
        <v>0.02</v>
      </c>
      <c r="R730" s="182">
        <f>Q730*H730</f>
        <v>0.16928</v>
      </c>
      <c r="S730" s="182">
        <v>0</v>
      </c>
      <c r="T730" s="183">
        <f>S730*H730</f>
        <v>0</v>
      </c>
      <c r="AR730" s="16" t="s">
        <v>239</v>
      </c>
      <c r="AT730" s="16" t="s">
        <v>141</v>
      </c>
      <c r="AU730" s="16" t="s">
        <v>82</v>
      </c>
      <c r="AY730" s="16" t="s">
        <v>139</v>
      </c>
      <c r="BE730" s="184">
        <f>IF(N730="základní",J730,0)</f>
        <v>0</v>
      </c>
      <c r="BF730" s="184">
        <f>IF(N730="snížená",J730,0)</f>
        <v>0</v>
      </c>
      <c r="BG730" s="184">
        <f>IF(N730="zákl. přenesená",J730,0)</f>
        <v>0</v>
      </c>
      <c r="BH730" s="184">
        <f>IF(N730="sníž. přenesená",J730,0)</f>
        <v>0</v>
      </c>
      <c r="BI730" s="184">
        <f>IF(N730="nulová",J730,0)</f>
        <v>0</v>
      </c>
      <c r="BJ730" s="16" t="s">
        <v>80</v>
      </c>
      <c r="BK730" s="184">
        <f>ROUND(I730*H730,2)</f>
        <v>0</v>
      </c>
      <c r="BL730" s="16" t="s">
        <v>239</v>
      </c>
      <c r="BM730" s="16" t="s">
        <v>1527</v>
      </c>
    </row>
    <row r="731" spans="2:47" s="1" customFormat="1" ht="19.5">
      <c r="B731" s="33"/>
      <c r="C731" s="34"/>
      <c r="D731" s="185" t="s">
        <v>148</v>
      </c>
      <c r="E731" s="34"/>
      <c r="F731" s="186" t="s">
        <v>1528</v>
      </c>
      <c r="G731" s="34"/>
      <c r="H731" s="34"/>
      <c r="I731" s="102"/>
      <c r="J731" s="34"/>
      <c r="K731" s="34"/>
      <c r="L731" s="37"/>
      <c r="M731" s="187"/>
      <c r="N731" s="59"/>
      <c r="O731" s="59"/>
      <c r="P731" s="59"/>
      <c r="Q731" s="59"/>
      <c r="R731" s="59"/>
      <c r="S731" s="59"/>
      <c r="T731" s="60"/>
      <c r="AT731" s="16" t="s">
        <v>148</v>
      </c>
      <c r="AU731" s="16" t="s">
        <v>82</v>
      </c>
    </row>
    <row r="732" spans="2:47" s="1" customFormat="1" ht="126.75">
      <c r="B732" s="33"/>
      <c r="C732" s="34"/>
      <c r="D732" s="185" t="s">
        <v>149</v>
      </c>
      <c r="E732" s="34"/>
      <c r="F732" s="188" t="s">
        <v>1529</v>
      </c>
      <c r="G732" s="34"/>
      <c r="H732" s="34"/>
      <c r="I732" s="102"/>
      <c r="J732" s="34"/>
      <c r="K732" s="34"/>
      <c r="L732" s="37"/>
      <c r="M732" s="187"/>
      <c r="N732" s="59"/>
      <c r="O732" s="59"/>
      <c r="P732" s="59"/>
      <c r="Q732" s="59"/>
      <c r="R732" s="59"/>
      <c r="S732" s="59"/>
      <c r="T732" s="60"/>
      <c r="AT732" s="16" t="s">
        <v>149</v>
      </c>
      <c r="AU732" s="16" t="s">
        <v>82</v>
      </c>
    </row>
    <row r="733" spans="2:51" s="11" customFormat="1" ht="11.25">
      <c r="B733" s="189"/>
      <c r="C733" s="190"/>
      <c r="D733" s="185" t="s">
        <v>151</v>
      </c>
      <c r="E733" s="191" t="s">
        <v>19</v>
      </c>
      <c r="F733" s="192" t="s">
        <v>1530</v>
      </c>
      <c r="G733" s="190"/>
      <c r="H733" s="193">
        <v>2.352</v>
      </c>
      <c r="I733" s="194"/>
      <c r="J733" s="190"/>
      <c r="K733" s="190"/>
      <c r="L733" s="195"/>
      <c r="M733" s="196"/>
      <c r="N733" s="197"/>
      <c r="O733" s="197"/>
      <c r="P733" s="197"/>
      <c r="Q733" s="197"/>
      <c r="R733" s="197"/>
      <c r="S733" s="197"/>
      <c r="T733" s="198"/>
      <c r="AT733" s="199" t="s">
        <v>151</v>
      </c>
      <c r="AU733" s="199" t="s">
        <v>82</v>
      </c>
      <c r="AV733" s="11" t="s">
        <v>82</v>
      </c>
      <c r="AW733" s="11" t="s">
        <v>33</v>
      </c>
      <c r="AX733" s="11" t="s">
        <v>72</v>
      </c>
      <c r="AY733" s="199" t="s">
        <v>139</v>
      </c>
    </row>
    <row r="734" spans="2:51" s="11" customFormat="1" ht="11.25">
      <c r="B734" s="189"/>
      <c r="C734" s="190"/>
      <c r="D734" s="185" t="s">
        <v>151</v>
      </c>
      <c r="E734" s="191" t="s">
        <v>19</v>
      </c>
      <c r="F734" s="192" t="s">
        <v>1531</v>
      </c>
      <c r="G734" s="190"/>
      <c r="H734" s="193">
        <v>1.21</v>
      </c>
      <c r="I734" s="194"/>
      <c r="J734" s="190"/>
      <c r="K734" s="190"/>
      <c r="L734" s="195"/>
      <c r="M734" s="196"/>
      <c r="N734" s="197"/>
      <c r="O734" s="197"/>
      <c r="P734" s="197"/>
      <c r="Q734" s="197"/>
      <c r="R734" s="197"/>
      <c r="S734" s="197"/>
      <c r="T734" s="198"/>
      <c r="AT734" s="199" t="s">
        <v>151</v>
      </c>
      <c r="AU734" s="199" t="s">
        <v>82</v>
      </c>
      <c r="AV734" s="11" t="s">
        <v>82</v>
      </c>
      <c r="AW734" s="11" t="s">
        <v>33</v>
      </c>
      <c r="AX734" s="11" t="s">
        <v>72</v>
      </c>
      <c r="AY734" s="199" t="s">
        <v>139</v>
      </c>
    </row>
    <row r="735" spans="2:51" s="11" customFormat="1" ht="11.25">
      <c r="B735" s="189"/>
      <c r="C735" s="190"/>
      <c r="D735" s="185" t="s">
        <v>151</v>
      </c>
      <c r="E735" s="191" t="s">
        <v>19</v>
      </c>
      <c r="F735" s="192" t="s">
        <v>1532</v>
      </c>
      <c r="G735" s="190"/>
      <c r="H735" s="193">
        <v>3.546</v>
      </c>
      <c r="I735" s="194"/>
      <c r="J735" s="190"/>
      <c r="K735" s="190"/>
      <c r="L735" s="195"/>
      <c r="M735" s="196"/>
      <c r="N735" s="197"/>
      <c r="O735" s="197"/>
      <c r="P735" s="197"/>
      <c r="Q735" s="197"/>
      <c r="R735" s="197"/>
      <c r="S735" s="197"/>
      <c r="T735" s="198"/>
      <c r="AT735" s="199" t="s">
        <v>151</v>
      </c>
      <c r="AU735" s="199" t="s">
        <v>82</v>
      </c>
      <c r="AV735" s="11" t="s">
        <v>82</v>
      </c>
      <c r="AW735" s="11" t="s">
        <v>33</v>
      </c>
      <c r="AX735" s="11" t="s">
        <v>72</v>
      </c>
      <c r="AY735" s="199" t="s">
        <v>139</v>
      </c>
    </row>
    <row r="736" spans="2:51" s="11" customFormat="1" ht="11.25">
      <c r="B736" s="189"/>
      <c r="C736" s="190"/>
      <c r="D736" s="185" t="s">
        <v>151</v>
      </c>
      <c r="E736" s="191" t="s">
        <v>19</v>
      </c>
      <c r="F736" s="192" t="s">
        <v>1533</v>
      </c>
      <c r="G736" s="190"/>
      <c r="H736" s="193">
        <v>1.356</v>
      </c>
      <c r="I736" s="194"/>
      <c r="J736" s="190"/>
      <c r="K736" s="190"/>
      <c r="L736" s="195"/>
      <c r="M736" s="196"/>
      <c r="N736" s="197"/>
      <c r="O736" s="197"/>
      <c r="P736" s="197"/>
      <c r="Q736" s="197"/>
      <c r="R736" s="197"/>
      <c r="S736" s="197"/>
      <c r="T736" s="198"/>
      <c r="AT736" s="199" t="s">
        <v>151</v>
      </c>
      <c r="AU736" s="199" t="s">
        <v>82</v>
      </c>
      <c r="AV736" s="11" t="s">
        <v>82</v>
      </c>
      <c r="AW736" s="11" t="s">
        <v>33</v>
      </c>
      <c r="AX736" s="11" t="s">
        <v>72</v>
      </c>
      <c r="AY736" s="199" t="s">
        <v>139</v>
      </c>
    </row>
    <row r="737" spans="2:51" s="12" customFormat="1" ht="11.25">
      <c r="B737" s="200"/>
      <c r="C737" s="201"/>
      <c r="D737" s="185" t="s">
        <v>151</v>
      </c>
      <c r="E737" s="202" t="s">
        <v>19</v>
      </c>
      <c r="F737" s="203" t="s">
        <v>166</v>
      </c>
      <c r="G737" s="201"/>
      <c r="H737" s="204">
        <v>8.464</v>
      </c>
      <c r="I737" s="205"/>
      <c r="J737" s="201"/>
      <c r="K737" s="201"/>
      <c r="L737" s="206"/>
      <c r="M737" s="207"/>
      <c r="N737" s="208"/>
      <c r="O737" s="208"/>
      <c r="P737" s="208"/>
      <c r="Q737" s="208"/>
      <c r="R737" s="208"/>
      <c r="S737" s="208"/>
      <c r="T737" s="209"/>
      <c r="AT737" s="210" t="s">
        <v>151</v>
      </c>
      <c r="AU737" s="210" t="s">
        <v>82</v>
      </c>
      <c r="AV737" s="12" t="s">
        <v>146</v>
      </c>
      <c r="AW737" s="12" t="s">
        <v>33</v>
      </c>
      <c r="AX737" s="12" t="s">
        <v>80</v>
      </c>
      <c r="AY737" s="210" t="s">
        <v>139</v>
      </c>
    </row>
    <row r="738" spans="2:65" s="1" customFormat="1" ht="20.45" customHeight="1">
      <c r="B738" s="33"/>
      <c r="C738" s="173" t="s">
        <v>1534</v>
      </c>
      <c r="D738" s="173" t="s">
        <v>141</v>
      </c>
      <c r="E738" s="174" t="s">
        <v>1535</v>
      </c>
      <c r="F738" s="175" t="s">
        <v>1536</v>
      </c>
      <c r="G738" s="176" t="s">
        <v>144</v>
      </c>
      <c r="H738" s="177">
        <v>142.45</v>
      </c>
      <c r="I738" s="178"/>
      <c r="J738" s="179">
        <f>ROUND(I738*H738,2)</f>
        <v>0</v>
      </c>
      <c r="K738" s="175" t="s">
        <v>145</v>
      </c>
      <c r="L738" s="37"/>
      <c r="M738" s="180" t="s">
        <v>19</v>
      </c>
      <c r="N738" s="181" t="s">
        <v>43</v>
      </c>
      <c r="O738" s="59"/>
      <c r="P738" s="182">
        <f>O738*H738</f>
        <v>0</v>
      </c>
      <c r="Q738" s="182">
        <v>0.00117</v>
      </c>
      <c r="R738" s="182">
        <f>Q738*H738</f>
        <v>0.1666665</v>
      </c>
      <c r="S738" s="182">
        <v>0</v>
      </c>
      <c r="T738" s="183">
        <f>S738*H738</f>
        <v>0</v>
      </c>
      <c r="AR738" s="16" t="s">
        <v>239</v>
      </c>
      <c r="AT738" s="16" t="s">
        <v>141</v>
      </c>
      <c r="AU738" s="16" t="s">
        <v>82</v>
      </c>
      <c r="AY738" s="16" t="s">
        <v>139</v>
      </c>
      <c r="BE738" s="184">
        <f>IF(N738="základní",J738,0)</f>
        <v>0</v>
      </c>
      <c r="BF738" s="184">
        <f>IF(N738="snížená",J738,0)</f>
        <v>0</v>
      </c>
      <c r="BG738" s="184">
        <f>IF(N738="zákl. přenesená",J738,0)</f>
        <v>0</v>
      </c>
      <c r="BH738" s="184">
        <f>IF(N738="sníž. přenesená",J738,0)</f>
        <v>0</v>
      </c>
      <c r="BI738" s="184">
        <f>IF(N738="nulová",J738,0)</f>
        <v>0</v>
      </c>
      <c r="BJ738" s="16" t="s">
        <v>80</v>
      </c>
      <c r="BK738" s="184">
        <f>ROUND(I738*H738,2)</f>
        <v>0</v>
      </c>
      <c r="BL738" s="16" t="s">
        <v>239</v>
      </c>
      <c r="BM738" s="16" t="s">
        <v>1537</v>
      </c>
    </row>
    <row r="739" spans="2:47" s="1" customFormat="1" ht="19.5">
      <c r="B739" s="33"/>
      <c r="C739" s="34"/>
      <c r="D739" s="185" t="s">
        <v>148</v>
      </c>
      <c r="E739" s="34"/>
      <c r="F739" s="186" t="s">
        <v>1538</v>
      </c>
      <c r="G739" s="34"/>
      <c r="H739" s="34"/>
      <c r="I739" s="102"/>
      <c r="J739" s="34"/>
      <c r="K739" s="34"/>
      <c r="L739" s="37"/>
      <c r="M739" s="187"/>
      <c r="N739" s="59"/>
      <c r="O739" s="59"/>
      <c r="P739" s="59"/>
      <c r="Q739" s="59"/>
      <c r="R739" s="59"/>
      <c r="S739" s="59"/>
      <c r="T739" s="60"/>
      <c r="AT739" s="16" t="s">
        <v>148</v>
      </c>
      <c r="AU739" s="16" t="s">
        <v>82</v>
      </c>
    </row>
    <row r="740" spans="2:47" s="1" customFormat="1" ht="48.75">
      <c r="B740" s="33"/>
      <c r="C740" s="34"/>
      <c r="D740" s="185" t="s">
        <v>149</v>
      </c>
      <c r="E740" s="34"/>
      <c r="F740" s="188" t="s">
        <v>1539</v>
      </c>
      <c r="G740" s="34"/>
      <c r="H740" s="34"/>
      <c r="I740" s="102"/>
      <c r="J740" s="34"/>
      <c r="K740" s="34"/>
      <c r="L740" s="37"/>
      <c r="M740" s="187"/>
      <c r="N740" s="59"/>
      <c r="O740" s="59"/>
      <c r="P740" s="59"/>
      <c r="Q740" s="59"/>
      <c r="R740" s="59"/>
      <c r="S740" s="59"/>
      <c r="T740" s="60"/>
      <c r="AT740" s="16" t="s">
        <v>149</v>
      </c>
      <c r="AU740" s="16" t="s">
        <v>82</v>
      </c>
    </row>
    <row r="741" spans="2:51" s="11" customFormat="1" ht="11.25">
      <c r="B741" s="189"/>
      <c r="C741" s="190"/>
      <c r="D741" s="185" t="s">
        <v>151</v>
      </c>
      <c r="E741" s="191" t="s">
        <v>19</v>
      </c>
      <c r="F741" s="192" t="s">
        <v>1540</v>
      </c>
      <c r="G741" s="190"/>
      <c r="H741" s="193">
        <v>35.39</v>
      </c>
      <c r="I741" s="194"/>
      <c r="J741" s="190"/>
      <c r="K741" s="190"/>
      <c r="L741" s="195"/>
      <c r="M741" s="196"/>
      <c r="N741" s="197"/>
      <c r="O741" s="197"/>
      <c r="P741" s="197"/>
      <c r="Q741" s="197"/>
      <c r="R741" s="197"/>
      <c r="S741" s="197"/>
      <c r="T741" s="198"/>
      <c r="AT741" s="199" t="s">
        <v>151</v>
      </c>
      <c r="AU741" s="199" t="s">
        <v>82</v>
      </c>
      <c r="AV741" s="11" t="s">
        <v>82</v>
      </c>
      <c r="AW741" s="11" t="s">
        <v>33</v>
      </c>
      <c r="AX741" s="11" t="s">
        <v>72</v>
      </c>
      <c r="AY741" s="199" t="s">
        <v>139</v>
      </c>
    </row>
    <row r="742" spans="2:51" s="11" customFormat="1" ht="11.25">
      <c r="B742" s="189"/>
      <c r="C742" s="190"/>
      <c r="D742" s="185" t="s">
        <v>151</v>
      </c>
      <c r="E742" s="191" t="s">
        <v>19</v>
      </c>
      <c r="F742" s="192" t="s">
        <v>1541</v>
      </c>
      <c r="G742" s="190"/>
      <c r="H742" s="193">
        <v>107.06</v>
      </c>
      <c r="I742" s="194"/>
      <c r="J742" s="190"/>
      <c r="K742" s="190"/>
      <c r="L742" s="195"/>
      <c r="M742" s="196"/>
      <c r="N742" s="197"/>
      <c r="O742" s="197"/>
      <c r="P742" s="197"/>
      <c r="Q742" s="197"/>
      <c r="R742" s="197"/>
      <c r="S742" s="197"/>
      <c r="T742" s="198"/>
      <c r="AT742" s="199" t="s">
        <v>151</v>
      </c>
      <c r="AU742" s="199" t="s">
        <v>82</v>
      </c>
      <c r="AV742" s="11" t="s">
        <v>82</v>
      </c>
      <c r="AW742" s="11" t="s">
        <v>33</v>
      </c>
      <c r="AX742" s="11" t="s">
        <v>72</v>
      </c>
      <c r="AY742" s="199" t="s">
        <v>139</v>
      </c>
    </row>
    <row r="743" spans="2:51" s="12" customFormat="1" ht="11.25">
      <c r="B743" s="200"/>
      <c r="C743" s="201"/>
      <c r="D743" s="185" t="s">
        <v>151</v>
      </c>
      <c r="E743" s="202" t="s">
        <v>19</v>
      </c>
      <c r="F743" s="203" t="s">
        <v>166</v>
      </c>
      <c r="G743" s="201"/>
      <c r="H743" s="204">
        <v>142.45</v>
      </c>
      <c r="I743" s="205"/>
      <c r="J743" s="201"/>
      <c r="K743" s="201"/>
      <c r="L743" s="206"/>
      <c r="M743" s="207"/>
      <c r="N743" s="208"/>
      <c r="O743" s="208"/>
      <c r="P743" s="208"/>
      <c r="Q743" s="208"/>
      <c r="R743" s="208"/>
      <c r="S743" s="208"/>
      <c r="T743" s="209"/>
      <c r="AT743" s="210" t="s">
        <v>151</v>
      </c>
      <c r="AU743" s="210" t="s">
        <v>82</v>
      </c>
      <c r="AV743" s="12" t="s">
        <v>146</v>
      </c>
      <c r="AW743" s="12" t="s">
        <v>33</v>
      </c>
      <c r="AX743" s="12" t="s">
        <v>80</v>
      </c>
      <c r="AY743" s="210" t="s">
        <v>139</v>
      </c>
    </row>
    <row r="744" spans="2:65" s="1" customFormat="1" ht="20.45" customHeight="1">
      <c r="B744" s="33"/>
      <c r="C744" s="222" t="s">
        <v>1542</v>
      </c>
      <c r="D744" s="222" t="s">
        <v>259</v>
      </c>
      <c r="E744" s="223" t="s">
        <v>1543</v>
      </c>
      <c r="F744" s="224" t="s">
        <v>1544</v>
      </c>
      <c r="G744" s="225" t="s">
        <v>144</v>
      </c>
      <c r="H744" s="226">
        <v>149.573</v>
      </c>
      <c r="I744" s="227"/>
      <c r="J744" s="228">
        <f>ROUND(I744*H744,2)</f>
        <v>0</v>
      </c>
      <c r="K744" s="224" t="s">
        <v>145</v>
      </c>
      <c r="L744" s="229"/>
      <c r="M744" s="230" t="s">
        <v>19</v>
      </c>
      <c r="N744" s="231" t="s">
        <v>43</v>
      </c>
      <c r="O744" s="59"/>
      <c r="P744" s="182">
        <f>O744*H744</f>
        <v>0</v>
      </c>
      <c r="Q744" s="182">
        <v>0.00176</v>
      </c>
      <c r="R744" s="182">
        <f>Q744*H744</f>
        <v>0.26324848</v>
      </c>
      <c r="S744" s="182">
        <v>0</v>
      </c>
      <c r="T744" s="183">
        <f>S744*H744</f>
        <v>0</v>
      </c>
      <c r="AR744" s="16" t="s">
        <v>350</v>
      </c>
      <c r="AT744" s="16" t="s">
        <v>259</v>
      </c>
      <c r="AU744" s="16" t="s">
        <v>82</v>
      </c>
      <c r="AY744" s="16" t="s">
        <v>139</v>
      </c>
      <c r="BE744" s="184">
        <f>IF(N744="základní",J744,0)</f>
        <v>0</v>
      </c>
      <c r="BF744" s="184">
        <f>IF(N744="snížená",J744,0)</f>
        <v>0</v>
      </c>
      <c r="BG744" s="184">
        <f>IF(N744="zákl. přenesená",J744,0)</f>
        <v>0</v>
      </c>
      <c r="BH744" s="184">
        <f>IF(N744="sníž. přenesená",J744,0)</f>
        <v>0</v>
      </c>
      <c r="BI744" s="184">
        <f>IF(N744="nulová",J744,0)</f>
        <v>0</v>
      </c>
      <c r="BJ744" s="16" t="s">
        <v>80</v>
      </c>
      <c r="BK744" s="184">
        <f>ROUND(I744*H744,2)</f>
        <v>0</v>
      </c>
      <c r="BL744" s="16" t="s">
        <v>239</v>
      </c>
      <c r="BM744" s="16" t="s">
        <v>1545</v>
      </c>
    </row>
    <row r="745" spans="2:47" s="1" customFormat="1" ht="11.25">
      <c r="B745" s="33"/>
      <c r="C745" s="34"/>
      <c r="D745" s="185" t="s">
        <v>148</v>
      </c>
      <c r="E745" s="34"/>
      <c r="F745" s="186" t="s">
        <v>1544</v>
      </c>
      <c r="G745" s="34"/>
      <c r="H745" s="34"/>
      <c r="I745" s="102"/>
      <c r="J745" s="34"/>
      <c r="K745" s="34"/>
      <c r="L745" s="37"/>
      <c r="M745" s="187"/>
      <c r="N745" s="59"/>
      <c r="O745" s="59"/>
      <c r="P745" s="59"/>
      <c r="Q745" s="59"/>
      <c r="R745" s="59"/>
      <c r="S745" s="59"/>
      <c r="T745" s="60"/>
      <c r="AT745" s="16" t="s">
        <v>148</v>
      </c>
      <c r="AU745" s="16" t="s">
        <v>82</v>
      </c>
    </row>
    <row r="746" spans="2:51" s="11" customFormat="1" ht="11.25">
      <c r="B746" s="189"/>
      <c r="C746" s="190"/>
      <c r="D746" s="185" t="s">
        <v>151</v>
      </c>
      <c r="E746" s="190"/>
      <c r="F746" s="192" t="s">
        <v>1546</v>
      </c>
      <c r="G746" s="190"/>
      <c r="H746" s="193">
        <v>149.573</v>
      </c>
      <c r="I746" s="194"/>
      <c r="J746" s="190"/>
      <c r="K746" s="190"/>
      <c r="L746" s="195"/>
      <c r="M746" s="196"/>
      <c r="N746" s="197"/>
      <c r="O746" s="197"/>
      <c r="P746" s="197"/>
      <c r="Q746" s="197"/>
      <c r="R746" s="197"/>
      <c r="S746" s="197"/>
      <c r="T746" s="198"/>
      <c r="AT746" s="199" t="s">
        <v>151</v>
      </c>
      <c r="AU746" s="199" t="s">
        <v>82</v>
      </c>
      <c r="AV746" s="11" t="s">
        <v>82</v>
      </c>
      <c r="AW746" s="11" t="s">
        <v>4</v>
      </c>
      <c r="AX746" s="11" t="s">
        <v>80</v>
      </c>
      <c r="AY746" s="199" t="s">
        <v>139</v>
      </c>
    </row>
    <row r="747" spans="2:65" s="1" customFormat="1" ht="20.45" customHeight="1">
      <c r="B747" s="33"/>
      <c r="C747" s="173" t="s">
        <v>1547</v>
      </c>
      <c r="D747" s="173" t="s">
        <v>141</v>
      </c>
      <c r="E747" s="174" t="s">
        <v>1548</v>
      </c>
      <c r="F747" s="175" t="s">
        <v>1549</v>
      </c>
      <c r="G747" s="176" t="s">
        <v>262</v>
      </c>
      <c r="H747" s="177">
        <v>0.599</v>
      </c>
      <c r="I747" s="178"/>
      <c r="J747" s="179">
        <f>ROUND(I747*H747,2)</f>
        <v>0</v>
      </c>
      <c r="K747" s="175" t="s">
        <v>145</v>
      </c>
      <c r="L747" s="37"/>
      <c r="M747" s="180" t="s">
        <v>19</v>
      </c>
      <c r="N747" s="181" t="s">
        <v>43</v>
      </c>
      <c r="O747" s="59"/>
      <c r="P747" s="182">
        <f>O747*H747</f>
        <v>0</v>
      </c>
      <c r="Q747" s="182">
        <v>0</v>
      </c>
      <c r="R747" s="182">
        <f>Q747*H747</f>
        <v>0</v>
      </c>
      <c r="S747" s="182">
        <v>0</v>
      </c>
      <c r="T747" s="183">
        <f>S747*H747</f>
        <v>0</v>
      </c>
      <c r="AR747" s="16" t="s">
        <v>239</v>
      </c>
      <c r="AT747" s="16" t="s">
        <v>141</v>
      </c>
      <c r="AU747" s="16" t="s">
        <v>82</v>
      </c>
      <c r="AY747" s="16" t="s">
        <v>139</v>
      </c>
      <c r="BE747" s="184">
        <f>IF(N747="základní",J747,0)</f>
        <v>0</v>
      </c>
      <c r="BF747" s="184">
        <f>IF(N747="snížená",J747,0)</f>
        <v>0</v>
      </c>
      <c r="BG747" s="184">
        <f>IF(N747="zákl. přenesená",J747,0)</f>
        <v>0</v>
      </c>
      <c r="BH747" s="184">
        <f>IF(N747="sníž. přenesená",J747,0)</f>
        <v>0</v>
      </c>
      <c r="BI747" s="184">
        <f>IF(N747="nulová",J747,0)</f>
        <v>0</v>
      </c>
      <c r="BJ747" s="16" t="s">
        <v>80</v>
      </c>
      <c r="BK747" s="184">
        <f>ROUND(I747*H747,2)</f>
        <v>0</v>
      </c>
      <c r="BL747" s="16" t="s">
        <v>239</v>
      </c>
      <c r="BM747" s="16" t="s">
        <v>1550</v>
      </c>
    </row>
    <row r="748" spans="2:47" s="1" customFormat="1" ht="19.5">
      <c r="B748" s="33"/>
      <c r="C748" s="34"/>
      <c r="D748" s="185" t="s">
        <v>148</v>
      </c>
      <c r="E748" s="34"/>
      <c r="F748" s="186" t="s">
        <v>1551</v>
      </c>
      <c r="G748" s="34"/>
      <c r="H748" s="34"/>
      <c r="I748" s="102"/>
      <c r="J748" s="34"/>
      <c r="K748" s="34"/>
      <c r="L748" s="37"/>
      <c r="M748" s="187"/>
      <c r="N748" s="59"/>
      <c r="O748" s="59"/>
      <c r="P748" s="59"/>
      <c r="Q748" s="59"/>
      <c r="R748" s="59"/>
      <c r="S748" s="59"/>
      <c r="T748" s="60"/>
      <c r="AT748" s="16" t="s">
        <v>148</v>
      </c>
      <c r="AU748" s="16" t="s">
        <v>82</v>
      </c>
    </row>
    <row r="749" spans="2:47" s="1" customFormat="1" ht="97.5">
      <c r="B749" s="33"/>
      <c r="C749" s="34"/>
      <c r="D749" s="185" t="s">
        <v>149</v>
      </c>
      <c r="E749" s="34"/>
      <c r="F749" s="188" t="s">
        <v>1552</v>
      </c>
      <c r="G749" s="34"/>
      <c r="H749" s="34"/>
      <c r="I749" s="102"/>
      <c r="J749" s="34"/>
      <c r="K749" s="34"/>
      <c r="L749" s="37"/>
      <c r="M749" s="187"/>
      <c r="N749" s="59"/>
      <c r="O749" s="59"/>
      <c r="P749" s="59"/>
      <c r="Q749" s="59"/>
      <c r="R749" s="59"/>
      <c r="S749" s="59"/>
      <c r="T749" s="60"/>
      <c r="AT749" s="16" t="s">
        <v>149</v>
      </c>
      <c r="AU749" s="16" t="s">
        <v>82</v>
      </c>
    </row>
    <row r="750" spans="2:63" s="10" customFormat="1" ht="22.9" customHeight="1">
      <c r="B750" s="157"/>
      <c r="C750" s="158"/>
      <c r="D750" s="159" t="s">
        <v>71</v>
      </c>
      <c r="E750" s="171" t="s">
        <v>1553</v>
      </c>
      <c r="F750" s="171" t="s">
        <v>1554</v>
      </c>
      <c r="G750" s="158"/>
      <c r="H750" s="158"/>
      <c r="I750" s="161"/>
      <c r="J750" s="172">
        <f>BK750</f>
        <v>0</v>
      </c>
      <c r="K750" s="158"/>
      <c r="L750" s="163"/>
      <c r="M750" s="164"/>
      <c r="N750" s="165"/>
      <c r="O750" s="165"/>
      <c r="P750" s="166">
        <f>SUM(P751:P755)</f>
        <v>0</v>
      </c>
      <c r="Q750" s="165"/>
      <c r="R750" s="166">
        <f>SUM(R751:R755)</f>
        <v>0.002565</v>
      </c>
      <c r="S750" s="165"/>
      <c r="T750" s="167">
        <f>SUM(T751:T755)</f>
        <v>0</v>
      </c>
      <c r="AR750" s="168" t="s">
        <v>82</v>
      </c>
      <c r="AT750" s="169" t="s">
        <v>71</v>
      </c>
      <c r="AU750" s="169" t="s">
        <v>80</v>
      </c>
      <c r="AY750" s="168" t="s">
        <v>139</v>
      </c>
      <c r="BK750" s="170">
        <f>SUM(BK751:BK755)</f>
        <v>0</v>
      </c>
    </row>
    <row r="751" spans="2:65" s="1" customFormat="1" ht="20.45" customHeight="1">
      <c r="B751" s="33"/>
      <c r="C751" s="173" t="s">
        <v>1555</v>
      </c>
      <c r="D751" s="173" t="s">
        <v>141</v>
      </c>
      <c r="E751" s="174" t="s">
        <v>1556</v>
      </c>
      <c r="F751" s="175" t="s">
        <v>1557</v>
      </c>
      <c r="G751" s="176" t="s">
        <v>179</v>
      </c>
      <c r="H751" s="177">
        <v>2.375</v>
      </c>
      <c r="I751" s="178"/>
      <c r="J751" s="179">
        <f>ROUND(I751*H751,2)</f>
        <v>0</v>
      </c>
      <c r="K751" s="175" t="s">
        <v>145</v>
      </c>
      <c r="L751" s="37"/>
      <c r="M751" s="180" t="s">
        <v>19</v>
      </c>
      <c r="N751" s="181" t="s">
        <v>43</v>
      </c>
      <c r="O751" s="59"/>
      <c r="P751" s="182">
        <f>O751*H751</f>
        <v>0</v>
      </c>
      <c r="Q751" s="182">
        <v>0.00108</v>
      </c>
      <c r="R751" s="182">
        <f>Q751*H751</f>
        <v>0.002565</v>
      </c>
      <c r="S751" s="182">
        <v>0</v>
      </c>
      <c r="T751" s="183">
        <f>S751*H751</f>
        <v>0</v>
      </c>
      <c r="AR751" s="16" t="s">
        <v>239</v>
      </c>
      <c r="AT751" s="16" t="s">
        <v>141</v>
      </c>
      <c r="AU751" s="16" t="s">
        <v>82</v>
      </c>
      <c r="AY751" s="16" t="s">
        <v>139</v>
      </c>
      <c r="BE751" s="184">
        <f>IF(N751="základní",J751,0)</f>
        <v>0</v>
      </c>
      <c r="BF751" s="184">
        <f>IF(N751="snížená",J751,0)</f>
        <v>0</v>
      </c>
      <c r="BG751" s="184">
        <f>IF(N751="zákl. přenesená",J751,0)</f>
        <v>0</v>
      </c>
      <c r="BH751" s="184">
        <f>IF(N751="sníž. přenesená",J751,0)</f>
        <v>0</v>
      </c>
      <c r="BI751" s="184">
        <f>IF(N751="nulová",J751,0)</f>
        <v>0</v>
      </c>
      <c r="BJ751" s="16" t="s">
        <v>80</v>
      </c>
      <c r="BK751" s="184">
        <f>ROUND(I751*H751,2)</f>
        <v>0</v>
      </c>
      <c r="BL751" s="16" t="s">
        <v>239</v>
      </c>
      <c r="BM751" s="16" t="s">
        <v>1558</v>
      </c>
    </row>
    <row r="752" spans="2:47" s="1" customFormat="1" ht="11.25">
      <c r="B752" s="33"/>
      <c r="C752" s="34"/>
      <c r="D752" s="185" t="s">
        <v>148</v>
      </c>
      <c r="E752" s="34"/>
      <c r="F752" s="186" t="s">
        <v>1559</v>
      </c>
      <c r="G752" s="34"/>
      <c r="H752" s="34"/>
      <c r="I752" s="102"/>
      <c r="J752" s="34"/>
      <c r="K752" s="34"/>
      <c r="L752" s="37"/>
      <c r="M752" s="187"/>
      <c r="N752" s="59"/>
      <c r="O752" s="59"/>
      <c r="P752" s="59"/>
      <c r="Q752" s="59"/>
      <c r="R752" s="59"/>
      <c r="S752" s="59"/>
      <c r="T752" s="60"/>
      <c r="AT752" s="16" t="s">
        <v>148</v>
      </c>
      <c r="AU752" s="16" t="s">
        <v>82</v>
      </c>
    </row>
    <row r="753" spans="2:65" s="1" customFormat="1" ht="20.45" customHeight="1">
      <c r="B753" s="33"/>
      <c r="C753" s="173" t="s">
        <v>1560</v>
      </c>
      <c r="D753" s="173" t="s">
        <v>141</v>
      </c>
      <c r="E753" s="174" t="s">
        <v>1561</v>
      </c>
      <c r="F753" s="175" t="s">
        <v>1562</v>
      </c>
      <c r="G753" s="176" t="s">
        <v>262</v>
      </c>
      <c r="H753" s="177">
        <v>0.003</v>
      </c>
      <c r="I753" s="178"/>
      <c r="J753" s="179">
        <f>ROUND(I753*H753,2)</f>
        <v>0</v>
      </c>
      <c r="K753" s="175" t="s">
        <v>145</v>
      </c>
      <c r="L753" s="37"/>
      <c r="M753" s="180" t="s">
        <v>19</v>
      </c>
      <c r="N753" s="181" t="s">
        <v>43</v>
      </c>
      <c r="O753" s="59"/>
      <c r="P753" s="182">
        <f>O753*H753</f>
        <v>0</v>
      </c>
      <c r="Q753" s="182">
        <v>0</v>
      </c>
      <c r="R753" s="182">
        <f>Q753*H753</f>
        <v>0</v>
      </c>
      <c r="S753" s="182">
        <v>0</v>
      </c>
      <c r="T753" s="183">
        <f>S753*H753</f>
        <v>0</v>
      </c>
      <c r="AR753" s="16" t="s">
        <v>239</v>
      </c>
      <c r="AT753" s="16" t="s">
        <v>141</v>
      </c>
      <c r="AU753" s="16" t="s">
        <v>82</v>
      </c>
      <c r="AY753" s="16" t="s">
        <v>139</v>
      </c>
      <c r="BE753" s="184">
        <f>IF(N753="základní",J753,0)</f>
        <v>0</v>
      </c>
      <c r="BF753" s="184">
        <f>IF(N753="snížená",J753,0)</f>
        <v>0</v>
      </c>
      <c r="BG753" s="184">
        <f>IF(N753="zákl. přenesená",J753,0)</f>
        <v>0</v>
      </c>
      <c r="BH753" s="184">
        <f>IF(N753="sníž. přenesená",J753,0)</f>
        <v>0</v>
      </c>
      <c r="BI753" s="184">
        <f>IF(N753="nulová",J753,0)</f>
        <v>0</v>
      </c>
      <c r="BJ753" s="16" t="s">
        <v>80</v>
      </c>
      <c r="BK753" s="184">
        <f>ROUND(I753*H753,2)</f>
        <v>0</v>
      </c>
      <c r="BL753" s="16" t="s">
        <v>239</v>
      </c>
      <c r="BM753" s="16" t="s">
        <v>1563</v>
      </c>
    </row>
    <row r="754" spans="2:47" s="1" customFormat="1" ht="19.5">
      <c r="B754" s="33"/>
      <c r="C754" s="34"/>
      <c r="D754" s="185" t="s">
        <v>148</v>
      </c>
      <c r="E754" s="34"/>
      <c r="F754" s="186" t="s">
        <v>1564</v>
      </c>
      <c r="G754" s="34"/>
      <c r="H754" s="34"/>
      <c r="I754" s="102"/>
      <c r="J754" s="34"/>
      <c r="K754" s="34"/>
      <c r="L754" s="37"/>
      <c r="M754" s="187"/>
      <c r="N754" s="59"/>
      <c r="O754" s="59"/>
      <c r="P754" s="59"/>
      <c r="Q754" s="59"/>
      <c r="R754" s="59"/>
      <c r="S754" s="59"/>
      <c r="T754" s="60"/>
      <c r="AT754" s="16" t="s">
        <v>148</v>
      </c>
      <c r="AU754" s="16" t="s">
        <v>82</v>
      </c>
    </row>
    <row r="755" spans="2:47" s="1" customFormat="1" ht="87.75">
      <c r="B755" s="33"/>
      <c r="C755" s="34"/>
      <c r="D755" s="185" t="s">
        <v>149</v>
      </c>
      <c r="E755" s="34"/>
      <c r="F755" s="188" t="s">
        <v>1565</v>
      </c>
      <c r="G755" s="34"/>
      <c r="H755" s="34"/>
      <c r="I755" s="102"/>
      <c r="J755" s="34"/>
      <c r="K755" s="34"/>
      <c r="L755" s="37"/>
      <c r="M755" s="187"/>
      <c r="N755" s="59"/>
      <c r="O755" s="59"/>
      <c r="P755" s="59"/>
      <c r="Q755" s="59"/>
      <c r="R755" s="59"/>
      <c r="S755" s="59"/>
      <c r="T755" s="60"/>
      <c r="AT755" s="16" t="s">
        <v>149</v>
      </c>
      <c r="AU755" s="16" t="s">
        <v>82</v>
      </c>
    </row>
    <row r="756" spans="2:63" s="10" customFormat="1" ht="22.9" customHeight="1">
      <c r="B756" s="157"/>
      <c r="C756" s="158"/>
      <c r="D756" s="159" t="s">
        <v>71</v>
      </c>
      <c r="E756" s="171" t="s">
        <v>1566</v>
      </c>
      <c r="F756" s="171" t="s">
        <v>1567</v>
      </c>
      <c r="G756" s="158"/>
      <c r="H756" s="158"/>
      <c r="I756" s="161"/>
      <c r="J756" s="172">
        <f>BK756</f>
        <v>0</v>
      </c>
      <c r="K756" s="158"/>
      <c r="L756" s="163"/>
      <c r="M756" s="164"/>
      <c r="N756" s="165"/>
      <c r="O756" s="165"/>
      <c r="P756" s="166">
        <f>SUM(P757:P792)</f>
        <v>0</v>
      </c>
      <c r="Q756" s="165"/>
      <c r="R756" s="166">
        <f>SUM(R757:R792)</f>
        <v>0.2792575000000001</v>
      </c>
      <c r="S756" s="165"/>
      <c r="T756" s="167">
        <f>SUM(T757:T792)</f>
        <v>0</v>
      </c>
      <c r="AR756" s="168" t="s">
        <v>82</v>
      </c>
      <c r="AT756" s="169" t="s">
        <v>71</v>
      </c>
      <c r="AU756" s="169" t="s">
        <v>80</v>
      </c>
      <c r="AY756" s="168" t="s">
        <v>139</v>
      </c>
      <c r="BK756" s="170">
        <f>SUM(BK757:BK792)</f>
        <v>0</v>
      </c>
    </row>
    <row r="757" spans="2:65" s="1" customFormat="1" ht="20.45" customHeight="1">
      <c r="B757" s="33"/>
      <c r="C757" s="173" t="s">
        <v>1568</v>
      </c>
      <c r="D757" s="173" t="s">
        <v>141</v>
      </c>
      <c r="E757" s="174" t="s">
        <v>1569</v>
      </c>
      <c r="F757" s="175" t="s">
        <v>1570</v>
      </c>
      <c r="G757" s="176" t="s">
        <v>144</v>
      </c>
      <c r="H757" s="177">
        <v>4.75</v>
      </c>
      <c r="I757" s="178"/>
      <c r="J757" s="179">
        <f>ROUND(I757*H757,2)</f>
        <v>0</v>
      </c>
      <c r="K757" s="175" t="s">
        <v>145</v>
      </c>
      <c r="L757" s="37"/>
      <c r="M757" s="180" t="s">
        <v>19</v>
      </c>
      <c r="N757" s="181" t="s">
        <v>43</v>
      </c>
      <c r="O757" s="59"/>
      <c r="P757" s="182">
        <f>O757*H757</f>
        <v>0</v>
      </c>
      <c r="Q757" s="182">
        <v>0.00026</v>
      </c>
      <c r="R757" s="182">
        <f>Q757*H757</f>
        <v>0.001235</v>
      </c>
      <c r="S757" s="182">
        <v>0</v>
      </c>
      <c r="T757" s="183">
        <f>S757*H757</f>
        <v>0</v>
      </c>
      <c r="AR757" s="16" t="s">
        <v>239</v>
      </c>
      <c r="AT757" s="16" t="s">
        <v>141</v>
      </c>
      <c r="AU757" s="16" t="s">
        <v>82</v>
      </c>
      <c r="AY757" s="16" t="s">
        <v>139</v>
      </c>
      <c r="BE757" s="184">
        <f>IF(N757="základní",J757,0)</f>
        <v>0</v>
      </c>
      <c r="BF757" s="184">
        <f>IF(N757="snížená",J757,0)</f>
        <v>0</v>
      </c>
      <c r="BG757" s="184">
        <f>IF(N757="zákl. přenesená",J757,0)</f>
        <v>0</v>
      </c>
      <c r="BH757" s="184">
        <f>IF(N757="sníž. přenesená",J757,0)</f>
        <v>0</v>
      </c>
      <c r="BI757" s="184">
        <f>IF(N757="nulová",J757,0)</f>
        <v>0</v>
      </c>
      <c r="BJ757" s="16" t="s">
        <v>80</v>
      </c>
      <c r="BK757" s="184">
        <f>ROUND(I757*H757,2)</f>
        <v>0</v>
      </c>
      <c r="BL757" s="16" t="s">
        <v>239</v>
      </c>
      <c r="BM757" s="16" t="s">
        <v>1571</v>
      </c>
    </row>
    <row r="758" spans="2:47" s="1" customFormat="1" ht="11.25">
      <c r="B758" s="33"/>
      <c r="C758" s="34"/>
      <c r="D758" s="185" t="s">
        <v>148</v>
      </c>
      <c r="E758" s="34"/>
      <c r="F758" s="186" t="s">
        <v>1572</v>
      </c>
      <c r="G758" s="34"/>
      <c r="H758" s="34"/>
      <c r="I758" s="102"/>
      <c r="J758" s="34"/>
      <c r="K758" s="34"/>
      <c r="L758" s="37"/>
      <c r="M758" s="187"/>
      <c r="N758" s="59"/>
      <c r="O758" s="59"/>
      <c r="P758" s="59"/>
      <c r="Q758" s="59"/>
      <c r="R758" s="59"/>
      <c r="S758" s="59"/>
      <c r="T758" s="60"/>
      <c r="AT758" s="16" t="s">
        <v>148</v>
      </c>
      <c r="AU758" s="16" t="s">
        <v>82</v>
      </c>
    </row>
    <row r="759" spans="2:47" s="1" customFormat="1" ht="78">
      <c r="B759" s="33"/>
      <c r="C759" s="34"/>
      <c r="D759" s="185" t="s">
        <v>149</v>
      </c>
      <c r="E759" s="34"/>
      <c r="F759" s="188" t="s">
        <v>1573</v>
      </c>
      <c r="G759" s="34"/>
      <c r="H759" s="34"/>
      <c r="I759" s="102"/>
      <c r="J759" s="34"/>
      <c r="K759" s="34"/>
      <c r="L759" s="37"/>
      <c r="M759" s="187"/>
      <c r="N759" s="59"/>
      <c r="O759" s="59"/>
      <c r="P759" s="59"/>
      <c r="Q759" s="59"/>
      <c r="R759" s="59"/>
      <c r="S759" s="59"/>
      <c r="T759" s="60"/>
      <c r="AT759" s="16" t="s">
        <v>149</v>
      </c>
      <c r="AU759" s="16" t="s">
        <v>82</v>
      </c>
    </row>
    <row r="760" spans="2:51" s="11" customFormat="1" ht="11.25">
      <c r="B760" s="189"/>
      <c r="C760" s="190"/>
      <c r="D760" s="185" t="s">
        <v>151</v>
      </c>
      <c r="E760" s="191" t="s">
        <v>19</v>
      </c>
      <c r="F760" s="192" t="s">
        <v>1574</v>
      </c>
      <c r="G760" s="190"/>
      <c r="H760" s="193">
        <v>4.75</v>
      </c>
      <c r="I760" s="194"/>
      <c r="J760" s="190"/>
      <c r="K760" s="190"/>
      <c r="L760" s="195"/>
      <c r="M760" s="196"/>
      <c r="N760" s="197"/>
      <c r="O760" s="197"/>
      <c r="P760" s="197"/>
      <c r="Q760" s="197"/>
      <c r="R760" s="197"/>
      <c r="S760" s="197"/>
      <c r="T760" s="198"/>
      <c r="AT760" s="199" t="s">
        <v>151</v>
      </c>
      <c r="AU760" s="199" t="s">
        <v>82</v>
      </c>
      <c r="AV760" s="11" t="s">
        <v>82</v>
      </c>
      <c r="AW760" s="11" t="s">
        <v>33</v>
      </c>
      <c r="AX760" s="11" t="s">
        <v>80</v>
      </c>
      <c r="AY760" s="199" t="s">
        <v>139</v>
      </c>
    </row>
    <row r="761" spans="2:65" s="1" customFormat="1" ht="20.45" customHeight="1">
      <c r="B761" s="33"/>
      <c r="C761" s="222" t="s">
        <v>1575</v>
      </c>
      <c r="D761" s="222" t="s">
        <v>259</v>
      </c>
      <c r="E761" s="223" t="s">
        <v>1576</v>
      </c>
      <c r="F761" s="224" t="s">
        <v>1577</v>
      </c>
      <c r="G761" s="225" t="s">
        <v>144</v>
      </c>
      <c r="H761" s="226">
        <v>4.75</v>
      </c>
      <c r="I761" s="227"/>
      <c r="J761" s="228">
        <f>ROUND(I761*H761,2)</f>
        <v>0</v>
      </c>
      <c r="K761" s="224" t="s">
        <v>145</v>
      </c>
      <c r="L761" s="229"/>
      <c r="M761" s="230" t="s">
        <v>19</v>
      </c>
      <c r="N761" s="231" t="s">
        <v>43</v>
      </c>
      <c r="O761" s="59"/>
      <c r="P761" s="182">
        <f>O761*H761</f>
        <v>0</v>
      </c>
      <c r="Q761" s="182">
        <v>0.03611</v>
      </c>
      <c r="R761" s="182">
        <f>Q761*H761</f>
        <v>0.17152250000000002</v>
      </c>
      <c r="S761" s="182">
        <v>0</v>
      </c>
      <c r="T761" s="183">
        <f>S761*H761</f>
        <v>0</v>
      </c>
      <c r="AR761" s="16" t="s">
        <v>350</v>
      </c>
      <c r="AT761" s="16" t="s">
        <v>259</v>
      </c>
      <c r="AU761" s="16" t="s">
        <v>82</v>
      </c>
      <c r="AY761" s="16" t="s">
        <v>139</v>
      </c>
      <c r="BE761" s="184">
        <f>IF(N761="základní",J761,0)</f>
        <v>0</v>
      </c>
      <c r="BF761" s="184">
        <f>IF(N761="snížená",J761,0)</f>
        <v>0</v>
      </c>
      <c r="BG761" s="184">
        <f>IF(N761="zákl. přenesená",J761,0)</f>
        <v>0</v>
      </c>
      <c r="BH761" s="184">
        <f>IF(N761="sníž. přenesená",J761,0)</f>
        <v>0</v>
      </c>
      <c r="BI761" s="184">
        <f>IF(N761="nulová",J761,0)</f>
        <v>0</v>
      </c>
      <c r="BJ761" s="16" t="s">
        <v>80</v>
      </c>
      <c r="BK761" s="184">
        <f>ROUND(I761*H761,2)</f>
        <v>0</v>
      </c>
      <c r="BL761" s="16" t="s">
        <v>239</v>
      </c>
      <c r="BM761" s="16" t="s">
        <v>1578</v>
      </c>
    </row>
    <row r="762" spans="2:47" s="1" customFormat="1" ht="11.25">
      <c r="B762" s="33"/>
      <c r="C762" s="34"/>
      <c r="D762" s="185" t="s">
        <v>148</v>
      </c>
      <c r="E762" s="34"/>
      <c r="F762" s="186" t="s">
        <v>1579</v>
      </c>
      <c r="G762" s="34"/>
      <c r="H762" s="34"/>
      <c r="I762" s="102"/>
      <c r="J762" s="34"/>
      <c r="K762" s="34"/>
      <c r="L762" s="37"/>
      <c r="M762" s="187"/>
      <c r="N762" s="59"/>
      <c r="O762" s="59"/>
      <c r="P762" s="59"/>
      <c r="Q762" s="59"/>
      <c r="R762" s="59"/>
      <c r="S762" s="59"/>
      <c r="T762" s="60"/>
      <c r="AT762" s="16" t="s">
        <v>148</v>
      </c>
      <c r="AU762" s="16" t="s">
        <v>82</v>
      </c>
    </row>
    <row r="763" spans="2:65" s="1" customFormat="1" ht="20.45" customHeight="1">
      <c r="B763" s="33"/>
      <c r="C763" s="173" t="s">
        <v>1580</v>
      </c>
      <c r="D763" s="173" t="s">
        <v>141</v>
      </c>
      <c r="E763" s="174" t="s">
        <v>1581</v>
      </c>
      <c r="F763" s="175" t="s">
        <v>1582</v>
      </c>
      <c r="G763" s="176" t="s">
        <v>347</v>
      </c>
      <c r="H763" s="177">
        <v>1</v>
      </c>
      <c r="I763" s="178"/>
      <c r="J763" s="179">
        <f>ROUND(I763*H763,2)</f>
        <v>0</v>
      </c>
      <c r="K763" s="175" t="s">
        <v>145</v>
      </c>
      <c r="L763" s="37"/>
      <c r="M763" s="180" t="s">
        <v>19</v>
      </c>
      <c r="N763" s="181" t="s">
        <v>43</v>
      </c>
      <c r="O763" s="59"/>
      <c r="P763" s="182">
        <f>O763*H763</f>
        <v>0</v>
      </c>
      <c r="Q763" s="182">
        <v>0</v>
      </c>
      <c r="R763" s="182">
        <f>Q763*H763</f>
        <v>0</v>
      </c>
      <c r="S763" s="182">
        <v>0</v>
      </c>
      <c r="T763" s="183">
        <f>S763*H763</f>
        <v>0</v>
      </c>
      <c r="AR763" s="16" t="s">
        <v>239</v>
      </c>
      <c r="AT763" s="16" t="s">
        <v>141</v>
      </c>
      <c r="AU763" s="16" t="s">
        <v>82</v>
      </c>
      <c r="AY763" s="16" t="s">
        <v>139</v>
      </c>
      <c r="BE763" s="184">
        <f>IF(N763="základní",J763,0)</f>
        <v>0</v>
      </c>
      <c r="BF763" s="184">
        <f>IF(N763="snížená",J763,0)</f>
        <v>0</v>
      </c>
      <c r="BG763" s="184">
        <f>IF(N763="zákl. přenesená",J763,0)</f>
        <v>0</v>
      </c>
      <c r="BH763" s="184">
        <f>IF(N763="sníž. přenesená",J763,0)</f>
        <v>0</v>
      </c>
      <c r="BI763" s="184">
        <f>IF(N763="nulová",J763,0)</f>
        <v>0</v>
      </c>
      <c r="BJ763" s="16" t="s">
        <v>80</v>
      </c>
      <c r="BK763" s="184">
        <f>ROUND(I763*H763,2)</f>
        <v>0</v>
      </c>
      <c r="BL763" s="16" t="s">
        <v>239</v>
      </c>
      <c r="BM763" s="16" t="s">
        <v>1583</v>
      </c>
    </row>
    <row r="764" spans="2:47" s="1" customFormat="1" ht="19.5">
      <c r="B764" s="33"/>
      <c r="C764" s="34"/>
      <c r="D764" s="185" t="s">
        <v>148</v>
      </c>
      <c r="E764" s="34"/>
      <c r="F764" s="186" t="s">
        <v>1584</v>
      </c>
      <c r="G764" s="34"/>
      <c r="H764" s="34"/>
      <c r="I764" s="102"/>
      <c r="J764" s="34"/>
      <c r="K764" s="34"/>
      <c r="L764" s="37"/>
      <c r="M764" s="187"/>
      <c r="N764" s="59"/>
      <c r="O764" s="59"/>
      <c r="P764" s="59"/>
      <c r="Q764" s="59"/>
      <c r="R764" s="59"/>
      <c r="S764" s="59"/>
      <c r="T764" s="60"/>
      <c r="AT764" s="16" t="s">
        <v>148</v>
      </c>
      <c r="AU764" s="16" t="s">
        <v>82</v>
      </c>
    </row>
    <row r="765" spans="2:47" s="1" customFormat="1" ht="87.75">
      <c r="B765" s="33"/>
      <c r="C765" s="34"/>
      <c r="D765" s="185" t="s">
        <v>149</v>
      </c>
      <c r="E765" s="34"/>
      <c r="F765" s="188" t="s">
        <v>1585</v>
      </c>
      <c r="G765" s="34"/>
      <c r="H765" s="34"/>
      <c r="I765" s="102"/>
      <c r="J765" s="34"/>
      <c r="K765" s="34"/>
      <c r="L765" s="37"/>
      <c r="M765" s="187"/>
      <c r="N765" s="59"/>
      <c r="O765" s="59"/>
      <c r="P765" s="59"/>
      <c r="Q765" s="59"/>
      <c r="R765" s="59"/>
      <c r="S765" s="59"/>
      <c r="T765" s="60"/>
      <c r="AT765" s="16" t="s">
        <v>149</v>
      </c>
      <c r="AU765" s="16" t="s">
        <v>82</v>
      </c>
    </row>
    <row r="766" spans="2:65" s="1" customFormat="1" ht="20.45" customHeight="1">
      <c r="B766" s="33"/>
      <c r="C766" s="222" t="s">
        <v>1586</v>
      </c>
      <c r="D766" s="222" t="s">
        <v>259</v>
      </c>
      <c r="E766" s="223" t="s">
        <v>1587</v>
      </c>
      <c r="F766" s="224" t="s">
        <v>1588</v>
      </c>
      <c r="G766" s="225" t="s">
        <v>347</v>
      </c>
      <c r="H766" s="226">
        <v>1</v>
      </c>
      <c r="I766" s="227"/>
      <c r="J766" s="228">
        <f>ROUND(I766*H766,2)</f>
        <v>0</v>
      </c>
      <c r="K766" s="224" t="s">
        <v>145</v>
      </c>
      <c r="L766" s="229"/>
      <c r="M766" s="230" t="s">
        <v>19</v>
      </c>
      <c r="N766" s="231" t="s">
        <v>43</v>
      </c>
      <c r="O766" s="59"/>
      <c r="P766" s="182">
        <f>O766*H766</f>
        <v>0</v>
      </c>
      <c r="Q766" s="182">
        <v>0.0165</v>
      </c>
      <c r="R766" s="182">
        <f>Q766*H766</f>
        <v>0.0165</v>
      </c>
      <c r="S766" s="182">
        <v>0</v>
      </c>
      <c r="T766" s="183">
        <f>S766*H766</f>
        <v>0</v>
      </c>
      <c r="AR766" s="16" t="s">
        <v>350</v>
      </c>
      <c r="AT766" s="16" t="s">
        <v>259</v>
      </c>
      <c r="AU766" s="16" t="s">
        <v>82</v>
      </c>
      <c r="AY766" s="16" t="s">
        <v>139</v>
      </c>
      <c r="BE766" s="184">
        <f>IF(N766="základní",J766,0)</f>
        <v>0</v>
      </c>
      <c r="BF766" s="184">
        <f>IF(N766="snížená",J766,0)</f>
        <v>0</v>
      </c>
      <c r="BG766" s="184">
        <f>IF(N766="zákl. přenesená",J766,0)</f>
        <v>0</v>
      </c>
      <c r="BH766" s="184">
        <f>IF(N766="sníž. přenesená",J766,0)</f>
        <v>0</v>
      </c>
      <c r="BI766" s="184">
        <f>IF(N766="nulová",J766,0)</f>
        <v>0</v>
      </c>
      <c r="BJ766" s="16" t="s">
        <v>80</v>
      </c>
      <c r="BK766" s="184">
        <f>ROUND(I766*H766,2)</f>
        <v>0</v>
      </c>
      <c r="BL766" s="16" t="s">
        <v>239</v>
      </c>
      <c r="BM766" s="16" t="s">
        <v>1589</v>
      </c>
    </row>
    <row r="767" spans="2:47" s="1" customFormat="1" ht="11.25">
      <c r="B767" s="33"/>
      <c r="C767" s="34"/>
      <c r="D767" s="185" t="s">
        <v>148</v>
      </c>
      <c r="E767" s="34"/>
      <c r="F767" s="186" t="s">
        <v>1590</v>
      </c>
      <c r="G767" s="34"/>
      <c r="H767" s="34"/>
      <c r="I767" s="102"/>
      <c r="J767" s="34"/>
      <c r="K767" s="34"/>
      <c r="L767" s="37"/>
      <c r="M767" s="187"/>
      <c r="N767" s="59"/>
      <c r="O767" s="59"/>
      <c r="P767" s="59"/>
      <c r="Q767" s="59"/>
      <c r="R767" s="59"/>
      <c r="S767" s="59"/>
      <c r="T767" s="60"/>
      <c r="AT767" s="16" t="s">
        <v>148</v>
      </c>
      <c r="AU767" s="16" t="s">
        <v>82</v>
      </c>
    </row>
    <row r="768" spans="2:65" s="1" customFormat="1" ht="20.45" customHeight="1">
      <c r="B768" s="33"/>
      <c r="C768" s="173" t="s">
        <v>1591</v>
      </c>
      <c r="D768" s="173" t="s">
        <v>141</v>
      </c>
      <c r="E768" s="174" t="s">
        <v>1592</v>
      </c>
      <c r="F768" s="175" t="s">
        <v>1593</v>
      </c>
      <c r="G768" s="176" t="s">
        <v>347</v>
      </c>
      <c r="H768" s="177">
        <v>3</v>
      </c>
      <c r="I768" s="178"/>
      <c r="J768" s="179">
        <f>ROUND(I768*H768,2)</f>
        <v>0</v>
      </c>
      <c r="K768" s="175" t="s">
        <v>145</v>
      </c>
      <c r="L768" s="37"/>
      <c r="M768" s="180" t="s">
        <v>19</v>
      </c>
      <c r="N768" s="181" t="s">
        <v>43</v>
      </c>
      <c r="O768" s="59"/>
      <c r="P768" s="182">
        <f>O768*H768</f>
        <v>0</v>
      </c>
      <c r="Q768" s="182">
        <v>0</v>
      </c>
      <c r="R768" s="182">
        <f>Q768*H768</f>
        <v>0</v>
      </c>
      <c r="S768" s="182">
        <v>0</v>
      </c>
      <c r="T768" s="183">
        <f>S768*H768</f>
        <v>0</v>
      </c>
      <c r="AR768" s="16" t="s">
        <v>239</v>
      </c>
      <c r="AT768" s="16" t="s">
        <v>141</v>
      </c>
      <c r="AU768" s="16" t="s">
        <v>82</v>
      </c>
      <c r="AY768" s="16" t="s">
        <v>139</v>
      </c>
      <c r="BE768" s="184">
        <f>IF(N768="základní",J768,0)</f>
        <v>0</v>
      </c>
      <c r="BF768" s="184">
        <f>IF(N768="snížená",J768,0)</f>
        <v>0</v>
      </c>
      <c r="BG768" s="184">
        <f>IF(N768="zákl. přenesená",J768,0)</f>
        <v>0</v>
      </c>
      <c r="BH768" s="184">
        <f>IF(N768="sníž. přenesená",J768,0)</f>
        <v>0</v>
      </c>
      <c r="BI768" s="184">
        <f>IF(N768="nulová",J768,0)</f>
        <v>0</v>
      </c>
      <c r="BJ768" s="16" t="s">
        <v>80</v>
      </c>
      <c r="BK768" s="184">
        <f>ROUND(I768*H768,2)</f>
        <v>0</v>
      </c>
      <c r="BL768" s="16" t="s">
        <v>239</v>
      </c>
      <c r="BM768" s="16" t="s">
        <v>1594</v>
      </c>
    </row>
    <row r="769" spans="2:47" s="1" customFormat="1" ht="19.5">
      <c r="B769" s="33"/>
      <c r="C769" s="34"/>
      <c r="D769" s="185" t="s">
        <v>148</v>
      </c>
      <c r="E769" s="34"/>
      <c r="F769" s="186" t="s">
        <v>1595</v>
      </c>
      <c r="G769" s="34"/>
      <c r="H769" s="34"/>
      <c r="I769" s="102"/>
      <c r="J769" s="34"/>
      <c r="K769" s="34"/>
      <c r="L769" s="37"/>
      <c r="M769" s="187"/>
      <c r="N769" s="59"/>
      <c r="O769" s="59"/>
      <c r="P769" s="59"/>
      <c r="Q769" s="59"/>
      <c r="R769" s="59"/>
      <c r="S769" s="59"/>
      <c r="T769" s="60"/>
      <c r="AT769" s="16" t="s">
        <v>148</v>
      </c>
      <c r="AU769" s="16" t="s">
        <v>82</v>
      </c>
    </row>
    <row r="770" spans="2:47" s="1" customFormat="1" ht="87.75">
      <c r="B770" s="33"/>
      <c r="C770" s="34"/>
      <c r="D770" s="185" t="s">
        <v>149</v>
      </c>
      <c r="E770" s="34"/>
      <c r="F770" s="188" t="s">
        <v>1585</v>
      </c>
      <c r="G770" s="34"/>
      <c r="H770" s="34"/>
      <c r="I770" s="102"/>
      <c r="J770" s="34"/>
      <c r="K770" s="34"/>
      <c r="L770" s="37"/>
      <c r="M770" s="187"/>
      <c r="N770" s="59"/>
      <c r="O770" s="59"/>
      <c r="P770" s="59"/>
      <c r="Q770" s="59"/>
      <c r="R770" s="59"/>
      <c r="S770" s="59"/>
      <c r="T770" s="60"/>
      <c r="AT770" s="16" t="s">
        <v>149</v>
      </c>
      <c r="AU770" s="16" t="s">
        <v>82</v>
      </c>
    </row>
    <row r="771" spans="2:65" s="1" customFormat="1" ht="20.45" customHeight="1">
      <c r="B771" s="33"/>
      <c r="C771" s="222" t="s">
        <v>1596</v>
      </c>
      <c r="D771" s="222" t="s">
        <v>259</v>
      </c>
      <c r="E771" s="223" t="s">
        <v>1597</v>
      </c>
      <c r="F771" s="224" t="s">
        <v>1598</v>
      </c>
      <c r="G771" s="225" t="s">
        <v>347</v>
      </c>
      <c r="H771" s="226">
        <v>1</v>
      </c>
      <c r="I771" s="227"/>
      <c r="J771" s="228">
        <f>ROUND(I771*H771,2)</f>
        <v>0</v>
      </c>
      <c r="K771" s="224" t="s">
        <v>145</v>
      </c>
      <c r="L771" s="229"/>
      <c r="M771" s="230" t="s">
        <v>19</v>
      </c>
      <c r="N771" s="231" t="s">
        <v>43</v>
      </c>
      <c r="O771" s="59"/>
      <c r="P771" s="182">
        <f>O771*H771</f>
        <v>0</v>
      </c>
      <c r="Q771" s="182">
        <v>0.0215</v>
      </c>
      <c r="R771" s="182">
        <f>Q771*H771</f>
        <v>0.0215</v>
      </c>
      <c r="S771" s="182">
        <v>0</v>
      </c>
      <c r="T771" s="183">
        <f>S771*H771</f>
        <v>0</v>
      </c>
      <c r="AR771" s="16" t="s">
        <v>350</v>
      </c>
      <c r="AT771" s="16" t="s">
        <v>259</v>
      </c>
      <c r="AU771" s="16" t="s">
        <v>82</v>
      </c>
      <c r="AY771" s="16" t="s">
        <v>139</v>
      </c>
      <c r="BE771" s="184">
        <f>IF(N771="základní",J771,0)</f>
        <v>0</v>
      </c>
      <c r="BF771" s="184">
        <f>IF(N771="snížená",J771,0)</f>
        <v>0</v>
      </c>
      <c r="BG771" s="184">
        <f>IF(N771="zákl. přenesená",J771,0)</f>
        <v>0</v>
      </c>
      <c r="BH771" s="184">
        <f>IF(N771="sníž. přenesená",J771,0)</f>
        <v>0</v>
      </c>
      <c r="BI771" s="184">
        <f>IF(N771="nulová",J771,0)</f>
        <v>0</v>
      </c>
      <c r="BJ771" s="16" t="s">
        <v>80</v>
      </c>
      <c r="BK771" s="184">
        <f>ROUND(I771*H771,2)</f>
        <v>0</v>
      </c>
      <c r="BL771" s="16" t="s">
        <v>239</v>
      </c>
      <c r="BM771" s="16" t="s">
        <v>1599</v>
      </c>
    </row>
    <row r="772" spans="2:47" s="1" customFormat="1" ht="11.25">
      <c r="B772" s="33"/>
      <c r="C772" s="34"/>
      <c r="D772" s="185" t="s">
        <v>148</v>
      </c>
      <c r="E772" s="34"/>
      <c r="F772" s="186" t="s">
        <v>1600</v>
      </c>
      <c r="G772" s="34"/>
      <c r="H772" s="34"/>
      <c r="I772" s="102"/>
      <c r="J772" s="34"/>
      <c r="K772" s="34"/>
      <c r="L772" s="37"/>
      <c r="M772" s="187"/>
      <c r="N772" s="59"/>
      <c r="O772" s="59"/>
      <c r="P772" s="59"/>
      <c r="Q772" s="59"/>
      <c r="R772" s="59"/>
      <c r="S772" s="59"/>
      <c r="T772" s="60"/>
      <c r="AT772" s="16" t="s">
        <v>148</v>
      </c>
      <c r="AU772" s="16" t="s">
        <v>82</v>
      </c>
    </row>
    <row r="773" spans="2:65" s="1" customFormat="1" ht="20.45" customHeight="1">
      <c r="B773" s="33"/>
      <c r="C773" s="222" t="s">
        <v>1601</v>
      </c>
      <c r="D773" s="222" t="s">
        <v>259</v>
      </c>
      <c r="E773" s="223" t="s">
        <v>1602</v>
      </c>
      <c r="F773" s="224" t="s">
        <v>1603</v>
      </c>
      <c r="G773" s="225" t="s">
        <v>347</v>
      </c>
      <c r="H773" s="226">
        <v>2</v>
      </c>
      <c r="I773" s="227"/>
      <c r="J773" s="228">
        <f>ROUND(I773*H773,2)</f>
        <v>0</v>
      </c>
      <c r="K773" s="224" t="s">
        <v>145</v>
      </c>
      <c r="L773" s="229"/>
      <c r="M773" s="230" t="s">
        <v>19</v>
      </c>
      <c r="N773" s="231" t="s">
        <v>43</v>
      </c>
      <c r="O773" s="59"/>
      <c r="P773" s="182">
        <f>O773*H773</f>
        <v>0</v>
      </c>
      <c r="Q773" s="182">
        <v>0.026</v>
      </c>
      <c r="R773" s="182">
        <f>Q773*H773</f>
        <v>0.052</v>
      </c>
      <c r="S773" s="182">
        <v>0</v>
      </c>
      <c r="T773" s="183">
        <f>S773*H773</f>
        <v>0</v>
      </c>
      <c r="AR773" s="16" t="s">
        <v>350</v>
      </c>
      <c r="AT773" s="16" t="s">
        <v>259</v>
      </c>
      <c r="AU773" s="16" t="s">
        <v>82</v>
      </c>
      <c r="AY773" s="16" t="s">
        <v>139</v>
      </c>
      <c r="BE773" s="184">
        <f>IF(N773="základní",J773,0)</f>
        <v>0</v>
      </c>
      <c r="BF773" s="184">
        <f>IF(N773="snížená",J773,0)</f>
        <v>0</v>
      </c>
      <c r="BG773" s="184">
        <f>IF(N773="zákl. přenesená",J773,0)</f>
        <v>0</v>
      </c>
      <c r="BH773" s="184">
        <f>IF(N773="sníž. přenesená",J773,0)</f>
        <v>0</v>
      </c>
      <c r="BI773" s="184">
        <f>IF(N773="nulová",J773,0)</f>
        <v>0</v>
      </c>
      <c r="BJ773" s="16" t="s">
        <v>80</v>
      </c>
      <c r="BK773" s="184">
        <f>ROUND(I773*H773,2)</f>
        <v>0</v>
      </c>
      <c r="BL773" s="16" t="s">
        <v>239</v>
      </c>
      <c r="BM773" s="16" t="s">
        <v>1604</v>
      </c>
    </row>
    <row r="774" spans="2:47" s="1" customFormat="1" ht="11.25">
      <c r="B774" s="33"/>
      <c r="C774" s="34"/>
      <c r="D774" s="185" t="s">
        <v>148</v>
      </c>
      <c r="E774" s="34"/>
      <c r="F774" s="186" t="s">
        <v>1605</v>
      </c>
      <c r="G774" s="34"/>
      <c r="H774" s="34"/>
      <c r="I774" s="102"/>
      <c r="J774" s="34"/>
      <c r="K774" s="34"/>
      <c r="L774" s="37"/>
      <c r="M774" s="187"/>
      <c r="N774" s="59"/>
      <c r="O774" s="59"/>
      <c r="P774" s="59"/>
      <c r="Q774" s="59"/>
      <c r="R774" s="59"/>
      <c r="S774" s="59"/>
      <c r="T774" s="60"/>
      <c r="AT774" s="16" t="s">
        <v>148</v>
      </c>
      <c r="AU774" s="16" t="s">
        <v>82</v>
      </c>
    </row>
    <row r="775" spans="2:65" s="1" customFormat="1" ht="20.45" customHeight="1">
      <c r="B775" s="33"/>
      <c r="C775" s="173" t="s">
        <v>1606</v>
      </c>
      <c r="D775" s="173" t="s">
        <v>141</v>
      </c>
      <c r="E775" s="174" t="s">
        <v>1607</v>
      </c>
      <c r="F775" s="175" t="s">
        <v>1608</v>
      </c>
      <c r="G775" s="176" t="s">
        <v>347</v>
      </c>
      <c r="H775" s="177">
        <v>4</v>
      </c>
      <c r="I775" s="178"/>
      <c r="J775" s="179">
        <f>ROUND(I775*H775,2)</f>
        <v>0</v>
      </c>
      <c r="K775" s="175" t="s">
        <v>145</v>
      </c>
      <c r="L775" s="37"/>
      <c r="M775" s="180" t="s">
        <v>19</v>
      </c>
      <c r="N775" s="181" t="s">
        <v>43</v>
      </c>
      <c r="O775" s="59"/>
      <c r="P775" s="182">
        <f>O775*H775</f>
        <v>0</v>
      </c>
      <c r="Q775" s="182">
        <v>0</v>
      </c>
      <c r="R775" s="182">
        <f>Q775*H775</f>
        <v>0</v>
      </c>
      <c r="S775" s="182">
        <v>0</v>
      </c>
      <c r="T775" s="183">
        <f>S775*H775</f>
        <v>0</v>
      </c>
      <c r="AR775" s="16" t="s">
        <v>239</v>
      </c>
      <c r="AT775" s="16" t="s">
        <v>141</v>
      </c>
      <c r="AU775" s="16" t="s">
        <v>82</v>
      </c>
      <c r="AY775" s="16" t="s">
        <v>139</v>
      </c>
      <c r="BE775" s="184">
        <f>IF(N775="základní",J775,0)</f>
        <v>0</v>
      </c>
      <c r="BF775" s="184">
        <f>IF(N775="snížená",J775,0)</f>
        <v>0</v>
      </c>
      <c r="BG775" s="184">
        <f>IF(N775="zákl. přenesená",J775,0)</f>
        <v>0</v>
      </c>
      <c r="BH775" s="184">
        <f>IF(N775="sníž. přenesená",J775,0)</f>
        <v>0</v>
      </c>
      <c r="BI775" s="184">
        <f>IF(N775="nulová",J775,0)</f>
        <v>0</v>
      </c>
      <c r="BJ775" s="16" t="s">
        <v>80</v>
      </c>
      <c r="BK775" s="184">
        <f>ROUND(I775*H775,2)</f>
        <v>0</v>
      </c>
      <c r="BL775" s="16" t="s">
        <v>239</v>
      </c>
      <c r="BM775" s="16" t="s">
        <v>1609</v>
      </c>
    </row>
    <row r="776" spans="2:47" s="1" customFormat="1" ht="11.25">
      <c r="B776" s="33"/>
      <c r="C776" s="34"/>
      <c r="D776" s="185" t="s">
        <v>148</v>
      </c>
      <c r="E776" s="34"/>
      <c r="F776" s="186" t="s">
        <v>1610</v>
      </c>
      <c r="G776" s="34"/>
      <c r="H776" s="34"/>
      <c r="I776" s="102"/>
      <c r="J776" s="34"/>
      <c r="K776" s="34"/>
      <c r="L776" s="37"/>
      <c r="M776" s="187"/>
      <c r="N776" s="59"/>
      <c r="O776" s="59"/>
      <c r="P776" s="59"/>
      <c r="Q776" s="59"/>
      <c r="R776" s="59"/>
      <c r="S776" s="59"/>
      <c r="T776" s="60"/>
      <c r="AT776" s="16" t="s">
        <v>148</v>
      </c>
      <c r="AU776" s="16" t="s">
        <v>82</v>
      </c>
    </row>
    <row r="777" spans="2:65" s="1" customFormat="1" ht="20.45" customHeight="1">
      <c r="B777" s="33"/>
      <c r="C777" s="222" t="s">
        <v>1611</v>
      </c>
      <c r="D777" s="222" t="s">
        <v>259</v>
      </c>
      <c r="E777" s="223" t="s">
        <v>1612</v>
      </c>
      <c r="F777" s="224" t="s">
        <v>1613</v>
      </c>
      <c r="G777" s="225" t="s">
        <v>347</v>
      </c>
      <c r="H777" s="226">
        <v>4</v>
      </c>
      <c r="I777" s="227"/>
      <c r="J777" s="228">
        <f>ROUND(I777*H777,2)</f>
        <v>0</v>
      </c>
      <c r="K777" s="224" t="s">
        <v>145</v>
      </c>
      <c r="L777" s="229"/>
      <c r="M777" s="230" t="s">
        <v>19</v>
      </c>
      <c r="N777" s="231" t="s">
        <v>43</v>
      </c>
      <c r="O777" s="59"/>
      <c r="P777" s="182">
        <f>O777*H777</f>
        <v>0</v>
      </c>
      <c r="Q777" s="182">
        <v>0.00052</v>
      </c>
      <c r="R777" s="182">
        <f>Q777*H777</f>
        <v>0.00208</v>
      </c>
      <c r="S777" s="182">
        <v>0</v>
      </c>
      <c r="T777" s="183">
        <f>S777*H777</f>
        <v>0</v>
      </c>
      <c r="AR777" s="16" t="s">
        <v>350</v>
      </c>
      <c r="AT777" s="16" t="s">
        <v>259</v>
      </c>
      <c r="AU777" s="16" t="s">
        <v>82</v>
      </c>
      <c r="AY777" s="16" t="s">
        <v>139</v>
      </c>
      <c r="BE777" s="184">
        <f>IF(N777="základní",J777,0)</f>
        <v>0</v>
      </c>
      <c r="BF777" s="184">
        <f>IF(N777="snížená",J777,0)</f>
        <v>0</v>
      </c>
      <c r="BG777" s="184">
        <f>IF(N777="zákl. přenesená",J777,0)</f>
        <v>0</v>
      </c>
      <c r="BH777" s="184">
        <f>IF(N777="sníž. přenesená",J777,0)</f>
        <v>0</v>
      </c>
      <c r="BI777" s="184">
        <f>IF(N777="nulová",J777,0)</f>
        <v>0</v>
      </c>
      <c r="BJ777" s="16" t="s">
        <v>80</v>
      </c>
      <c r="BK777" s="184">
        <f>ROUND(I777*H777,2)</f>
        <v>0</v>
      </c>
      <c r="BL777" s="16" t="s">
        <v>239</v>
      </c>
      <c r="BM777" s="16" t="s">
        <v>1614</v>
      </c>
    </row>
    <row r="778" spans="2:47" s="1" customFormat="1" ht="11.25">
      <c r="B778" s="33"/>
      <c r="C778" s="34"/>
      <c r="D778" s="185" t="s">
        <v>148</v>
      </c>
      <c r="E778" s="34"/>
      <c r="F778" s="186" t="s">
        <v>1613</v>
      </c>
      <c r="G778" s="34"/>
      <c r="H778" s="34"/>
      <c r="I778" s="102"/>
      <c r="J778" s="34"/>
      <c r="K778" s="34"/>
      <c r="L778" s="37"/>
      <c r="M778" s="187"/>
      <c r="N778" s="59"/>
      <c r="O778" s="59"/>
      <c r="P778" s="59"/>
      <c r="Q778" s="59"/>
      <c r="R778" s="59"/>
      <c r="S778" s="59"/>
      <c r="T778" s="60"/>
      <c r="AT778" s="16" t="s">
        <v>148</v>
      </c>
      <c r="AU778" s="16" t="s">
        <v>82</v>
      </c>
    </row>
    <row r="779" spans="2:65" s="1" customFormat="1" ht="20.45" customHeight="1">
      <c r="B779" s="33"/>
      <c r="C779" s="173" t="s">
        <v>1615</v>
      </c>
      <c r="D779" s="173" t="s">
        <v>141</v>
      </c>
      <c r="E779" s="174" t="s">
        <v>1616</v>
      </c>
      <c r="F779" s="175" t="s">
        <v>1617</v>
      </c>
      <c r="G779" s="176" t="s">
        <v>347</v>
      </c>
      <c r="H779" s="177">
        <v>4</v>
      </c>
      <c r="I779" s="178"/>
      <c r="J779" s="179">
        <f>ROUND(I779*H779,2)</f>
        <v>0</v>
      </c>
      <c r="K779" s="175" t="s">
        <v>145</v>
      </c>
      <c r="L779" s="37"/>
      <c r="M779" s="180" t="s">
        <v>19</v>
      </c>
      <c r="N779" s="181" t="s">
        <v>43</v>
      </c>
      <c r="O779" s="59"/>
      <c r="P779" s="182">
        <f>O779*H779</f>
        <v>0</v>
      </c>
      <c r="Q779" s="182">
        <v>0</v>
      </c>
      <c r="R779" s="182">
        <f>Q779*H779</f>
        <v>0</v>
      </c>
      <c r="S779" s="182">
        <v>0</v>
      </c>
      <c r="T779" s="183">
        <f>S779*H779</f>
        <v>0</v>
      </c>
      <c r="AR779" s="16" t="s">
        <v>239</v>
      </c>
      <c r="AT779" s="16" t="s">
        <v>141</v>
      </c>
      <c r="AU779" s="16" t="s">
        <v>82</v>
      </c>
      <c r="AY779" s="16" t="s">
        <v>139</v>
      </c>
      <c r="BE779" s="184">
        <f>IF(N779="základní",J779,0)</f>
        <v>0</v>
      </c>
      <c r="BF779" s="184">
        <f>IF(N779="snížená",J779,0)</f>
        <v>0</v>
      </c>
      <c r="BG779" s="184">
        <f>IF(N779="zákl. přenesená",J779,0)</f>
        <v>0</v>
      </c>
      <c r="BH779" s="184">
        <f>IF(N779="sníž. přenesená",J779,0)</f>
        <v>0</v>
      </c>
      <c r="BI779" s="184">
        <f>IF(N779="nulová",J779,0)</f>
        <v>0</v>
      </c>
      <c r="BJ779" s="16" t="s">
        <v>80</v>
      </c>
      <c r="BK779" s="184">
        <f>ROUND(I779*H779,2)</f>
        <v>0</v>
      </c>
      <c r="BL779" s="16" t="s">
        <v>239</v>
      </c>
      <c r="BM779" s="16" t="s">
        <v>1618</v>
      </c>
    </row>
    <row r="780" spans="2:47" s="1" customFormat="1" ht="11.25">
      <c r="B780" s="33"/>
      <c r="C780" s="34"/>
      <c r="D780" s="185" t="s">
        <v>148</v>
      </c>
      <c r="E780" s="34"/>
      <c r="F780" s="186" t="s">
        <v>1619</v>
      </c>
      <c r="G780" s="34"/>
      <c r="H780" s="34"/>
      <c r="I780" s="102"/>
      <c r="J780" s="34"/>
      <c r="K780" s="34"/>
      <c r="L780" s="37"/>
      <c r="M780" s="187"/>
      <c r="N780" s="59"/>
      <c r="O780" s="59"/>
      <c r="P780" s="59"/>
      <c r="Q780" s="59"/>
      <c r="R780" s="59"/>
      <c r="S780" s="59"/>
      <c r="T780" s="60"/>
      <c r="AT780" s="16" t="s">
        <v>148</v>
      </c>
      <c r="AU780" s="16" t="s">
        <v>82</v>
      </c>
    </row>
    <row r="781" spans="2:65" s="1" customFormat="1" ht="20.45" customHeight="1">
      <c r="B781" s="33"/>
      <c r="C781" s="222" t="s">
        <v>1620</v>
      </c>
      <c r="D781" s="222" t="s">
        <v>259</v>
      </c>
      <c r="E781" s="223" t="s">
        <v>1621</v>
      </c>
      <c r="F781" s="224" t="s">
        <v>1622</v>
      </c>
      <c r="G781" s="225" t="s">
        <v>347</v>
      </c>
      <c r="H781" s="226">
        <v>4</v>
      </c>
      <c r="I781" s="227"/>
      <c r="J781" s="228">
        <f>ROUND(I781*H781,2)</f>
        <v>0</v>
      </c>
      <c r="K781" s="224" t="s">
        <v>145</v>
      </c>
      <c r="L781" s="229"/>
      <c r="M781" s="230" t="s">
        <v>19</v>
      </c>
      <c r="N781" s="231" t="s">
        <v>43</v>
      </c>
      <c r="O781" s="59"/>
      <c r="P781" s="182">
        <f>O781*H781</f>
        <v>0</v>
      </c>
      <c r="Q781" s="182">
        <v>0.0012</v>
      </c>
      <c r="R781" s="182">
        <f>Q781*H781</f>
        <v>0.0048</v>
      </c>
      <c r="S781" s="182">
        <v>0</v>
      </c>
      <c r="T781" s="183">
        <f>S781*H781</f>
        <v>0</v>
      </c>
      <c r="AR781" s="16" t="s">
        <v>350</v>
      </c>
      <c r="AT781" s="16" t="s">
        <v>259</v>
      </c>
      <c r="AU781" s="16" t="s">
        <v>82</v>
      </c>
      <c r="AY781" s="16" t="s">
        <v>139</v>
      </c>
      <c r="BE781" s="184">
        <f>IF(N781="základní",J781,0)</f>
        <v>0</v>
      </c>
      <c r="BF781" s="184">
        <f>IF(N781="snížená",J781,0)</f>
        <v>0</v>
      </c>
      <c r="BG781" s="184">
        <f>IF(N781="zákl. přenesená",J781,0)</f>
        <v>0</v>
      </c>
      <c r="BH781" s="184">
        <f>IF(N781="sníž. přenesená",J781,0)</f>
        <v>0</v>
      </c>
      <c r="BI781" s="184">
        <f>IF(N781="nulová",J781,0)</f>
        <v>0</v>
      </c>
      <c r="BJ781" s="16" t="s">
        <v>80</v>
      </c>
      <c r="BK781" s="184">
        <f>ROUND(I781*H781,2)</f>
        <v>0</v>
      </c>
      <c r="BL781" s="16" t="s">
        <v>239</v>
      </c>
      <c r="BM781" s="16" t="s">
        <v>1623</v>
      </c>
    </row>
    <row r="782" spans="2:47" s="1" customFormat="1" ht="11.25">
      <c r="B782" s="33"/>
      <c r="C782" s="34"/>
      <c r="D782" s="185" t="s">
        <v>148</v>
      </c>
      <c r="E782" s="34"/>
      <c r="F782" s="186" t="s">
        <v>1622</v>
      </c>
      <c r="G782" s="34"/>
      <c r="H782" s="34"/>
      <c r="I782" s="102"/>
      <c r="J782" s="34"/>
      <c r="K782" s="34"/>
      <c r="L782" s="37"/>
      <c r="M782" s="187"/>
      <c r="N782" s="59"/>
      <c r="O782" s="59"/>
      <c r="P782" s="59"/>
      <c r="Q782" s="59"/>
      <c r="R782" s="59"/>
      <c r="S782" s="59"/>
      <c r="T782" s="60"/>
      <c r="AT782" s="16" t="s">
        <v>148</v>
      </c>
      <c r="AU782" s="16" t="s">
        <v>82</v>
      </c>
    </row>
    <row r="783" spans="2:65" s="1" customFormat="1" ht="20.45" customHeight="1">
      <c r="B783" s="33"/>
      <c r="C783" s="173" t="s">
        <v>1624</v>
      </c>
      <c r="D783" s="173" t="s">
        <v>141</v>
      </c>
      <c r="E783" s="174" t="s">
        <v>1625</v>
      </c>
      <c r="F783" s="175" t="s">
        <v>1626</v>
      </c>
      <c r="G783" s="176" t="s">
        <v>347</v>
      </c>
      <c r="H783" s="177">
        <v>1</v>
      </c>
      <c r="I783" s="178"/>
      <c r="J783" s="179">
        <f>ROUND(I783*H783,2)</f>
        <v>0</v>
      </c>
      <c r="K783" s="175" t="s">
        <v>145</v>
      </c>
      <c r="L783" s="37"/>
      <c r="M783" s="180" t="s">
        <v>19</v>
      </c>
      <c r="N783" s="181" t="s">
        <v>43</v>
      </c>
      <c r="O783" s="59"/>
      <c r="P783" s="182">
        <f>O783*H783</f>
        <v>0</v>
      </c>
      <c r="Q783" s="182">
        <v>0</v>
      </c>
      <c r="R783" s="182">
        <f>Q783*H783</f>
        <v>0</v>
      </c>
      <c r="S783" s="182">
        <v>0</v>
      </c>
      <c r="T783" s="183">
        <f>S783*H783</f>
        <v>0</v>
      </c>
      <c r="AR783" s="16" t="s">
        <v>239</v>
      </c>
      <c r="AT783" s="16" t="s">
        <v>141</v>
      </c>
      <c r="AU783" s="16" t="s">
        <v>82</v>
      </c>
      <c r="AY783" s="16" t="s">
        <v>139</v>
      </c>
      <c r="BE783" s="184">
        <f>IF(N783="základní",J783,0)</f>
        <v>0</v>
      </c>
      <c r="BF783" s="184">
        <f>IF(N783="snížená",J783,0)</f>
        <v>0</v>
      </c>
      <c r="BG783" s="184">
        <f>IF(N783="zákl. přenesená",J783,0)</f>
        <v>0</v>
      </c>
      <c r="BH783" s="184">
        <f>IF(N783="sníž. přenesená",J783,0)</f>
        <v>0</v>
      </c>
      <c r="BI783" s="184">
        <f>IF(N783="nulová",J783,0)</f>
        <v>0</v>
      </c>
      <c r="BJ783" s="16" t="s">
        <v>80</v>
      </c>
      <c r="BK783" s="184">
        <f>ROUND(I783*H783,2)</f>
        <v>0</v>
      </c>
      <c r="BL783" s="16" t="s">
        <v>239</v>
      </c>
      <c r="BM783" s="16" t="s">
        <v>1627</v>
      </c>
    </row>
    <row r="784" spans="2:47" s="1" customFormat="1" ht="19.5">
      <c r="B784" s="33"/>
      <c r="C784" s="34"/>
      <c r="D784" s="185" t="s">
        <v>148</v>
      </c>
      <c r="E784" s="34"/>
      <c r="F784" s="186" t="s">
        <v>1628</v>
      </c>
      <c r="G784" s="34"/>
      <c r="H784" s="34"/>
      <c r="I784" s="102"/>
      <c r="J784" s="34"/>
      <c r="K784" s="34"/>
      <c r="L784" s="37"/>
      <c r="M784" s="187"/>
      <c r="N784" s="59"/>
      <c r="O784" s="59"/>
      <c r="P784" s="59"/>
      <c r="Q784" s="59"/>
      <c r="R784" s="59"/>
      <c r="S784" s="59"/>
      <c r="T784" s="60"/>
      <c r="AT784" s="16" t="s">
        <v>148</v>
      </c>
      <c r="AU784" s="16" t="s">
        <v>82</v>
      </c>
    </row>
    <row r="785" spans="2:47" s="1" customFormat="1" ht="39">
      <c r="B785" s="33"/>
      <c r="C785" s="34"/>
      <c r="D785" s="185" t="s">
        <v>149</v>
      </c>
      <c r="E785" s="34"/>
      <c r="F785" s="188" t="s">
        <v>1629</v>
      </c>
      <c r="G785" s="34"/>
      <c r="H785" s="34"/>
      <c r="I785" s="102"/>
      <c r="J785" s="34"/>
      <c r="K785" s="34"/>
      <c r="L785" s="37"/>
      <c r="M785" s="187"/>
      <c r="N785" s="59"/>
      <c r="O785" s="59"/>
      <c r="P785" s="59"/>
      <c r="Q785" s="59"/>
      <c r="R785" s="59"/>
      <c r="S785" s="59"/>
      <c r="T785" s="60"/>
      <c r="AT785" s="16" t="s">
        <v>149</v>
      </c>
      <c r="AU785" s="16" t="s">
        <v>82</v>
      </c>
    </row>
    <row r="786" spans="2:65" s="1" customFormat="1" ht="20.45" customHeight="1">
      <c r="B786" s="33"/>
      <c r="C786" s="222" t="s">
        <v>1630</v>
      </c>
      <c r="D786" s="222" t="s">
        <v>259</v>
      </c>
      <c r="E786" s="223" t="s">
        <v>1631</v>
      </c>
      <c r="F786" s="224" t="s">
        <v>1632</v>
      </c>
      <c r="G786" s="225" t="s">
        <v>179</v>
      </c>
      <c r="H786" s="226">
        <v>2.375</v>
      </c>
      <c r="I786" s="227"/>
      <c r="J786" s="228">
        <f>ROUND(I786*H786,2)</f>
        <v>0</v>
      </c>
      <c r="K786" s="224" t="s">
        <v>145</v>
      </c>
      <c r="L786" s="229"/>
      <c r="M786" s="230" t="s">
        <v>19</v>
      </c>
      <c r="N786" s="231" t="s">
        <v>43</v>
      </c>
      <c r="O786" s="59"/>
      <c r="P786" s="182">
        <f>O786*H786</f>
        <v>0</v>
      </c>
      <c r="Q786" s="182">
        <v>0.004</v>
      </c>
      <c r="R786" s="182">
        <f>Q786*H786</f>
        <v>0.0095</v>
      </c>
      <c r="S786" s="182">
        <v>0</v>
      </c>
      <c r="T786" s="183">
        <f>S786*H786</f>
        <v>0</v>
      </c>
      <c r="AR786" s="16" t="s">
        <v>350</v>
      </c>
      <c r="AT786" s="16" t="s">
        <v>259</v>
      </c>
      <c r="AU786" s="16" t="s">
        <v>82</v>
      </c>
      <c r="AY786" s="16" t="s">
        <v>139</v>
      </c>
      <c r="BE786" s="184">
        <f>IF(N786="základní",J786,0)</f>
        <v>0</v>
      </c>
      <c r="BF786" s="184">
        <f>IF(N786="snížená",J786,0)</f>
        <v>0</v>
      </c>
      <c r="BG786" s="184">
        <f>IF(N786="zákl. přenesená",J786,0)</f>
        <v>0</v>
      </c>
      <c r="BH786" s="184">
        <f>IF(N786="sníž. přenesená",J786,0)</f>
        <v>0</v>
      </c>
      <c r="BI786" s="184">
        <f>IF(N786="nulová",J786,0)</f>
        <v>0</v>
      </c>
      <c r="BJ786" s="16" t="s">
        <v>80</v>
      </c>
      <c r="BK786" s="184">
        <f>ROUND(I786*H786,2)</f>
        <v>0</v>
      </c>
      <c r="BL786" s="16" t="s">
        <v>239</v>
      </c>
      <c r="BM786" s="16" t="s">
        <v>1633</v>
      </c>
    </row>
    <row r="787" spans="2:47" s="1" customFormat="1" ht="11.25">
      <c r="B787" s="33"/>
      <c r="C787" s="34"/>
      <c r="D787" s="185" t="s">
        <v>148</v>
      </c>
      <c r="E787" s="34"/>
      <c r="F787" s="186" t="s">
        <v>1632</v>
      </c>
      <c r="G787" s="34"/>
      <c r="H787" s="34"/>
      <c r="I787" s="102"/>
      <c r="J787" s="34"/>
      <c r="K787" s="34"/>
      <c r="L787" s="37"/>
      <c r="M787" s="187"/>
      <c r="N787" s="59"/>
      <c r="O787" s="59"/>
      <c r="P787" s="59"/>
      <c r="Q787" s="59"/>
      <c r="R787" s="59"/>
      <c r="S787" s="59"/>
      <c r="T787" s="60"/>
      <c r="AT787" s="16" t="s">
        <v>148</v>
      </c>
      <c r="AU787" s="16" t="s">
        <v>82</v>
      </c>
    </row>
    <row r="788" spans="2:65" s="1" customFormat="1" ht="20.45" customHeight="1">
      <c r="B788" s="33"/>
      <c r="C788" s="222" t="s">
        <v>1634</v>
      </c>
      <c r="D788" s="222" t="s">
        <v>259</v>
      </c>
      <c r="E788" s="223" t="s">
        <v>1635</v>
      </c>
      <c r="F788" s="224" t="s">
        <v>1636</v>
      </c>
      <c r="G788" s="225" t="s">
        <v>347</v>
      </c>
      <c r="H788" s="226">
        <v>2</v>
      </c>
      <c r="I788" s="227"/>
      <c r="J788" s="228">
        <f>ROUND(I788*H788,2)</f>
        <v>0</v>
      </c>
      <c r="K788" s="224" t="s">
        <v>145</v>
      </c>
      <c r="L788" s="229"/>
      <c r="M788" s="230" t="s">
        <v>19</v>
      </c>
      <c r="N788" s="231" t="s">
        <v>43</v>
      </c>
      <c r="O788" s="59"/>
      <c r="P788" s="182">
        <f>O788*H788</f>
        <v>0</v>
      </c>
      <c r="Q788" s="182">
        <v>6E-05</v>
      </c>
      <c r="R788" s="182">
        <f>Q788*H788</f>
        <v>0.00012</v>
      </c>
      <c r="S788" s="182">
        <v>0</v>
      </c>
      <c r="T788" s="183">
        <f>S788*H788</f>
        <v>0</v>
      </c>
      <c r="AR788" s="16" t="s">
        <v>350</v>
      </c>
      <c r="AT788" s="16" t="s">
        <v>259</v>
      </c>
      <c r="AU788" s="16" t="s">
        <v>82</v>
      </c>
      <c r="AY788" s="16" t="s">
        <v>139</v>
      </c>
      <c r="BE788" s="184">
        <f>IF(N788="základní",J788,0)</f>
        <v>0</v>
      </c>
      <c r="BF788" s="184">
        <f>IF(N788="snížená",J788,0)</f>
        <v>0</v>
      </c>
      <c r="BG788" s="184">
        <f>IF(N788="zákl. přenesená",J788,0)</f>
        <v>0</v>
      </c>
      <c r="BH788" s="184">
        <f>IF(N788="sníž. přenesená",J788,0)</f>
        <v>0</v>
      </c>
      <c r="BI788" s="184">
        <f>IF(N788="nulová",J788,0)</f>
        <v>0</v>
      </c>
      <c r="BJ788" s="16" t="s">
        <v>80</v>
      </c>
      <c r="BK788" s="184">
        <f>ROUND(I788*H788,2)</f>
        <v>0</v>
      </c>
      <c r="BL788" s="16" t="s">
        <v>239</v>
      </c>
      <c r="BM788" s="16" t="s">
        <v>1637</v>
      </c>
    </row>
    <row r="789" spans="2:47" s="1" customFormat="1" ht="11.25">
      <c r="B789" s="33"/>
      <c r="C789" s="34"/>
      <c r="D789" s="185" t="s">
        <v>148</v>
      </c>
      <c r="E789" s="34"/>
      <c r="F789" s="186" t="s">
        <v>1636</v>
      </c>
      <c r="G789" s="34"/>
      <c r="H789" s="34"/>
      <c r="I789" s="102"/>
      <c r="J789" s="34"/>
      <c r="K789" s="34"/>
      <c r="L789" s="37"/>
      <c r="M789" s="187"/>
      <c r="N789" s="59"/>
      <c r="O789" s="59"/>
      <c r="P789" s="59"/>
      <c r="Q789" s="59"/>
      <c r="R789" s="59"/>
      <c r="S789" s="59"/>
      <c r="T789" s="60"/>
      <c r="AT789" s="16" t="s">
        <v>148</v>
      </c>
      <c r="AU789" s="16" t="s">
        <v>82</v>
      </c>
    </row>
    <row r="790" spans="2:65" s="1" customFormat="1" ht="20.45" customHeight="1">
      <c r="B790" s="33"/>
      <c r="C790" s="173" t="s">
        <v>1638</v>
      </c>
      <c r="D790" s="173" t="s">
        <v>141</v>
      </c>
      <c r="E790" s="174" t="s">
        <v>1639</v>
      </c>
      <c r="F790" s="175" t="s">
        <v>1640</v>
      </c>
      <c r="G790" s="176" t="s">
        <v>262</v>
      </c>
      <c r="H790" s="177">
        <v>0.279</v>
      </c>
      <c r="I790" s="178"/>
      <c r="J790" s="179">
        <f>ROUND(I790*H790,2)</f>
        <v>0</v>
      </c>
      <c r="K790" s="175" t="s">
        <v>145</v>
      </c>
      <c r="L790" s="37"/>
      <c r="M790" s="180" t="s">
        <v>19</v>
      </c>
      <c r="N790" s="181" t="s">
        <v>43</v>
      </c>
      <c r="O790" s="59"/>
      <c r="P790" s="182">
        <f>O790*H790</f>
        <v>0</v>
      </c>
      <c r="Q790" s="182">
        <v>0</v>
      </c>
      <c r="R790" s="182">
        <f>Q790*H790</f>
        <v>0</v>
      </c>
      <c r="S790" s="182">
        <v>0</v>
      </c>
      <c r="T790" s="183">
        <f>S790*H790</f>
        <v>0</v>
      </c>
      <c r="AR790" s="16" t="s">
        <v>239</v>
      </c>
      <c r="AT790" s="16" t="s">
        <v>141</v>
      </c>
      <c r="AU790" s="16" t="s">
        <v>82</v>
      </c>
      <c r="AY790" s="16" t="s">
        <v>139</v>
      </c>
      <c r="BE790" s="184">
        <f>IF(N790="základní",J790,0)</f>
        <v>0</v>
      </c>
      <c r="BF790" s="184">
        <f>IF(N790="snížená",J790,0)</f>
        <v>0</v>
      </c>
      <c r="BG790" s="184">
        <f>IF(N790="zákl. přenesená",J790,0)</f>
        <v>0</v>
      </c>
      <c r="BH790" s="184">
        <f>IF(N790="sníž. přenesená",J790,0)</f>
        <v>0</v>
      </c>
      <c r="BI790" s="184">
        <f>IF(N790="nulová",J790,0)</f>
        <v>0</v>
      </c>
      <c r="BJ790" s="16" t="s">
        <v>80</v>
      </c>
      <c r="BK790" s="184">
        <f>ROUND(I790*H790,2)</f>
        <v>0</v>
      </c>
      <c r="BL790" s="16" t="s">
        <v>239</v>
      </c>
      <c r="BM790" s="16" t="s">
        <v>1641</v>
      </c>
    </row>
    <row r="791" spans="2:47" s="1" customFormat="1" ht="19.5">
      <c r="B791" s="33"/>
      <c r="C791" s="34"/>
      <c r="D791" s="185" t="s">
        <v>148</v>
      </c>
      <c r="E791" s="34"/>
      <c r="F791" s="186" t="s">
        <v>1642</v>
      </c>
      <c r="G791" s="34"/>
      <c r="H791" s="34"/>
      <c r="I791" s="102"/>
      <c r="J791" s="34"/>
      <c r="K791" s="34"/>
      <c r="L791" s="37"/>
      <c r="M791" s="187"/>
      <c r="N791" s="59"/>
      <c r="O791" s="59"/>
      <c r="P791" s="59"/>
      <c r="Q791" s="59"/>
      <c r="R791" s="59"/>
      <c r="S791" s="59"/>
      <c r="T791" s="60"/>
      <c r="AT791" s="16" t="s">
        <v>148</v>
      </c>
      <c r="AU791" s="16" t="s">
        <v>82</v>
      </c>
    </row>
    <row r="792" spans="2:47" s="1" customFormat="1" ht="87.75">
      <c r="B792" s="33"/>
      <c r="C792" s="34"/>
      <c r="D792" s="185" t="s">
        <v>149</v>
      </c>
      <c r="E792" s="34"/>
      <c r="F792" s="188" t="s">
        <v>1643</v>
      </c>
      <c r="G792" s="34"/>
      <c r="H792" s="34"/>
      <c r="I792" s="102"/>
      <c r="J792" s="34"/>
      <c r="K792" s="34"/>
      <c r="L792" s="37"/>
      <c r="M792" s="187"/>
      <c r="N792" s="59"/>
      <c r="O792" s="59"/>
      <c r="P792" s="59"/>
      <c r="Q792" s="59"/>
      <c r="R792" s="59"/>
      <c r="S792" s="59"/>
      <c r="T792" s="60"/>
      <c r="AT792" s="16" t="s">
        <v>149</v>
      </c>
      <c r="AU792" s="16" t="s">
        <v>82</v>
      </c>
    </row>
    <row r="793" spans="2:63" s="10" customFormat="1" ht="22.9" customHeight="1">
      <c r="B793" s="157"/>
      <c r="C793" s="158"/>
      <c r="D793" s="159" t="s">
        <v>71</v>
      </c>
      <c r="E793" s="171" t="s">
        <v>565</v>
      </c>
      <c r="F793" s="171" t="s">
        <v>566</v>
      </c>
      <c r="G793" s="158"/>
      <c r="H793" s="158"/>
      <c r="I793" s="161"/>
      <c r="J793" s="172">
        <f>BK793</f>
        <v>0</v>
      </c>
      <c r="K793" s="158"/>
      <c r="L793" s="163"/>
      <c r="M793" s="164"/>
      <c r="N793" s="165"/>
      <c r="O793" s="165"/>
      <c r="P793" s="166">
        <f>SUM(P794:P834)</f>
        <v>0</v>
      </c>
      <c r="Q793" s="165"/>
      <c r="R793" s="166">
        <f>SUM(R794:R834)</f>
        <v>0.8441984999999999</v>
      </c>
      <c r="S793" s="165"/>
      <c r="T793" s="167">
        <f>SUM(T794:T834)</f>
        <v>0.5018400000000001</v>
      </c>
      <c r="AR793" s="168" t="s">
        <v>82</v>
      </c>
      <c r="AT793" s="169" t="s">
        <v>71</v>
      </c>
      <c r="AU793" s="169" t="s">
        <v>80</v>
      </c>
      <c r="AY793" s="168" t="s">
        <v>139</v>
      </c>
      <c r="BK793" s="170">
        <f>SUM(BK794:BK834)</f>
        <v>0</v>
      </c>
    </row>
    <row r="794" spans="2:65" s="1" customFormat="1" ht="20.45" customHeight="1">
      <c r="B794" s="33"/>
      <c r="C794" s="173" t="s">
        <v>1644</v>
      </c>
      <c r="D794" s="173" t="s">
        <v>141</v>
      </c>
      <c r="E794" s="174" t="s">
        <v>1645</v>
      </c>
      <c r="F794" s="175" t="s">
        <v>1646</v>
      </c>
      <c r="G794" s="176" t="s">
        <v>144</v>
      </c>
      <c r="H794" s="177">
        <v>29.52</v>
      </c>
      <c r="I794" s="178"/>
      <c r="J794" s="179">
        <f>ROUND(I794*H794,2)</f>
        <v>0</v>
      </c>
      <c r="K794" s="175" t="s">
        <v>774</v>
      </c>
      <c r="L794" s="37"/>
      <c r="M794" s="180" t="s">
        <v>19</v>
      </c>
      <c r="N794" s="181" t="s">
        <v>43</v>
      </c>
      <c r="O794" s="59"/>
      <c r="P794" s="182">
        <f>O794*H794</f>
        <v>0</v>
      </c>
      <c r="Q794" s="182">
        <v>0</v>
      </c>
      <c r="R794" s="182">
        <f>Q794*H794</f>
        <v>0</v>
      </c>
      <c r="S794" s="182">
        <v>0.017</v>
      </c>
      <c r="T794" s="183">
        <f>S794*H794</f>
        <v>0.5018400000000001</v>
      </c>
      <c r="AR794" s="16" t="s">
        <v>239</v>
      </c>
      <c r="AT794" s="16" t="s">
        <v>141</v>
      </c>
      <c r="AU794" s="16" t="s">
        <v>82</v>
      </c>
      <c r="AY794" s="16" t="s">
        <v>139</v>
      </c>
      <c r="BE794" s="184">
        <f>IF(N794="základní",J794,0)</f>
        <v>0</v>
      </c>
      <c r="BF794" s="184">
        <f>IF(N794="snížená",J794,0)</f>
        <v>0</v>
      </c>
      <c r="BG794" s="184">
        <f>IF(N794="zákl. přenesená",J794,0)</f>
        <v>0</v>
      </c>
      <c r="BH794" s="184">
        <f>IF(N794="sníž. přenesená",J794,0)</f>
        <v>0</v>
      </c>
      <c r="BI794" s="184">
        <f>IF(N794="nulová",J794,0)</f>
        <v>0</v>
      </c>
      <c r="BJ794" s="16" t="s">
        <v>80</v>
      </c>
      <c r="BK794" s="184">
        <f>ROUND(I794*H794,2)</f>
        <v>0</v>
      </c>
      <c r="BL794" s="16" t="s">
        <v>239</v>
      </c>
      <c r="BM794" s="16" t="s">
        <v>1647</v>
      </c>
    </row>
    <row r="795" spans="2:47" s="1" customFormat="1" ht="11.25">
      <c r="B795" s="33"/>
      <c r="C795" s="34"/>
      <c r="D795" s="185" t="s">
        <v>148</v>
      </c>
      <c r="E795" s="34"/>
      <c r="F795" s="186" t="s">
        <v>1648</v>
      </c>
      <c r="G795" s="34"/>
      <c r="H795" s="34"/>
      <c r="I795" s="102"/>
      <c r="J795" s="34"/>
      <c r="K795" s="34"/>
      <c r="L795" s="37"/>
      <c r="M795" s="187"/>
      <c r="N795" s="59"/>
      <c r="O795" s="59"/>
      <c r="P795" s="59"/>
      <c r="Q795" s="59"/>
      <c r="R795" s="59"/>
      <c r="S795" s="59"/>
      <c r="T795" s="60"/>
      <c r="AT795" s="16" t="s">
        <v>148</v>
      </c>
      <c r="AU795" s="16" t="s">
        <v>82</v>
      </c>
    </row>
    <row r="796" spans="2:51" s="11" customFormat="1" ht="11.25">
      <c r="B796" s="189"/>
      <c r="C796" s="190"/>
      <c r="D796" s="185" t="s">
        <v>151</v>
      </c>
      <c r="E796" s="191" t="s">
        <v>19</v>
      </c>
      <c r="F796" s="192" t="s">
        <v>1649</v>
      </c>
      <c r="G796" s="190"/>
      <c r="H796" s="193">
        <v>29.52</v>
      </c>
      <c r="I796" s="194"/>
      <c r="J796" s="190"/>
      <c r="K796" s="190"/>
      <c r="L796" s="195"/>
      <c r="M796" s="196"/>
      <c r="N796" s="197"/>
      <c r="O796" s="197"/>
      <c r="P796" s="197"/>
      <c r="Q796" s="197"/>
      <c r="R796" s="197"/>
      <c r="S796" s="197"/>
      <c r="T796" s="198"/>
      <c r="AT796" s="199" t="s">
        <v>151</v>
      </c>
      <c r="AU796" s="199" t="s">
        <v>82</v>
      </c>
      <c r="AV796" s="11" t="s">
        <v>82</v>
      </c>
      <c r="AW796" s="11" t="s">
        <v>33</v>
      </c>
      <c r="AX796" s="11" t="s">
        <v>80</v>
      </c>
      <c r="AY796" s="199" t="s">
        <v>139</v>
      </c>
    </row>
    <row r="797" spans="2:65" s="1" customFormat="1" ht="20.45" customHeight="1">
      <c r="B797" s="33"/>
      <c r="C797" s="173" t="s">
        <v>1650</v>
      </c>
      <c r="D797" s="173" t="s">
        <v>141</v>
      </c>
      <c r="E797" s="174" t="s">
        <v>1651</v>
      </c>
      <c r="F797" s="175" t="s">
        <v>1652</v>
      </c>
      <c r="G797" s="176" t="s">
        <v>179</v>
      </c>
      <c r="H797" s="177">
        <v>17.55</v>
      </c>
      <c r="I797" s="178"/>
      <c r="J797" s="179">
        <f>ROUND(I797*H797,2)</f>
        <v>0</v>
      </c>
      <c r="K797" s="175" t="s">
        <v>145</v>
      </c>
      <c r="L797" s="37"/>
      <c r="M797" s="180" t="s">
        <v>19</v>
      </c>
      <c r="N797" s="181" t="s">
        <v>43</v>
      </c>
      <c r="O797" s="59"/>
      <c r="P797" s="182">
        <f>O797*H797</f>
        <v>0</v>
      </c>
      <c r="Q797" s="182">
        <v>0</v>
      </c>
      <c r="R797" s="182">
        <f>Q797*H797</f>
        <v>0</v>
      </c>
      <c r="S797" s="182">
        <v>0</v>
      </c>
      <c r="T797" s="183">
        <f>S797*H797</f>
        <v>0</v>
      </c>
      <c r="AR797" s="16" t="s">
        <v>239</v>
      </c>
      <c r="AT797" s="16" t="s">
        <v>141</v>
      </c>
      <c r="AU797" s="16" t="s">
        <v>82</v>
      </c>
      <c r="AY797" s="16" t="s">
        <v>139</v>
      </c>
      <c r="BE797" s="184">
        <f>IF(N797="základní",J797,0)</f>
        <v>0</v>
      </c>
      <c r="BF797" s="184">
        <f>IF(N797="snížená",J797,0)</f>
        <v>0</v>
      </c>
      <c r="BG797" s="184">
        <f>IF(N797="zákl. přenesená",J797,0)</f>
        <v>0</v>
      </c>
      <c r="BH797" s="184">
        <f>IF(N797="sníž. přenesená",J797,0)</f>
        <v>0</v>
      </c>
      <c r="BI797" s="184">
        <f>IF(N797="nulová",J797,0)</f>
        <v>0</v>
      </c>
      <c r="BJ797" s="16" t="s">
        <v>80</v>
      </c>
      <c r="BK797" s="184">
        <f>ROUND(I797*H797,2)</f>
        <v>0</v>
      </c>
      <c r="BL797" s="16" t="s">
        <v>239</v>
      </c>
      <c r="BM797" s="16" t="s">
        <v>1653</v>
      </c>
    </row>
    <row r="798" spans="2:47" s="1" customFormat="1" ht="11.25">
      <c r="B798" s="33"/>
      <c r="C798" s="34"/>
      <c r="D798" s="185" t="s">
        <v>148</v>
      </c>
      <c r="E798" s="34"/>
      <c r="F798" s="186" t="s">
        <v>1654</v>
      </c>
      <c r="G798" s="34"/>
      <c r="H798" s="34"/>
      <c r="I798" s="102"/>
      <c r="J798" s="34"/>
      <c r="K798" s="34"/>
      <c r="L798" s="37"/>
      <c r="M798" s="187"/>
      <c r="N798" s="59"/>
      <c r="O798" s="59"/>
      <c r="P798" s="59"/>
      <c r="Q798" s="59"/>
      <c r="R798" s="59"/>
      <c r="S798" s="59"/>
      <c r="T798" s="60"/>
      <c r="AT798" s="16" t="s">
        <v>148</v>
      </c>
      <c r="AU798" s="16" t="s">
        <v>82</v>
      </c>
    </row>
    <row r="799" spans="2:47" s="1" customFormat="1" ht="107.25">
      <c r="B799" s="33"/>
      <c r="C799" s="34"/>
      <c r="D799" s="185" t="s">
        <v>149</v>
      </c>
      <c r="E799" s="34"/>
      <c r="F799" s="188" t="s">
        <v>1655</v>
      </c>
      <c r="G799" s="34"/>
      <c r="H799" s="34"/>
      <c r="I799" s="102"/>
      <c r="J799" s="34"/>
      <c r="K799" s="34"/>
      <c r="L799" s="37"/>
      <c r="M799" s="187"/>
      <c r="N799" s="59"/>
      <c r="O799" s="59"/>
      <c r="P799" s="59"/>
      <c r="Q799" s="59"/>
      <c r="R799" s="59"/>
      <c r="S799" s="59"/>
      <c r="T799" s="60"/>
      <c r="AT799" s="16" t="s">
        <v>149</v>
      </c>
      <c r="AU799" s="16" t="s">
        <v>82</v>
      </c>
    </row>
    <row r="800" spans="2:51" s="11" customFormat="1" ht="11.25">
      <c r="B800" s="189"/>
      <c r="C800" s="190"/>
      <c r="D800" s="185" t="s">
        <v>151</v>
      </c>
      <c r="E800" s="191" t="s">
        <v>19</v>
      </c>
      <c r="F800" s="192" t="s">
        <v>1656</v>
      </c>
      <c r="G800" s="190"/>
      <c r="H800" s="193">
        <v>17.55</v>
      </c>
      <c r="I800" s="194"/>
      <c r="J800" s="190"/>
      <c r="K800" s="190"/>
      <c r="L800" s="195"/>
      <c r="M800" s="196"/>
      <c r="N800" s="197"/>
      <c r="O800" s="197"/>
      <c r="P800" s="197"/>
      <c r="Q800" s="197"/>
      <c r="R800" s="197"/>
      <c r="S800" s="197"/>
      <c r="T800" s="198"/>
      <c r="AT800" s="199" t="s">
        <v>151</v>
      </c>
      <c r="AU800" s="199" t="s">
        <v>82</v>
      </c>
      <c r="AV800" s="11" t="s">
        <v>82</v>
      </c>
      <c r="AW800" s="11" t="s">
        <v>33</v>
      </c>
      <c r="AX800" s="11" t="s">
        <v>80</v>
      </c>
      <c r="AY800" s="199" t="s">
        <v>139</v>
      </c>
    </row>
    <row r="801" spans="2:65" s="1" customFormat="1" ht="14.45" customHeight="1">
      <c r="B801" s="33"/>
      <c r="C801" s="222" t="s">
        <v>1657</v>
      </c>
      <c r="D801" s="222" t="s">
        <v>259</v>
      </c>
      <c r="E801" s="223" t="s">
        <v>1658</v>
      </c>
      <c r="F801" s="224" t="s">
        <v>1659</v>
      </c>
      <c r="G801" s="225" t="s">
        <v>179</v>
      </c>
      <c r="H801" s="226">
        <v>17.55</v>
      </c>
      <c r="I801" s="227"/>
      <c r="J801" s="228">
        <f>ROUND(I801*H801,2)</f>
        <v>0</v>
      </c>
      <c r="K801" s="224" t="s">
        <v>19</v>
      </c>
      <c r="L801" s="229"/>
      <c r="M801" s="230" t="s">
        <v>19</v>
      </c>
      <c r="N801" s="231" t="s">
        <v>43</v>
      </c>
      <c r="O801" s="59"/>
      <c r="P801" s="182">
        <f>O801*H801</f>
        <v>0</v>
      </c>
      <c r="Q801" s="182">
        <v>0.00695</v>
      </c>
      <c r="R801" s="182">
        <f>Q801*H801</f>
        <v>0.1219725</v>
      </c>
      <c r="S801" s="182">
        <v>0</v>
      </c>
      <c r="T801" s="183">
        <f>S801*H801</f>
        <v>0</v>
      </c>
      <c r="AR801" s="16" t="s">
        <v>350</v>
      </c>
      <c r="AT801" s="16" t="s">
        <v>259</v>
      </c>
      <c r="AU801" s="16" t="s">
        <v>82</v>
      </c>
      <c r="AY801" s="16" t="s">
        <v>139</v>
      </c>
      <c r="BE801" s="184">
        <f>IF(N801="základní",J801,0)</f>
        <v>0</v>
      </c>
      <c r="BF801" s="184">
        <f>IF(N801="snížená",J801,0)</f>
        <v>0</v>
      </c>
      <c r="BG801" s="184">
        <f>IF(N801="zákl. přenesená",J801,0)</f>
        <v>0</v>
      </c>
      <c r="BH801" s="184">
        <f>IF(N801="sníž. přenesená",J801,0)</f>
        <v>0</v>
      </c>
      <c r="BI801" s="184">
        <f>IF(N801="nulová",J801,0)</f>
        <v>0</v>
      </c>
      <c r="BJ801" s="16" t="s">
        <v>80</v>
      </c>
      <c r="BK801" s="184">
        <f>ROUND(I801*H801,2)</f>
        <v>0</v>
      </c>
      <c r="BL801" s="16" t="s">
        <v>239</v>
      </c>
      <c r="BM801" s="16" t="s">
        <v>1660</v>
      </c>
    </row>
    <row r="802" spans="2:47" s="1" customFormat="1" ht="11.25">
      <c r="B802" s="33"/>
      <c r="C802" s="34"/>
      <c r="D802" s="185" t="s">
        <v>148</v>
      </c>
      <c r="E802" s="34"/>
      <c r="F802" s="186" t="s">
        <v>1659</v>
      </c>
      <c r="G802" s="34"/>
      <c r="H802" s="34"/>
      <c r="I802" s="102"/>
      <c r="J802" s="34"/>
      <c r="K802" s="34"/>
      <c r="L802" s="37"/>
      <c r="M802" s="187"/>
      <c r="N802" s="59"/>
      <c r="O802" s="59"/>
      <c r="P802" s="59"/>
      <c r="Q802" s="59"/>
      <c r="R802" s="59"/>
      <c r="S802" s="59"/>
      <c r="T802" s="60"/>
      <c r="AT802" s="16" t="s">
        <v>148</v>
      </c>
      <c r="AU802" s="16" t="s">
        <v>82</v>
      </c>
    </row>
    <row r="803" spans="2:65" s="1" customFormat="1" ht="20.45" customHeight="1">
      <c r="B803" s="33"/>
      <c r="C803" s="173" t="s">
        <v>1661</v>
      </c>
      <c r="D803" s="173" t="s">
        <v>141</v>
      </c>
      <c r="E803" s="174" t="s">
        <v>1662</v>
      </c>
      <c r="F803" s="175" t="s">
        <v>1663</v>
      </c>
      <c r="G803" s="176" t="s">
        <v>144</v>
      </c>
      <c r="H803" s="177">
        <v>5.457</v>
      </c>
      <c r="I803" s="178"/>
      <c r="J803" s="179">
        <f>ROUND(I803*H803,2)</f>
        <v>0</v>
      </c>
      <c r="K803" s="175" t="s">
        <v>145</v>
      </c>
      <c r="L803" s="37"/>
      <c r="M803" s="180" t="s">
        <v>19</v>
      </c>
      <c r="N803" s="181" t="s">
        <v>43</v>
      </c>
      <c r="O803" s="59"/>
      <c r="P803" s="182">
        <f>O803*H803</f>
        <v>0</v>
      </c>
      <c r="Q803" s="182">
        <v>0</v>
      </c>
      <c r="R803" s="182">
        <f>Q803*H803</f>
        <v>0</v>
      </c>
      <c r="S803" s="182">
        <v>0</v>
      </c>
      <c r="T803" s="183">
        <f>S803*H803</f>
        <v>0</v>
      </c>
      <c r="AR803" s="16" t="s">
        <v>239</v>
      </c>
      <c r="AT803" s="16" t="s">
        <v>141</v>
      </c>
      <c r="AU803" s="16" t="s">
        <v>82</v>
      </c>
      <c r="AY803" s="16" t="s">
        <v>139</v>
      </c>
      <c r="BE803" s="184">
        <f>IF(N803="základní",J803,0)</f>
        <v>0</v>
      </c>
      <c r="BF803" s="184">
        <f>IF(N803="snížená",J803,0)</f>
        <v>0</v>
      </c>
      <c r="BG803" s="184">
        <f>IF(N803="zákl. přenesená",J803,0)</f>
        <v>0</v>
      </c>
      <c r="BH803" s="184">
        <f>IF(N803="sníž. přenesená",J803,0)</f>
        <v>0</v>
      </c>
      <c r="BI803" s="184">
        <f>IF(N803="nulová",J803,0)</f>
        <v>0</v>
      </c>
      <c r="BJ803" s="16" t="s">
        <v>80</v>
      </c>
      <c r="BK803" s="184">
        <f>ROUND(I803*H803,2)</f>
        <v>0</v>
      </c>
      <c r="BL803" s="16" t="s">
        <v>239</v>
      </c>
      <c r="BM803" s="16" t="s">
        <v>1664</v>
      </c>
    </row>
    <row r="804" spans="2:47" s="1" customFormat="1" ht="11.25">
      <c r="B804" s="33"/>
      <c r="C804" s="34"/>
      <c r="D804" s="185" t="s">
        <v>148</v>
      </c>
      <c r="E804" s="34"/>
      <c r="F804" s="186" t="s">
        <v>1665</v>
      </c>
      <c r="G804" s="34"/>
      <c r="H804" s="34"/>
      <c r="I804" s="102"/>
      <c r="J804" s="34"/>
      <c r="K804" s="34"/>
      <c r="L804" s="37"/>
      <c r="M804" s="187"/>
      <c r="N804" s="59"/>
      <c r="O804" s="59"/>
      <c r="P804" s="59"/>
      <c r="Q804" s="59"/>
      <c r="R804" s="59"/>
      <c r="S804" s="59"/>
      <c r="T804" s="60"/>
      <c r="AT804" s="16" t="s">
        <v>148</v>
      </c>
      <c r="AU804" s="16" t="s">
        <v>82</v>
      </c>
    </row>
    <row r="805" spans="2:47" s="1" customFormat="1" ht="58.5">
      <c r="B805" s="33"/>
      <c r="C805" s="34"/>
      <c r="D805" s="185" t="s">
        <v>149</v>
      </c>
      <c r="E805" s="34"/>
      <c r="F805" s="188" t="s">
        <v>1666</v>
      </c>
      <c r="G805" s="34"/>
      <c r="H805" s="34"/>
      <c r="I805" s="102"/>
      <c r="J805" s="34"/>
      <c r="K805" s="34"/>
      <c r="L805" s="37"/>
      <c r="M805" s="187"/>
      <c r="N805" s="59"/>
      <c r="O805" s="59"/>
      <c r="P805" s="59"/>
      <c r="Q805" s="59"/>
      <c r="R805" s="59"/>
      <c r="S805" s="59"/>
      <c r="T805" s="60"/>
      <c r="AT805" s="16" t="s">
        <v>149</v>
      </c>
      <c r="AU805" s="16" t="s">
        <v>82</v>
      </c>
    </row>
    <row r="806" spans="2:51" s="11" customFormat="1" ht="11.25">
      <c r="B806" s="189"/>
      <c r="C806" s="190"/>
      <c r="D806" s="185" t="s">
        <v>151</v>
      </c>
      <c r="E806" s="191" t="s">
        <v>19</v>
      </c>
      <c r="F806" s="192" t="s">
        <v>1667</v>
      </c>
      <c r="G806" s="190"/>
      <c r="H806" s="193">
        <v>0.5</v>
      </c>
      <c r="I806" s="194"/>
      <c r="J806" s="190"/>
      <c r="K806" s="190"/>
      <c r="L806" s="195"/>
      <c r="M806" s="196"/>
      <c r="N806" s="197"/>
      <c r="O806" s="197"/>
      <c r="P806" s="197"/>
      <c r="Q806" s="197"/>
      <c r="R806" s="197"/>
      <c r="S806" s="197"/>
      <c r="T806" s="198"/>
      <c r="AT806" s="199" t="s">
        <v>151</v>
      </c>
      <c r="AU806" s="199" t="s">
        <v>82</v>
      </c>
      <c r="AV806" s="11" t="s">
        <v>82</v>
      </c>
      <c r="AW806" s="11" t="s">
        <v>33</v>
      </c>
      <c r="AX806" s="11" t="s">
        <v>72</v>
      </c>
      <c r="AY806" s="199" t="s">
        <v>139</v>
      </c>
    </row>
    <row r="807" spans="2:51" s="11" customFormat="1" ht="11.25">
      <c r="B807" s="189"/>
      <c r="C807" s="190"/>
      <c r="D807" s="185" t="s">
        <v>151</v>
      </c>
      <c r="E807" s="191" t="s">
        <v>19</v>
      </c>
      <c r="F807" s="192" t="s">
        <v>1668</v>
      </c>
      <c r="G807" s="190"/>
      <c r="H807" s="193">
        <v>4.957</v>
      </c>
      <c r="I807" s="194"/>
      <c r="J807" s="190"/>
      <c r="K807" s="190"/>
      <c r="L807" s="195"/>
      <c r="M807" s="196"/>
      <c r="N807" s="197"/>
      <c r="O807" s="197"/>
      <c r="P807" s="197"/>
      <c r="Q807" s="197"/>
      <c r="R807" s="197"/>
      <c r="S807" s="197"/>
      <c r="T807" s="198"/>
      <c r="AT807" s="199" t="s">
        <v>151</v>
      </c>
      <c r="AU807" s="199" t="s">
        <v>82</v>
      </c>
      <c r="AV807" s="11" t="s">
        <v>82</v>
      </c>
      <c r="AW807" s="11" t="s">
        <v>33</v>
      </c>
      <c r="AX807" s="11" t="s">
        <v>72</v>
      </c>
      <c r="AY807" s="199" t="s">
        <v>139</v>
      </c>
    </row>
    <row r="808" spans="2:51" s="12" customFormat="1" ht="11.25">
      <c r="B808" s="200"/>
      <c r="C808" s="201"/>
      <c r="D808" s="185" t="s">
        <v>151</v>
      </c>
      <c r="E808" s="202" t="s">
        <v>19</v>
      </c>
      <c r="F808" s="203" t="s">
        <v>166</v>
      </c>
      <c r="G808" s="201"/>
      <c r="H808" s="204">
        <v>5.457</v>
      </c>
      <c r="I808" s="205"/>
      <c r="J808" s="201"/>
      <c r="K808" s="201"/>
      <c r="L808" s="206"/>
      <c r="M808" s="207"/>
      <c r="N808" s="208"/>
      <c r="O808" s="208"/>
      <c r="P808" s="208"/>
      <c r="Q808" s="208"/>
      <c r="R808" s="208"/>
      <c r="S808" s="208"/>
      <c r="T808" s="209"/>
      <c r="AT808" s="210" t="s">
        <v>151</v>
      </c>
      <c r="AU808" s="210" t="s">
        <v>82</v>
      </c>
      <c r="AV808" s="12" t="s">
        <v>146</v>
      </c>
      <c r="AW808" s="12" t="s">
        <v>33</v>
      </c>
      <c r="AX808" s="12" t="s">
        <v>80</v>
      </c>
      <c r="AY808" s="210" t="s">
        <v>139</v>
      </c>
    </row>
    <row r="809" spans="2:65" s="1" customFormat="1" ht="14.45" customHeight="1">
      <c r="B809" s="33"/>
      <c r="C809" s="222" t="s">
        <v>1669</v>
      </c>
      <c r="D809" s="222" t="s">
        <v>259</v>
      </c>
      <c r="E809" s="223" t="s">
        <v>1670</v>
      </c>
      <c r="F809" s="224" t="s">
        <v>1671</v>
      </c>
      <c r="G809" s="225" t="s">
        <v>144</v>
      </c>
      <c r="H809" s="226">
        <v>0.5</v>
      </c>
      <c r="I809" s="227"/>
      <c r="J809" s="228">
        <f>ROUND(I809*H809,2)</f>
        <v>0</v>
      </c>
      <c r="K809" s="224" t="s">
        <v>19</v>
      </c>
      <c r="L809" s="229"/>
      <c r="M809" s="230" t="s">
        <v>19</v>
      </c>
      <c r="N809" s="231" t="s">
        <v>43</v>
      </c>
      <c r="O809" s="59"/>
      <c r="P809" s="182">
        <f>O809*H809</f>
        <v>0</v>
      </c>
      <c r="Q809" s="182">
        <v>0.018</v>
      </c>
      <c r="R809" s="182">
        <f>Q809*H809</f>
        <v>0.009</v>
      </c>
      <c r="S809" s="182">
        <v>0</v>
      </c>
      <c r="T809" s="183">
        <f>S809*H809</f>
        <v>0</v>
      </c>
      <c r="AR809" s="16" t="s">
        <v>350</v>
      </c>
      <c r="AT809" s="16" t="s">
        <v>259</v>
      </c>
      <c r="AU809" s="16" t="s">
        <v>82</v>
      </c>
      <c r="AY809" s="16" t="s">
        <v>139</v>
      </c>
      <c r="BE809" s="184">
        <f>IF(N809="základní",J809,0)</f>
        <v>0</v>
      </c>
      <c r="BF809" s="184">
        <f>IF(N809="snížená",J809,0)</f>
        <v>0</v>
      </c>
      <c r="BG809" s="184">
        <f>IF(N809="zákl. přenesená",J809,0)</f>
        <v>0</v>
      </c>
      <c r="BH809" s="184">
        <f>IF(N809="sníž. přenesená",J809,0)</f>
        <v>0</v>
      </c>
      <c r="BI809" s="184">
        <f>IF(N809="nulová",J809,0)</f>
        <v>0</v>
      </c>
      <c r="BJ809" s="16" t="s">
        <v>80</v>
      </c>
      <c r="BK809" s="184">
        <f>ROUND(I809*H809,2)</f>
        <v>0</v>
      </c>
      <c r="BL809" s="16" t="s">
        <v>239</v>
      </c>
      <c r="BM809" s="16" t="s">
        <v>1672</v>
      </c>
    </row>
    <row r="810" spans="2:47" s="1" customFormat="1" ht="11.25">
      <c r="B810" s="33"/>
      <c r="C810" s="34"/>
      <c r="D810" s="185" t="s">
        <v>148</v>
      </c>
      <c r="E810" s="34"/>
      <c r="F810" s="186" t="s">
        <v>1671</v>
      </c>
      <c r="G810" s="34"/>
      <c r="H810" s="34"/>
      <c r="I810" s="102"/>
      <c r="J810" s="34"/>
      <c r="K810" s="34"/>
      <c r="L810" s="37"/>
      <c r="M810" s="187"/>
      <c r="N810" s="59"/>
      <c r="O810" s="59"/>
      <c r="P810" s="59"/>
      <c r="Q810" s="59"/>
      <c r="R810" s="59"/>
      <c r="S810" s="59"/>
      <c r="T810" s="60"/>
      <c r="AT810" s="16" t="s">
        <v>148</v>
      </c>
      <c r="AU810" s="16" t="s">
        <v>82</v>
      </c>
    </row>
    <row r="811" spans="2:65" s="1" customFormat="1" ht="14.45" customHeight="1">
      <c r="B811" s="33"/>
      <c r="C811" s="222" t="s">
        <v>1673</v>
      </c>
      <c r="D811" s="222" t="s">
        <v>259</v>
      </c>
      <c r="E811" s="223" t="s">
        <v>1674</v>
      </c>
      <c r="F811" s="224" t="s">
        <v>1675</v>
      </c>
      <c r="G811" s="225" t="s">
        <v>144</v>
      </c>
      <c r="H811" s="226">
        <v>4.957</v>
      </c>
      <c r="I811" s="227"/>
      <c r="J811" s="228">
        <f>ROUND(I811*H811,2)</f>
        <v>0</v>
      </c>
      <c r="K811" s="224" t="s">
        <v>19</v>
      </c>
      <c r="L811" s="229"/>
      <c r="M811" s="230" t="s">
        <v>19</v>
      </c>
      <c r="N811" s="231" t="s">
        <v>43</v>
      </c>
      <c r="O811" s="59"/>
      <c r="P811" s="182">
        <f>O811*H811</f>
        <v>0</v>
      </c>
      <c r="Q811" s="182">
        <v>0.018</v>
      </c>
      <c r="R811" s="182">
        <f>Q811*H811</f>
        <v>0.08922599999999999</v>
      </c>
      <c r="S811" s="182">
        <v>0</v>
      </c>
      <c r="T811" s="183">
        <f>S811*H811</f>
        <v>0</v>
      </c>
      <c r="AR811" s="16" t="s">
        <v>350</v>
      </c>
      <c r="AT811" s="16" t="s">
        <v>259</v>
      </c>
      <c r="AU811" s="16" t="s">
        <v>82</v>
      </c>
      <c r="AY811" s="16" t="s">
        <v>139</v>
      </c>
      <c r="BE811" s="184">
        <f>IF(N811="základní",J811,0)</f>
        <v>0</v>
      </c>
      <c r="BF811" s="184">
        <f>IF(N811="snížená",J811,0)</f>
        <v>0</v>
      </c>
      <c r="BG811" s="184">
        <f>IF(N811="zákl. přenesená",J811,0)</f>
        <v>0</v>
      </c>
      <c r="BH811" s="184">
        <f>IF(N811="sníž. přenesená",J811,0)</f>
        <v>0</v>
      </c>
      <c r="BI811" s="184">
        <f>IF(N811="nulová",J811,0)</f>
        <v>0</v>
      </c>
      <c r="BJ811" s="16" t="s">
        <v>80</v>
      </c>
      <c r="BK811" s="184">
        <f>ROUND(I811*H811,2)</f>
        <v>0</v>
      </c>
      <c r="BL811" s="16" t="s">
        <v>239</v>
      </c>
      <c r="BM811" s="16" t="s">
        <v>1676</v>
      </c>
    </row>
    <row r="812" spans="2:47" s="1" customFormat="1" ht="11.25">
      <c r="B812" s="33"/>
      <c r="C812" s="34"/>
      <c r="D812" s="185" t="s">
        <v>148</v>
      </c>
      <c r="E812" s="34"/>
      <c r="F812" s="186" t="s">
        <v>1675</v>
      </c>
      <c r="G812" s="34"/>
      <c r="H812" s="34"/>
      <c r="I812" s="102"/>
      <c r="J812" s="34"/>
      <c r="K812" s="34"/>
      <c r="L812" s="37"/>
      <c r="M812" s="187"/>
      <c r="N812" s="59"/>
      <c r="O812" s="59"/>
      <c r="P812" s="59"/>
      <c r="Q812" s="59"/>
      <c r="R812" s="59"/>
      <c r="S812" s="59"/>
      <c r="T812" s="60"/>
      <c r="AT812" s="16" t="s">
        <v>148</v>
      </c>
      <c r="AU812" s="16" t="s">
        <v>82</v>
      </c>
    </row>
    <row r="813" spans="2:51" s="11" customFormat="1" ht="11.25">
      <c r="B813" s="189"/>
      <c r="C813" s="190"/>
      <c r="D813" s="185" t="s">
        <v>151</v>
      </c>
      <c r="E813" s="191" t="s">
        <v>19</v>
      </c>
      <c r="F813" s="192" t="s">
        <v>1668</v>
      </c>
      <c r="G813" s="190"/>
      <c r="H813" s="193">
        <v>4.957</v>
      </c>
      <c r="I813" s="194"/>
      <c r="J813" s="190"/>
      <c r="K813" s="190"/>
      <c r="L813" s="195"/>
      <c r="M813" s="196"/>
      <c r="N813" s="197"/>
      <c r="O813" s="197"/>
      <c r="P813" s="197"/>
      <c r="Q813" s="197"/>
      <c r="R813" s="197"/>
      <c r="S813" s="197"/>
      <c r="T813" s="198"/>
      <c r="AT813" s="199" t="s">
        <v>151</v>
      </c>
      <c r="AU813" s="199" t="s">
        <v>82</v>
      </c>
      <c r="AV813" s="11" t="s">
        <v>82</v>
      </c>
      <c r="AW813" s="11" t="s">
        <v>33</v>
      </c>
      <c r="AX813" s="11" t="s">
        <v>80</v>
      </c>
      <c r="AY813" s="199" t="s">
        <v>139</v>
      </c>
    </row>
    <row r="814" spans="2:65" s="1" customFormat="1" ht="20.45" customHeight="1">
      <c r="B814" s="33"/>
      <c r="C814" s="173" t="s">
        <v>1677</v>
      </c>
      <c r="D814" s="173" t="s">
        <v>141</v>
      </c>
      <c r="E814" s="174" t="s">
        <v>1678</v>
      </c>
      <c r="F814" s="175" t="s">
        <v>1679</v>
      </c>
      <c r="G814" s="176" t="s">
        <v>347</v>
      </c>
      <c r="H814" s="177">
        <v>1</v>
      </c>
      <c r="I814" s="178"/>
      <c r="J814" s="179">
        <f>ROUND(I814*H814,2)</f>
        <v>0</v>
      </c>
      <c r="K814" s="175" t="s">
        <v>145</v>
      </c>
      <c r="L814" s="37"/>
      <c r="M814" s="180" t="s">
        <v>19</v>
      </c>
      <c r="N814" s="181" t="s">
        <v>43</v>
      </c>
      <c r="O814" s="59"/>
      <c r="P814" s="182">
        <f>O814*H814</f>
        <v>0</v>
      </c>
      <c r="Q814" s="182">
        <v>0</v>
      </c>
      <c r="R814" s="182">
        <f>Q814*H814</f>
        <v>0</v>
      </c>
      <c r="S814" s="182">
        <v>0</v>
      </c>
      <c r="T814" s="183">
        <f>S814*H814</f>
        <v>0</v>
      </c>
      <c r="AR814" s="16" t="s">
        <v>239</v>
      </c>
      <c r="AT814" s="16" t="s">
        <v>141</v>
      </c>
      <c r="AU814" s="16" t="s">
        <v>82</v>
      </c>
      <c r="AY814" s="16" t="s">
        <v>139</v>
      </c>
      <c r="BE814" s="184">
        <f>IF(N814="základní",J814,0)</f>
        <v>0</v>
      </c>
      <c r="BF814" s="184">
        <f>IF(N814="snížená",J814,0)</f>
        <v>0</v>
      </c>
      <c r="BG814" s="184">
        <f>IF(N814="zákl. přenesená",J814,0)</f>
        <v>0</v>
      </c>
      <c r="BH814" s="184">
        <f>IF(N814="sníž. přenesená",J814,0)</f>
        <v>0</v>
      </c>
      <c r="BI814" s="184">
        <f>IF(N814="nulová",J814,0)</f>
        <v>0</v>
      </c>
      <c r="BJ814" s="16" t="s">
        <v>80</v>
      </c>
      <c r="BK814" s="184">
        <f>ROUND(I814*H814,2)</f>
        <v>0</v>
      </c>
      <c r="BL814" s="16" t="s">
        <v>239</v>
      </c>
      <c r="BM814" s="16" t="s">
        <v>1680</v>
      </c>
    </row>
    <row r="815" spans="2:47" s="1" customFormat="1" ht="11.25">
      <c r="B815" s="33"/>
      <c r="C815" s="34"/>
      <c r="D815" s="185" t="s">
        <v>148</v>
      </c>
      <c r="E815" s="34"/>
      <c r="F815" s="186" t="s">
        <v>1681</v>
      </c>
      <c r="G815" s="34"/>
      <c r="H815" s="34"/>
      <c r="I815" s="102"/>
      <c r="J815" s="34"/>
      <c r="K815" s="34"/>
      <c r="L815" s="37"/>
      <c r="M815" s="187"/>
      <c r="N815" s="59"/>
      <c r="O815" s="59"/>
      <c r="P815" s="59"/>
      <c r="Q815" s="59"/>
      <c r="R815" s="59"/>
      <c r="S815" s="59"/>
      <c r="T815" s="60"/>
      <c r="AT815" s="16" t="s">
        <v>148</v>
      </c>
      <c r="AU815" s="16" t="s">
        <v>82</v>
      </c>
    </row>
    <row r="816" spans="2:47" s="1" customFormat="1" ht="126.75">
      <c r="B816" s="33"/>
      <c r="C816" s="34"/>
      <c r="D816" s="185" t="s">
        <v>149</v>
      </c>
      <c r="E816" s="34"/>
      <c r="F816" s="188" t="s">
        <v>1682</v>
      </c>
      <c r="G816" s="34"/>
      <c r="H816" s="34"/>
      <c r="I816" s="102"/>
      <c r="J816" s="34"/>
      <c r="K816" s="34"/>
      <c r="L816" s="37"/>
      <c r="M816" s="187"/>
      <c r="N816" s="59"/>
      <c r="O816" s="59"/>
      <c r="P816" s="59"/>
      <c r="Q816" s="59"/>
      <c r="R816" s="59"/>
      <c r="S816" s="59"/>
      <c r="T816" s="60"/>
      <c r="AT816" s="16" t="s">
        <v>149</v>
      </c>
      <c r="AU816" s="16" t="s">
        <v>82</v>
      </c>
    </row>
    <row r="817" spans="2:65" s="1" customFormat="1" ht="14.45" customHeight="1">
      <c r="B817" s="33"/>
      <c r="C817" s="222" t="s">
        <v>1683</v>
      </c>
      <c r="D817" s="222" t="s">
        <v>259</v>
      </c>
      <c r="E817" s="223" t="s">
        <v>1684</v>
      </c>
      <c r="F817" s="224" t="s">
        <v>1685</v>
      </c>
      <c r="G817" s="225" t="s">
        <v>347</v>
      </c>
      <c r="H817" s="226">
        <v>1</v>
      </c>
      <c r="I817" s="227"/>
      <c r="J817" s="228">
        <f>ROUND(I817*H817,2)</f>
        <v>0</v>
      </c>
      <c r="K817" s="224" t="s">
        <v>19</v>
      </c>
      <c r="L817" s="229"/>
      <c r="M817" s="230" t="s">
        <v>19</v>
      </c>
      <c r="N817" s="231" t="s">
        <v>43</v>
      </c>
      <c r="O817" s="59"/>
      <c r="P817" s="182">
        <f>O817*H817</f>
        <v>0</v>
      </c>
      <c r="Q817" s="182">
        <v>0.104</v>
      </c>
      <c r="R817" s="182">
        <f>Q817*H817</f>
        <v>0.104</v>
      </c>
      <c r="S817" s="182">
        <v>0</v>
      </c>
      <c r="T817" s="183">
        <f>S817*H817</f>
        <v>0</v>
      </c>
      <c r="AR817" s="16" t="s">
        <v>350</v>
      </c>
      <c r="AT817" s="16" t="s">
        <v>259</v>
      </c>
      <c r="AU817" s="16" t="s">
        <v>82</v>
      </c>
      <c r="AY817" s="16" t="s">
        <v>139</v>
      </c>
      <c r="BE817" s="184">
        <f>IF(N817="základní",J817,0)</f>
        <v>0</v>
      </c>
      <c r="BF817" s="184">
        <f>IF(N817="snížená",J817,0)</f>
        <v>0</v>
      </c>
      <c r="BG817" s="184">
        <f>IF(N817="zákl. přenesená",J817,0)</f>
        <v>0</v>
      </c>
      <c r="BH817" s="184">
        <f>IF(N817="sníž. přenesená",J817,0)</f>
        <v>0</v>
      </c>
      <c r="BI817" s="184">
        <f>IF(N817="nulová",J817,0)</f>
        <v>0</v>
      </c>
      <c r="BJ817" s="16" t="s">
        <v>80</v>
      </c>
      <c r="BK817" s="184">
        <f>ROUND(I817*H817,2)</f>
        <v>0</v>
      </c>
      <c r="BL817" s="16" t="s">
        <v>239</v>
      </c>
      <c r="BM817" s="16" t="s">
        <v>1686</v>
      </c>
    </row>
    <row r="818" spans="2:47" s="1" customFormat="1" ht="11.25">
      <c r="B818" s="33"/>
      <c r="C818" s="34"/>
      <c r="D818" s="185" t="s">
        <v>148</v>
      </c>
      <c r="E818" s="34"/>
      <c r="F818" s="186" t="s">
        <v>1685</v>
      </c>
      <c r="G818" s="34"/>
      <c r="H818" s="34"/>
      <c r="I818" s="102"/>
      <c r="J818" s="34"/>
      <c r="K818" s="34"/>
      <c r="L818" s="37"/>
      <c r="M818" s="187"/>
      <c r="N818" s="59"/>
      <c r="O818" s="59"/>
      <c r="P818" s="59"/>
      <c r="Q818" s="59"/>
      <c r="R818" s="59"/>
      <c r="S818" s="59"/>
      <c r="T818" s="60"/>
      <c r="AT818" s="16" t="s">
        <v>148</v>
      </c>
      <c r="AU818" s="16" t="s">
        <v>82</v>
      </c>
    </row>
    <row r="819" spans="2:65" s="1" customFormat="1" ht="14.45" customHeight="1">
      <c r="B819" s="33"/>
      <c r="C819" s="222" t="s">
        <v>1687</v>
      </c>
      <c r="D819" s="222" t="s">
        <v>259</v>
      </c>
      <c r="E819" s="223" t="s">
        <v>1688</v>
      </c>
      <c r="F819" s="224" t="s">
        <v>1689</v>
      </c>
      <c r="G819" s="225" t="s">
        <v>347</v>
      </c>
      <c r="H819" s="226">
        <v>1</v>
      </c>
      <c r="I819" s="227"/>
      <c r="J819" s="228">
        <f>ROUND(I819*H819,2)</f>
        <v>0</v>
      </c>
      <c r="K819" s="224" t="s">
        <v>19</v>
      </c>
      <c r="L819" s="229"/>
      <c r="M819" s="230" t="s">
        <v>19</v>
      </c>
      <c r="N819" s="231" t="s">
        <v>43</v>
      </c>
      <c r="O819" s="59"/>
      <c r="P819" s="182">
        <f>O819*H819</f>
        <v>0</v>
      </c>
      <c r="Q819" s="182">
        <v>0.104</v>
      </c>
      <c r="R819" s="182">
        <f>Q819*H819</f>
        <v>0.104</v>
      </c>
      <c r="S819" s="182">
        <v>0</v>
      </c>
      <c r="T819" s="183">
        <f>S819*H819</f>
        <v>0</v>
      </c>
      <c r="AR819" s="16" t="s">
        <v>350</v>
      </c>
      <c r="AT819" s="16" t="s">
        <v>259</v>
      </c>
      <c r="AU819" s="16" t="s">
        <v>82</v>
      </c>
      <c r="AY819" s="16" t="s">
        <v>139</v>
      </c>
      <c r="BE819" s="184">
        <f>IF(N819="základní",J819,0)</f>
        <v>0</v>
      </c>
      <c r="BF819" s="184">
        <f>IF(N819="snížená",J819,0)</f>
        <v>0</v>
      </c>
      <c r="BG819" s="184">
        <f>IF(N819="zákl. přenesená",J819,0)</f>
        <v>0</v>
      </c>
      <c r="BH819" s="184">
        <f>IF(N819="sníž. přenesená",J819,0)</f>
        <v>0</v>
      </c>
      <c r="BI819" s="184">
        <f>IF(N819="nulová",J819,0)</f>
        <v>0</v>
      </c>
      <c r="BJ819" s="16" t="s">
        <v>80</v>
      </c>
      <c r="BK819" s="184">
        <f>ROUND(I819*H819,2)</f>
        <v>0</v>
      </c>
      <c r="BL819" s="16" t="s">
        <v>239</v>
      </c>
      <c r="BM819" s="16" t="s">
        <v>1690</v>
      </c>
    </row>
    <row r="820" spans="2:47" s="1" customFormat="1" ht="11.25">
      <c r="B820" s="33"/>
      <c r="C820" s="34"/>
      <c r="D820" s="185" t="s">
        <v>148</v>
      </c>
      <c r="E820" s="34"/>
      <c r="F820" s="186" t="s">
        <v>1689</v>
      </c>
      <c r="G820" s="34"/>
      <c r="H820" s="34"/>
      <c r="I820" s="102"/>
      <c r="J820" s="34"/>
      <c r="K820" s="34"/>
      <c r="L820" s="37"/>
      <c r="M820" s="187"/>
      <c r="N820" s="59"/>
      <c r="O820" s="59"/>
      <c r="P820" s="59"/>
      <c r="Q820" s="59"/>
      <c r="R820" s="59"/>
      <c r="S820" s="59"/>
      <c r="T820" s="60"/>
      <c r="AT820" s="16" t="s">
        <v>148</v>
      </c>
      <c r="AU820" s="16" t="s">
        <v>82</v>
      </c>
    </row>
    <row r="821" spans="2:65" s="1" customFormat="1" ht="20.45" customHeight="1">
      <c r="B821" s="33"/>
      <c r="C821" s="173" t="s">
        <v>1691</v>
      </c>
      <c r="D821" s="173" t="s">
        <v>141</v>
      </c>
      <c r="E821" s="174" t="s">
        <v>1692</v>
      </c>
      <c r="F821" s="175" t="s">
        <v>1693</v>
      </c>
      <c r="G821" s="176" t="s">
        <v>347</v>
      </c>
      <c r="H821" s="177">
        <v>4</v>
      </c>
      <c r="I821" s="178"/>
      <c r="J821" s="179">
        <f>ROUND(I821*H821,2)</f>
        <v>0</v>
      </c>
      <c r="K821" s="175" t="s">
        <v>145</v>
      </c>
      <c r="L821" s="37"/>
      <c r="M821" s="180" t="s">
        <v>19</v>
      </c>
      <c r="N821" s="181" t="s">
        <v>43</v>
      </c>
      <c r="O821" s="59"/>
      <c r="P821" s="182">
        <f>O821*H821</f>
        <v>0</v>
      </c>
      <c r="Q821" s="182">
        <v>0</v>
      </c>
      <c r="R821" s="182">
        <f>Q821*H821</f>
        <v>0</v>
      </c>
      <c r="S821" s="182">
        <v>0</v>
      </c>
      <c r="T821" s="183">
        <f>S821*H821</f>
        <v>0</v>
      </c>
      <c r="AR821" s="16" t="s">
        <v>239</v>
      </c>
      <c r="AT821" s="16" t="s">
        <v>141</v>
      </c>
      <c r="AU821" s="16" t="s">
        <v>82</v>
      </c>
      <c r="AY821" s="16" t="s">
        <v>139</v>
      </c>
      <c r="BE821" s="184">
        <f>IF(N821="základní",J821,0)</f>
        <v>0</v>
      </c>
      <c r="BF821" s="184">
        <f>IF(N821="snížená",J821,0)</f>
        <v>0</v>
      </c>
      <c r="BG821" s="184">
        <f>IF(N821="zákl. přenesená",J821,0)</f>
        <v>0</v>
      </c>
      <c r="BH821" s="184">
        <f>IF(N821="sníž. přenesená",J821,0)</f>
        <v>0</v>
      </c>
      <c r="BI821" s="184">
        <f>IF(N821="nulová",J821,0)</f>
        <v>0</v>
      </c>
      <c r="BJ821" s="16" t="s">
        <v>80</v>
      </c>
      <c r="BK821" s="184">
        <f>ROUND(I821*H821,2)</f>
        <v>0</v>
      </c>
      <c r="BL821" s="16" t="s">
        <v>239</v>
      </c>
      <c r="BM821" s="16" t="s">
        <v>1694</v>
      </c>
    </row>
    <row r="822" spans="2:47" s="1" customFormat="1" ht="11.25">
      <c r="B822" s="33"/>
      <c r="C822" s="34"/>
      <c r="D822" s="185" t="s">
        <v>148</v>
      </c>
      <c r="E822" s="34"/>
      <c r="F822" s="186" t="s">
        <v>1693</v>
      </c>
      <c r="G822" s="34"/>
      <c r="H822" s="34"/>
      <c r="I822" s="102"/>
      <c r="J822" s="34"/>
      <c r="K822" s="34"/>
      <c r="L822" s="37"/>
      <c r="M822" s="187"/>
      <c r="N822" s="59"/>
      <c r="O822" s="59"/>
      <c r="P822" s="59"/>
      <c r="Q822" s="59"/>
      <c r="R822" s="59"/>
      <c r="S822" s="59"/>
      <c r="T822" s="60"/>
      <c r="AT822" s="16" t="s">
        <v>148</v>
      </c>
      <c r="AU822" s="16" t="s">
        <v>82</v>
      </c>
    </row>
    <row r="823" spans="2:47" s="1" customFormat="1" ht="126.75">
      <c r="B823" s="33"/>
      <c r="C823" s="34"/>
      <c r="D823" s="185" t="s">
        <v>149</v>
      </c>
      <c r="E823" s="34"/>
      <c r="F823" s="188" t="s">
        <v>1682</v>
      </c>
      <c r="G823" s="34"/>
      <c r="H823" s="34"/>
      <c r="I823" s="102"/>
      <c r="J823" s="34"/>
      <c r="K823" s="34"/>
      <c r="L823" s="37"/>
      <c r="M823" s="187"/>
      <c r="N823" s="59"/>
      <c r="O823" s="59"/>
      <c r="P823" s="59"/>
      <c r="Q823" s="59"/>
      <c r="R823" s="59"/>
      <c r="S823" s="59"/>
      <c r="T823" s="60"/>
      <c r="AT823" s="16" t="s">
        <v>149</v>
      </c>
      <c r="AU823" s="16" t="s">
        <v>82</v>
      </c>
    </row>
    <row r="824" spans="2:65" s="1" customFormat="1" ht="14.45" customHeight="1">
      <c r="B824" s="33"/>
      <c r="C824" s="222" t="s">
        <v>1695</v>
      </c>
      <c r="D824" s="222" t="s">
        <v>259</v>
      </c>
      <c r="E824" s="223" t="s">
        <v>1696</v>
      </c>
      <c r="F824" s="224" t="s">
        <v>1697</v>
      </c>
      <c r="G824" s="225" t="s">
        <v>347</v>
      </c>
      <c r="H824" s="226">
        <v>1</v>
      </c>
      <c r="I824" s="227"/>
      <c r="J824" s="228">
        <f>ROUND(I824*H824,2)</f>
        <v>0</v>
      </c>
      <c r="K824" s="224" t="s">
        <v>19</v>
      </c>
      <c r="L824" s="229"/>
      <c r="M824" s="230" t="s">
        <v>19</v>
      </c>
      <c r="N824" s="231" t="s">
        <v>43</v>
      </c>
      <c r="O824" s="59"/>
      <c r="P824" s="182">
        <f>O824*H824</f>
        <v>0</v>
      </c>
      <c r="Q824" s="182">
        <v>0.104</v>
      </c>
      <c r="R824" s="182">
        <f>Q824*H824</f>
        <v>0.104</v>
      </c>
      <c r="S824" s="182">
        <v>0</v>
      </c>
      <c r="T824" s="183">
        <f>S824*H824</f>
        <v>0</v>
      </c>
      <c r="AR824" s="16" t="s">
        <v>350</v>
      </c>
      <c r="AT824" s="16" t="s">
        <v>259</v>
      </c>
      <c r="AU824" s="16" t="s">
        <v>82</v>
      </c>
      <c r="AY824" s="16" t="s">
        <v>139</v>
      </c>
      <c r="BE824" s="184">
        <f>IF(N824="základní",J824,0)</f>
        <v>0</v>
      </c>
      <c r="BF824" s="184">
        <f>IF(N824="snížená",J824,0)</f>
        <v>0</v>
      </c>
      <c r="BG824" s="184">
        <f>IF(N824="zákl. přenesená",J824,0)</f>
        <v>0</v>
      </c>
      <c r="BH824" s="184">
        <f>IF(N824="sníž. přenesená",J824,0)</f>
        <v>0</v>
      </c>
      <c r="BI824" s="184">
        <f>IF(N824="nulová",J824,0)</f>
        <v>0</v>
      </c>
      <c r="BJ824" s="16" t="s">
        <v>80</v>
      </c>
      <c r="BK824" s="184">
        <f>ROUND(I824*H824,2)</f>
        <v>0</v>
      </c>
      <c r="BL824" s="16" t="s">
        <v>239</v>
      </c>
      <c r="BM824" s="16" t="s">
        <v>1698</v>
      </c>
    </row>
    <row r="825" spans="2:47" s="1" customFormat="1" ht="11.25">
      <c r="B825" s="33"/>
      <c r="C825" s="34"/>
      <c r="D825" s="185" t="s">
        <v>148</v>
      </c>
      <c r="E825" s="34"/>
      <c r="F825" s="186" t="s">
        <v>1697</v>
      </c>
      <c r="G825" s="34"/>
      <c r="H825" s="34"/>
      <c r="I825" s="102"/>
      <c r="J825" s="34"/>
      <c r="K825" s="34"/>
      <c r="L825" s="37"/>
      <c r="M825" s="187"/>
      <c r="N825" s="59"/>
      <c r="O825" s="59"/>
      <c r="P825" s="59"/>
      <c r="Q825" s="59"/>
      <c r="R825" s="59"/>
      <c r="S825" s="59"/>
      <c r="T825" s="60"/>
      <c r="AT825" s="16" t="s">
        <v>148</v>
      </c>
      <c r="AU825" s="16" t="s">
        <v>82</v>
      </c>
    </row>
    <row r="826" spans="2:65" s="1" customFormat="1" ht="14.45" customHeight="1">
      <c r="B826" s="33"/>
      <c r="C826" s="222" t="s">
        <v>1699</v>
      </c>
      <c r="D826" s="222" t="s">
        <v>259</v>
      </c>
      <c r="E826" s="223" t="s">
        <v>1700</v>
      </c>
      <c r="F826" s="224" t="s">
        <v>1701</v>
      </c>
      <c r="G826" s="225" t="s">
        <v>347</v>
      </c>
      <c r="H826" s="226">
        <v>1</v>
      </c>
      <c r="I826" s="227"/>
      <c r="J826" s="228">
        <f>ROUND(I826*H826,2)</f>
        <v>0</v>
      </c>
      <c r="K826" s="224" t="s">
        <v>19</v>
      </c>
      <c r="L826" s="229"/>
      <c r="M826" s="230" t="s">
        <v>19</v>
      </c>
      <c r="N826" s="231" t="s">
        <v>43</v>
      </c>
      <c r="O826" s="59"/>
      <c r="P826" s="182">
        <f>O826*H826</f>
        <v>0</v>
      </c>
      <c r="Q826" s="182">
        <v>0.104</v>
      </c>
      <c r="R826" s="182">
        <f>Q826*H826</f>
        <v>0.104</v>
      </c>
      <c r="S826" s="182">
        <v>0</v>
      </c>
      <c r="T826" s="183">
        <f>S826*H826</f>
        <v>0</v>
      </c>
      <c r="AR826" s="16" t="s">
        <v>350</v>
      </c>
      <c r="AT826" s="16" t="s">
        <v>259</v>
      </c>
      <c r="AU826" s="16" t="s">
        <v>82</v>
      </c>
      <c r="AY826" s="16" t="s">
        <v>139</v>
      </c>
      <c r="BE826" s="184">
        <f>IF(N826="základní",J826,0)</f>
        <v>0</v>
      </c>
      <c r="BF826" s="184">
        <f>IF(N826="snížená",J826,0)</f>
        <v>0</v>
      </c>
      <c r="BG826" s="184">
        <f>IF(N826="zákl. přenesená",J826,0)</f>
        <v>0</v>
      </c>
      <c r="BH826" s="184">
        <f>IF(N826="sníž. přenesená",J826,0)</f>
        <v>0</v>
      </c>
      <c r="BI826" s="184">
        <f>IF(N826="nulová",J826,0)</f>
        <v>0</v>
      </c>
      <c r="BJ826" s="16" t="s">
        <v>80</v>
      </c>
      <c r="BK826" s="184">
        <f>ROUND(I826*H826,2)</f>
        <v>0</v>
      </c>
      <c r="BL826" s="16" t="s">
        <v>239</v>
      </c>
      <c r="BM826" s="16" t="s">
        <v>1702</v>
      </c>
    </row>
    <row r="827" spans="2:47" s="1" customFormat="1" ht="11.25">
      <c r="B827" s="33"/>
      <c r="C827" s="34"/>
      <c r="D827" s="185" t="s">
        <v>148</v>
      </c>
      <c r="E827" s="34"/>
      <c r="F827" s="186" t="s">
        <v>1701</v>
      </c>
      <c r="G827" s="34"/>
      <c r="H827" s="34"/>
      <c r="I827" s="102"/>
      <c r="J827" s="34"/>
      <c r="K827" s="34"/>
      <c r="L827" s="37"/>
      <c r="M827" s="187"/>
      <c r="N827" s="59"/>
      <c r="O827" s="59"/>
      <c r="P827" s="59"/>
      <c r="Q827" s="59"/>
      <c r="R827" s="59"/>
      <c r="S827" s="59"/>
      <c r="T827" s="60"/>
      <c r="AT827" s="16" t="s">
        <v>148</v>
      </c>
      <c r="AU827" s="16" t="s">
        <v>82</v>
      </c>
    </row>
    <row r="828" spans="2:65" s="1" customFormat="1" ht="14.45" customHeight="1">
      <c r="B828" s="33"/>
      <c r="C828" s="222" t="s">
        <v>1703</v>
      </c>
      <c r="D828" s="222" t="s">
        <v>259</v>
      </c>
      <c r="E828" s="223" t="s">
        <v>1704</v>
      </c>
      <c r="F828" s="224" t="s">
        <v>1705</v>
      </c>
      <c r="G828" s="225" t="s">
        <v>347</v>
      </c>
      <c r="H828" s="226">
        <v>1</v>
      </c>
      <c r="I828" s="227"/>
      <c r="J828" s="228">
        <f>ROUND(I828*H828,2)</f>
        <v>0</v>
      </c>
      <c r="K828" s="224" t="s">
        <v>19</v>
      </c>
      <c r="L828" s="229"/>
      <c r="M828" s="230" t="s">
        <v>19</v>
      </c>
      <c r="N828" s="231" t="s">
        <v>43</v>
      </c>
      <c r="O828" s="59"/>
      <c r="P828" s="182">
        <f>O828*H828</f>
        <v>0</v>
      </c>
      <c r="Q828" s="182">
        <v>0.104</v>
      </c>
      <c r="R828" s="182">
        <f>Q828*H828</f>
        <v>0.104</v>
      </c>
      <c r="S828" s="182">
        <v>0</v>
      </c>
      <c r="T828" s="183">
        <f>S828*H828</f>
        <v>0</v>
      </c>
      <c r="AR828" s="16" t="s">
        <v>350</v>
      </c>
      <c r="AT828" s="16" t="s">
        <v>259</v>
      </c>
      <c r="AU828" s="16" t="s">
        <v>82</v>
      </c>
      <c r="AY828" s="16" t="s">
        <v>139</v>
      </c>
      <c r="BE828" s="184">
        <f>IF(N828="základní",J828,0)</f>
        <v>0</v>
      </c>
      <c r="BF828" s="184">
        <f>IF(N828="snížená",J828,0)</f>
        <v>0</v>
      </c>
      <c r="BG828" s="184">
        <f>IF(N828="zákl. přenesená",J828,0)</f>
        <v>0</v>
      </c>
      <c r="BH828" s="184">
        <f>IF(N828="sníž. přenesená",J828,0)</f>
        <v>0</v>
      </c>
      <c r="BI828" s="184">
        <f>IF(N828="nulová",J828,0)</f>
        <v>0</v>
      </c>
      <c r="BJ828" s="16" t="s">
        <v>80</v>
      </c>
      <c r="BK828" s="184">
        <f>ROUND(I828*H828,2)</f>
        <v>0</v>
      </c>
      <c r="BL828" s="16" t="s">
        <v>239</v>
      </c>
      <c r="BM828" s="16" t="s">
        <v>1706</v>
      </c>
    </row>
    <row r="829" spans="2:47" s="1" customFormat="1" ht="11.25">
      <c r="B829" s="33"/>
      <c r="C829" s="34"/>
      <c r="D829" s="185" t="s">
        <v>148</v>
      </c>
      <c r="E829" s="34"/>
      <c r="F829" s="186" t="s">
        <v>1705</v>
      </c>
      <c r="G829" s="34"/>
      <c r="H829" s="34"/>
      <c r="I829" s="102"/>
      <c r="J829" s="34"/>
      <c r="K829" s="34"/>
      <c r="L829" s="37"/>
      <c r="M829" s="187"/>
      <c r="N829" s="59"/>
      <c r="O829" s="59"/>
      <c r="P829" s="59"/>
      <c r="Q829" s="59"/>
      <c r="R829" s="59"/>
      <c r="S829" s="59"/>
      <c r="T829" s="60"/>
      <c r="AT829" s="16" t="s">
        <v>148</v>
      </c>
      <c r="AU829" s="16" t="s">
        <v>82</v>
      </c>
    </row>
    <row r="830" spans="2:65" s="1" customFormat="1" ht="14.45" customHeight="1">
      <c r="B830" s="33"/>
      <c r="C830" s="222" t="s">
        <v>1707</v>
      </c>
      <c r="D830" s="222" t="s">
        <v>259</v>
      </c>
      <c r="E830" s="223" t="s">
        <v>1708</v>
      </c>
      <c r="F830" s="224" t="s">
        <v>1709</v>
      </c>
      <c r="G830" s="225" t="s">
        <v>347</v>
      </c>
      <c r="H830" s="226">
        <v>1</v>
      </c>
      <c r="I830" s="227"/>
      <c r="J830" s="228">
        <f>ROUND(I830*H830,2)</f>
        <v>0</v>
      </c>
      <c r="K830" s="224" t="s">
        <v>19</v>
      </c>
      <c r="L830" s="229"/>
      <c r="M830" s="230" t="s">
        <v>19</v>
      </c>
      <c r="N830" s="231" t="s">
        <v>43</v>
      </c>
      <c r="O830" s="59"/>
      <c r="P830" s="182">
        <f>O830*H830</f>
        <v>0</v>
      </c>
      <c r="Q830" s="182">
        <v>0.104</v>
      </c>
      <c r="R830" s="182">
        <f>Q830*H830</f>
        <v>0.104</v>
      </c>
      <c r="S830" s="182">
        <v>0</v>
      </c>
      <c r="T830" s="183">
        <f>S830*H830</f>
        <v>0</v>
      </c>
      <c r="AR830" s="16" t="s">
        <v>350</v>
      </c>
      <c r="AT830" s="16" t="s">
        <v>259</v>
      </c>
      <c r="AU830" s="16" t="s">
        <v>82</v>
      </c>
      <c r="AY830" s="16" t="s">
        <v>139</v>
      </c>
      <c r="BE830" s="184">
        <f>IF(N830="základní",J830,0)</f>
        <v>0</v>
      </c>
      <c r="BF830" s="184">
        <f>IF(N830="snížená",J830,0)</f>
        <v>0</v>
      </c>
      <c r="BG830" s="184">
        <f>IF(N830="zákl. přenesená",J830,0)</f>
        <v>0</v>
      </c>
      <c r="BH830" s="184">
        <f>IF(N830="sníž. přenesená",J830,0)</f>
        <v>0</v>
      </c>
      <c r="BI830" s="184">
        <f>IF(N830="nulová",J830,0)</f>
        <v>0</v>
      </c>
      <c r="BJ830" s="16" t="s">
        <v>80</v>
      </c>
      <c r="BK830" s="184">
        <f>ROUND(I830*H830,2)</f>
        <v>0</v>
      </c>
      <c r="BL830" s="16" t="s">
        <v>239</v>
      </c>
      <c r="BM830" s="16" t="s">
        <v>1710</v>
      </c>
    </row>
    <row r="831" spans="2:47" s="1" customFormat="1" ht="11.25">
      <c r="B831" s="33"/>
      <c r="C831" s="34"/>
      <c r="D831" s="185" t="s">
        <v>148</v>
      </c>
      <c r="E831" s="34"/>
      <c r="F831" s="186" t="s">
        <v>1709</v>
      </c>
      <c r="G831" s="34"/>
      <c r="H831" s="34"/>
      <c r="I831" s="102"/>
      <c r="J831" s="34"/>
      <c r="K831" s="34"/>
      <c r="L831" s="37"/>
      <c r="M831" s="187"/>
      <c r="N831" s="59"/>
      <c r="O831" s="59"/>
      <c r="P831" s="59"/>
      <c r="Q831" s="59"/>
      <c r="R831" s="59"/>
      <c r="S831" s="59"/>
      <c r="T831" s="60"/>
      <c r="AT831" s="16" t="s">
        <v>148</v>
      </c>
      <c r="AU831" s="16" t="s">
        <v>82</v>
      </c>
    </row>
    <row r="832" spans="2:65" s="1" customFormat="1" ht="20.45" customHeight="1">
      <c r="B832" s="33"/>
      <c r="C832" s="173" t="s">
        <v>1711</v>
      </c>
      <c r="D832" s="173" t="s">
        <v>141</v>
      </c>
      <c r="E832" s="174" t="s">
        <v>1712</v>
      </c>
      <c r="F832" s="175" t="s">
        <v>1713</v>
      </c>
      <c r="G832" s="176" t="s">
        <v>262</v>
      </c>
      <c r="H832" s="177">
        <v>0.844</v>
      </c>
      <c r="I832" s="178"/>
      <c r="J832" s="179">
        <f>ROUND(I832*H832,2)</f>
        <v>0</v>
      </c>
      <c r="K832" s="175" t="s">
        <v>145</v>
      </c>
      <c r="L832" s="37"/>
      <c r="M832" s="180" t="s">
        <v>19</v>
      </c>
      <c r="N832" s="181" t="s">
        <v>43</v>
      </c>
      <c r="O832" s="59"/>
      <c r="P832" s="182">
        <f>O832*H832</f>
        <v>0</v>
      </c>
      <c r="Q832" s="182">
        <v>0</v>
      </c>
      <c r="R832" s="182">
        <f>Q832*H832</f>
        <v>0</v>
      </c>
      <c r="S832" s="182">
        <v>0</v>
      </c>
      <c r="T832" s="183">
        <f>S832*H832</f>
        <v>0</v>
      </c>
      <c r="AR832" s="16" t="s">
        <v>239</v>
      </c>
      <c r="AT832" s="16" t="s">
        <v>141</v>
      </c>
      <c r="AU832" s="16" t="s">
        <v>82</v>
      </c>
      <c r="AY832" s="16" t="s">
        <v>139</v>
      </c>
      <c r="BE832" s="184">
        <f>IF(N832="základní",J832,0)</f>
        <v>0</v>
      </c>
      <c r="BF832" s="184">
        <f>IF(N832="snížená",J832,0)</f>
        <v>0</v>
      </c>
      <c r="BG832" s="184">
        <f>IF(N832="zákl. přenesená",J832,0)</f>
        <v>0</v>
      </c>
      <c r="BH832" s="184">
        <f>IF(N832="sníž. přenesená",J832,0)</f>
        <v>0</v>
      </c>
      <c r="BI832" s="184">
        <f>IF(N832="nulová",J832,0)</f>
        <v>0</v>
      </c>
      <c r="BJ832" s="16" t="s">
        <v>80</v>
      </c>
      <c r="BK832" s="184">
        <f>ROUND(I832*H832,2)</f>
        <v>0</v>
      </c>
      <c r="BL832" s="16" t="s">
        <v>239</v>
      </c>
      <c r="BM832" s="16" t="s">
        <v>1714</v>
      </c>
    </row>
    <row r="833" spans="2:47" s="1" customFormat="1" ht="19.5">
      <c r="B833" s="33"/>
      <c r="C833" s="34"/>
      <c r="D833" s="185" t="s">
        <v>148</v>
      </c>
      <c r="E833" s="34"/>
      <c r="F833" s="186" t="s">
        <v>1715</v>
      </c>
      <c r="G833" s="34"/>
      <c r="H833" s="34"/>
      <c r="I833" s="102"/>
      <c r="J833" s="34"/>
      <c r="K833" s="34"/>
      <c r="L833" s="37"/>
      <c r="M833" s="187"/>
      <c r="N833" s="59"/>
      <c r="O833" s="59"/>
      <c r="P833" s="59"/>
      <c r="Q833" s="59"/>
      <c r="R833" s="59"/>
      <c r="S833" s="59"/>
      <c r="T833" s="60"/>
      <c r="AT833" s="16" t="s">
        <v>148</v>
      </c>
      <c r="AU833" s="16" t="s">
        <v>82</v>
      </c>
    </row>
    <row r="834" spans="2:47" s="1" customFormat="1" ht="87.75">
      <c r="B834" s="33"/>
      <c r="C834" s="34"/>
      <c r="D834" s="185" t="s">
        <v>149</v>
      </c>
      <c r="E834" s="34"/>
      <c r="F834" s="188" t="s">
        <v>1716</v>
      </c>
      <c r="G834" s="34"/>
      <c r="H834" s="34"/>
      <c r="I834" s="102"/>
      <c r="J834" s="34"/>
      <c r="K834" s="34"/>
      <c r="L834" s="37"/>
      <c r="M834" s="187"/>
      <c r="N834" s="59"/>
      <c r="O834" s="59"/>
      <c r="P834" s="59"/>
      <c r="Q834" s="59"/>
      <c r="R834" s="59"/>
      <c r="S834" s="59"/>
      <c r="T834" s="60"/>
      <c r="AT834" s="16" t="s">
        <v>149</v>
      </c>
      <c r="AU834" s="16" t="s">
        <v>82</v>
      </c>
    </row>
    <row r="835" spans="2:63" s="10" customFormat="1" ht="22.9" customHeight="1">
      <c r="B835" s="157"/>
      <c r="C835" s="158"/>
      <c r="D835" s="159" t="s">
        <v>71</v>
      </c>
      <c r="E835" s="171" t="s">
        <v>1717</v>
      </c>
      <c r="F835" s="171" t="s">
        <v>1718</v>
      </c>
      <c r="G835" s="158"/>
      <c r="H835" s="158"/>
      <c r="I835" s="161"/>
      <c r="J835" s="172">
        <f>BK835</f>
        <v>0</v>
      </c>
      <c r="K835" s="158"/>
      <c r="L835" s="163"/>
      <c r="M835" s="164"/>
      <c r="N835" s="165"/>
      <c r="O835" s="165"/>
      <c r="P835" s="166">
        <f>SUM(P836:P899)</f>
        <v>0</v>
      </c>
      <c r="Q835" s="165"/>
      <c r="R835" s="166">
        <f>SUM(R836:R899)</f>
        <v>4.960403830000001</v>
      </c>
      <c r="S835" s="165"/>
      <c r="T835" s="167">
        <f>SUM(T836:T899)</f>
        <v>11.7240244</v>
      </c>
      <c r="AR835" s="168" t="s">
        <v>82</v>
      </c>
      <c r="AT835" s="169" t="s">
        <v>71</v>
      </c>
      <c r="AU835" s="169" t="s">
        <v>80</v>
      </c>
      <c r="AY835" s="168" t="s">
        <v>139</v>
      </c>
      <c r="BK835" s="170">
        <f>SUM(BK836:BK899)</f>
        <v>0</v>
      </c>
    </row>
    <row r="836" spans="2:65" s="1" customFormat="1" ht="20.45" customHeight="1">
      <c r="B836" s="33"/>
      <c r="C836" s="173" t="s">
        <v>1719</v>
      </c>
      <c r="D836" s="173" t="s">
        <v>141</v>
      </c>
      <c r="E836" s="174" t="s">
        <v>1720</v>
      </c>
      <c r="F836" s="175" t="s">
        <v>1721</v>
      </c>
      <c r="G836" s="176" t="s">
        <v>144</v>
      </c>
      <c r="H836" s="177">
        <v>141.33</v>
      </c>
      <c r="I836" s="178"/>
      <c r="J836" s="179">
        <f>ROUND(I836*H836,2)</f>
        <v>0</v>
      </c>
      <c r="K836" s="175" t="s">
        <v>145</v>
      </c>
      <c r="L836" s="37"/>
      <c r="M836" s="180" t="s">
        <v>19</v>
      </c>
      <c r="N836" s="181" t="s">
        <v>43</v>
      </c>
      <c r="O836" s="59"/>
      <c r="P836" s="182">
        <f>O836*H836</f>
        <v>0</v>
      </c>
      <c r="Q836" s="182">
        <v>0</v>
      </c>
      <c r="R836" s="182">
        <f>Q836*H836</f>
        <v>0</v>
      </c>
      <c r="S836" s="182">
        <v>0</v>
      </c>
      <c r="T836" s="183">
        <f>S836*H836</f>
        <v>0</v>
      </c>
      <c r="AR836" s="16" t="s">
        <v>239</v>
      </c>
      <c r="AT836" s="16" t="s">
        <v>141</v>
      </c>
      <c r="AU836" s="16" t="s">
        <v>82</v>
      </c>
      <c r="AY836" s="16" t="s">
        <v>139</v>
      </c>
      <c r="BE836" s="184">
        <f>IF(N836="základní",J836,0)</f>
        <v>0</v>
      </c>
      <c r="BF836" s="184">
        <f>IF(N836="snížená",J836,0)</f>
        <v>0</v>
      </c>
      <c r="BG836" s="184">
        <f>IF(N836="zákl. přenesená",J836,0)</f>
        <v>0</v>
      </c>
      <c r="BH836" s="184">
        <f>IF(N836="sníž. přenesená",J836,0)</f>
        <v>0</v>
      </c>
      <c r="BI836" s="184">
        <f>IF(N836="nulová",J836,0)</f>
        <v>0</v>
      </c>
      <c r="BJ836" s="16" t="s">
        <v>80</v>
      </c>
      <c r="BK836" s="184">
        <f>ROUND(I836*H836,2)</f>
        <v>0</v>
      </c>
      <c r="BL836" s="16" t="s">
        <v>239</v>
      </c>
      <c r="BM836" s="16" t="s">
        <v>1722</v>
      </c>
    </row>
    <row r="837" spans="2:47" s="1" customFormat="1" ht="11.25">
      <c r="B837" s="33"/>
      <c r="C837" s="34"/>
      <c r="D837" s="185" t="s">
        <v>148</v>
      </c>
      <c r="E837" s="34"/>
      <c r="F837" s="186" t="s">
        <v>1723</v>
      </c>
      <c r="G837" s="34"/>
      <c r="H837" s="34"/>
      <c r="I837" s="102"/>
      <c r="J837" s="34"/>
      <c r="K837" s="34"/>
      <c r="L837" s="37"/>
      <c r="M837" s="187"/>
      <c r="N837" s="59"/>
      <c r="O837" s="59"/>
      <c r="P837" s="59"/>
      <c r="Q837" s="59"/>
      <c r="R837" s="59"/>
      <c r="S837" s="59"/>
      <c r="T837" s="60"/>
      <c r="AT837" s="16" t="s">
        <v>148</v>
      </c>
      <c r="AU837" s="16" t="s">
        <v>82</v>
      </c>
    </row>
    <row r="838" spans="2:47" s="1" customFormat="1" ht="48.75">
      <c r="B838" s="33"/>
      <c r="C838" s="34"/>
      <c r="D838" s="185" t="s">
        <v>149</v>
      </c>
      <c r="E838" s="34"/>
      <c r="F838" s="188" t="s">
        <v>1724</v>
      </c>
      <c r="G838" s="34"/>
      <c r="H838" s="34"/>
      <c r="I838" s="102"/>
      <c r="J838" s="34"/>
      <c r="K838" s="34"/>
      <c r="L838" s="37"/>
      <c r="M838" s="187"/>
      <c r="N838" s="59"/>
      <c r="O838" s="59"/>
      <c r="P838" s="59"/>
      <c r="Q838" s="59"/>
      <c r="R838" s="59"/>
      <c r="S838" s="59"/>
      <c r="T838" s="60"/>
      <c r="AT838" s="16" t="s">
        <v>149</v>
      </c>
      <c r="AU838" s="16" t="s">
        <v>82</v>
      </c>
    </row>
    <row r="839" spans="2:51" s="11" customFormat="1" ht="11.25">
      <c r="B839" s="189"/>
      <c r="C839" s="190"/>
      <c r="D839" s="185" t="s">
        <v>151</v>
      </c>
      <c r="E839" s="191" t="s">
        <v>19</v>
      </c>
      <c r="F839" s="192" t="s">
        <v>1725</v>
      </c>
      <c r="G839" s="190"/>
      <c r="H839" s="193">
        <v>51.55</v>
      </c>
      <c r="I839" s="194"/>
      <c r="J839" s="190"/>
      <c r="K839" s="190"/>
      <c r="L839" s="195"/>
      <c r="M839" s="196"/>
      <c r="N839" s="197"/>
      <c r="O839" s="197"/>
      <c r="P839" s="197"/>
      <c r="Q839" s="197"/>
      <c r="R839" s="197"/>
      <c r="S839" s="197"/>
      <c r="T839" s="198"/>
      <c r="AT839" s="199" t="s">
        <v>151</v>
      </c>
      <c r="AU839" s="199" t="s">
        <v>82</v>
      </c>
      <c r="AV839" s="11" t="s">
        <v>82</v>
      </c>
      <c r="AW839" s="11" t="s">
        <v>33</v>
      </c>
      <c r="AX839" s="11" t="s">
        <v>72</v>
      </c>
      <c r="AY839" s="199" t="s">
        <v>139</v>
      </c>
    </row>
    <row r="840" spans="2:51" s="11" customFormat="1" ht="11.25">
      <c r="B840" s="189"/>
      <c r="C840" s="190"/>
      <c r="D840" s="185" t="s">
        <v>151</v>
      </c>
      <c r="E840" s="191" t="s">
        <v>19</v>
      </c>
      <c r="F840" s="192" t="s">
        <v>1726</v>
      </c>
      <c r="G840" s="190"/>
      <c r="H840" s="193">
        <v>9.31</v>
      </c>
      <c r="I840" s="194"/>
      <c r="J840" s="190"/>
      <c r="K840" s="190"/>
      <c r="L840" s="195"/>
      <c r="M840" s="196"/>
      <c r="N840" s="197"/>
      <c r="O840" s="197"/>
      <c r="P840" s="197"/>
      <c r="Q840" s="197"/>
      <c r="R840" s="197"/>
      <c r="S840" s="197"/>
      <c r="T840" s="198"/>
      <c r="AT840" s="199" t="s">
        <v>151</v>
      </c>
      <c r="AU840" s="199" t="s">
        <v>82</v>
      </c>
      <c r="AV840" s="11" t="s">
        <v>82</v>
      </c>
      <c r="AW840" s="11" t="s">
        <v>33</v>
      </c>
      <c r="AX840" s="11" t="s">
        <v>72</v>
      </c>
      <c r="AY840" s="199" t="s">
        <v>139</v>
      </c>
    </row>
    <row r="841" spans="2:51" s="11" customFormat="1" ht="11.25">
      <c r="B841" s="189"/>
      <c r="C841" s="190"/>
      <c r="D841" s="185" t="s">
        <v>151</v>
      </c>
      <c r="E841" s="191" t="s">
        <v>19</v>
      </c>
      <c r="F841" s="192" t="s">
        <v>1727</v>
      </c>
      <c r="G841" s="190"/>
      <c r="H841" s="193">
        <v>80.47</v>
      </c>
      <c r="I841" s="194"/>
      <c r="J841" s="190"/>
      <c r="K841" s="190"/>
      <c r="L841" s="195"/>
      <c r="M841" s="196"/>
      <c r="N841" s="197"/>
      <c r="O841" s="197"/>
      <c r="P841" s="197"/>
      <c r="Q841" s="197"/>
      <c r="R841" s="197"/>
      <c r="S841" s="197"/>
      <c r="T841" s="198"/>
      <c r="AT841" s="199" t="s">
        <v>151</v>
      </c>
      <c r="AU841" s="199" t="s">
        <v>82</v>
      </c>
      <c r="AV841" s="11" t="s">
        <v>82</v>
      </c>
      <c r="AW841" s="11" t="s">
        <v>33</v>
      </c>
      <c r="AX841" s="11" t="s">
        <v>72</v>
      </c>
      <c r="AY841" s="199" t="s">
        <v>139</v>
      </c>
    </row>
    <row r="842" spans="2:51" s="12" customFormat="1" ht="11.25">
      <c r="B842" s="200"/>
      <c r="C842" s="201"/>
      <c r="D842" s="185" t="s">
        <v>151</v>
      </c>
      <c r="E842" s="202" t="s">
        <v>19</v>
      </c>
      <c r="F842" s="203" t="s">
        <v>166</v>
      </c>
      <c r="G842" s="201"/>
      <c r="H842" s="204">
        <v>141.32999999999998</v>
      </c>
      <c r="I842" s="205"/>
      <c r="J842" s="201"/>
      <c r="K842" s="201"/>
      <c r="L842" s="206"/>
      <c r="M842" s="207"/>
      <c r="N842" s="208"/>
      <c r="O842" s="208"/>
      <c r="P842" s="208"/>
      <c r="Q842" s="208"/>
      <c r="R842" s="208"/>
      <c r="S842" s="208"/>
      <c r="T842" s="209"/>
      <c r="AT842" s="210" t="s">
        <v>151</v>
      </c>
      <c r="AU842" s="210" t="s">
        <v>82</v>
      </c>
      <c r="AV842" s="12" t="s">
        <v>146</v>
      </c>
      <c r="AW842" s="12" t="s">
        <v>33</v>
      </c>
      <c r="AX842" s="12" t="s">
        <v>80</v>
      </c>
      <c r="AY842" s="210" t="s">
        <v>139</v>
      </c>
    </row>
    <row r="843" spans="2:65" s="1" customFormat="1" ht="20.45" customHeight="1">
      <c r="B843" s="33"/>
      <c r="C843" s="173" t="s">
        <v>1728</v>
      </c>
      <c r="D843" s="173" t="s">
        <v>141</v>
      </c>
      <c r="E843" s="174" t="s">
        <v>1729</v>
      </c>
      <c r="F843" s="175" t="s">
        <v>1730</v>
      </c>
      <c r="G843" s="176" t="s">
        <v>144</v>
      </c>
      <c r="H843" s="177">
        <v>334.21</v>
      </c>
      <c r="I843" s="178"/>
      <c r="J843" s="179">
        <f>ROUND(I843*H843,2)</f>
        <v>0</v>
      </c>
      <c r="K843" s="175" t="s">
        <v>145</v>
      </c>
      <c r="L843" s="37"/>
      <c r="M843" s="180" t="s">
        <v>19</v>
      </c>
      <c r="N843" s="181" t="s">
        <v>43</v>
      </c>
      <c r="O843" s="59"/>
      <c r="P843" s="182">
        <f>O843*H843</f>
        <v>0</v>
      </c>
      <c r="Q843" s="182">
        <v>0.0003</v>
      </c>
      <c r="R843" s="182">
        <f>Q843*H843</f>
        <v>0.10026299999999999</v>
      </c>
      <c r="S843" s="182">
        <v>0</v>
      </c>
      <c r="T843" s="183">
        <f>S843*H843</f>
        <v>0</v>
      </c>
      <c r="AR843" s="16" t="s">
        <v>239</v>
      </c>
      <c r="AT843" s="16" t="s">
        <v>141</v>
      </c>
      <c r="AU843" s="16" t="s">
        <v>82</v>
      </c>
      <c r="AY843" s="16" t="s">
        <v>139</v>
      </c>
      <c r="BE843" s="184">
        <f>IF(N843="základní",J843,0)</f>
        <v>0</v>
      </c>
      <c r="BF843" s="184">
        <f>IF(N843="snížená",J843,0)</f>
        <v>0</v>
      </c>
      <c r="BG843" s="184">
        <f>IF(N843="zákl. přenesená",J843,0)</f>
        <v>0</v>
      </c>
      <c r="BH843" s="184">
        <f>IF(N843="sníž. přenesená",J843,0)</f>
        <v>0</v>
      </c>
      <c r="BI843" s="184">
        <f>IF(N843="nulová",J843,0)</f>
        <v>0</v>
      </c>
      <c r="BJ843" s="16" t="s">
        <v>80</v>
      </c>
      <c r="BK843" s="184">
        <f>ROUND(I843*H843,2)</f>
        <v>0</v>
      </c>
      <c r="BL843" s="16" t="s">
        <v>239</v>
      </c>
      <c r="BM843" s="16" t="s">
        <v>1731</v>
      </c>
    </row>
    <row r="844" spans="2:47" s="1" customFormat="1" ht="11.25">
      <c r="B844" s="33"/>
      <c r="C844" s="34"/>
      <c r="D844" s="185" t="s">
        <v>148</v>
      </c>
      <c r="E844" s="34"/>
      <c r="F844" s="186" t="s">
        <v>1732</v>
      </c>
      <c r="G844" s="34"/>
      <c r="H844" s="34"/>
      <c r="I844" s="102"/>
      <c r="J844" s="34"/>
      <c r="K844" s="34"/>
      <c r="L844" s="37"/>
      <c r="M844" s="187"/>
      <c r="N844" s="59"/>
      <c r="O844" s="59"/>
      <c r="P844" s="59"/>
      <c r="Q844" s="59"/>
      <c r="R844" s="59"/>
      <c r="S844" s="59"/>
      <c r="T844" s="60"/>
      <c r="AT844" s="16" t="s">
        <v>148</v>
      </c>
      <c r="AU844" s="16" t="s">
        <v>82</v>
      </c>
    </row>
    <row r="845" spans="2:47" s="1" customFormat="1" ht="48.75">
      <c r="B845" s="33"/>
      <c r="C845" s="34"/>
      <c r="D845" s="185" t="s">
        <v>149</v>
      </c>
      <c r="E845" s="34"/>
      <c r="F845" s="188" t="s">
        <v>1724</v>
      </c>
      <c r="G845" s="34"/>
      <c r="H845" s="34"/>
      <c r="I845" s="102"/>
      <c r="J845" s="34"/>
      <c r="K845" s="34"/>
      <c r="L845" s="37"/>
      <c r="M845" s="187"/>
      <c r="N845" s="59"/>
      <c r="O845" s="59"/>
      <c r="P845" s="59"/>
      <c r="Q845" s="59"/>
      <c r="R845" s="59"/>
      <c r="S845" s="59"/>
      <c r="T845" s="60"/>
      <c r="AT845" s="16" t="s">
        <v>149</v>
      </c>
      <c r="AU845" s="16" t="s">
        <v>82</v>
      </c>
    </row>
    <row r="846" spans="2:51" s="11" customFormat="1" ht="11.25">
      <c r="B846" s="189"/>
      <c r="C846" s="190"/>
      <c r="D846" s="185" t="s">
        <v>151</v>
      </c>
      <c r="E846" s="191" t="s">
        <v>19</v>
      </c>
      <c r="F846" s="192" t="s">
        <v>1733</v>
      </c>
      <c r="G846" s="190"/>
      <c r="H846" s="193">
        <v>154.65</v>
      </c>
      <c r="I846" s="194"/>
      <c r="J846" s="190"/>
      <c r="K846" s="190"/>
      <c r="L846" s="195"/>
      <c r="M846" s="196"/>
      <c r="N846" s="197"/>
      <c r="O846" s="197"/>
      <c r="P846" s="197"/>
      <c r="Q846" s="197"/>
      <c r="R846" s="197"/>
      <c r="S846" s="197"/>
      <c r="T846" s="198"/>
      <c r="AT846" s="199" t="s">
        <v>151</v>
      </c>
      <c r="AU846" s="199" t="s">
        <v>82</v>
      </c>
      <c r="AV846" s="11" t="s">
        <v>82</v>
      </c>
      <c r="AW846" s="11" t="s">
        <v>33</v>
      </c>
      <c r="AX846" s="11" t="s">
        <v>72</v>
      </c>
      <c r="AY846" s="199" t="s">
        <v>139</v>
      </c>
    </row>
    <row r="847" spans="2:51" s="11" customFormat="1" ht="11.25">
      <c r="B847" s="189"/>
      <c r="C847" s="190"/>
      <c r="D847" s="185" t="s">
        <v>151</v>
      </c>
      <c r="E847" s="191" t="s">
        <v>19</v>
      </c>
      <c r="F847" s="192" t="s">
        <v>1734</v>
      </c>
      <c r="G847" s="190"/>
      <c r="H847" s="193">
        <v>18.62</v>
      </c>
      <c r="I847" s="194"/>
      <c r="J847" s="190"/>
      <c r="K847" s="190"/>
      <c r="L847" s="195"/>
      <c r="M847" s="196"/>
      <c r="N847" s="197"/>
      <c r="O847" s="197"/>
      <c r="P847" s="197"/>
      <c r="Q847" s="197"/>
      <c r="R847" s="197"/>
      <c r="S847" s="197"/>
      <c r="T847" s="198"/>
      <c r="AT847" s="199" t="s">
        <v>151</v>
      </c>
      <c r="AU847" s="199" t="s">
        <v>82</v>
      </c>
      <c r="AV847" s="11" t="s">
        <v>82</v>
      </c>
      <c r="AW847" s="11" t="s">
        <v>33</v>
      </c>
      <c r="AX847" s="11" t="s">
        <v>72</v>
      </c>
      <c r="AY847" s="199" t="s">
        <v>139</v>
      </c>
    </row>
    <row r="848" spans="2:51" s="11" customFormat="1" ht="11.25">
      <c r="B848" s="189"/>
      <c r="C848" s="190"/>
      <c r="D848" s="185" t="s">
        <v>151</v>
      </c>
      <c r="E848" s="191" t="s">
        <v>19</v>
      </c>
      <c r="F848" s="192" t="s">
        <v>1735</v>
      </c>
      <c r="G848" s="190"/>
      <c r="H848" s="193">
        <v>160.94</v>
      </c>
      <c r="I848" s="194"/>
      <c r="J848" s="190"/>
      <c r="K848" s="190"/>
      <c r="L848" s="195"/>
      <c r="M848" s="196"/>
      <c r="N848" s="197"/>
      <c r="O848" s="197"/>
      <c r="P848" s="197"/>
      <c r="Q848" s="197"/>
      <c r="R848" s="197"/>
      <c r="S848" s="197"/>
      <c r="T848" s="198"/>
      <c r="AT848" s="199" t="s">
        <v>151</v>
      </c>
      <c r="AU848" s="199" t="s">
        <v>82</v>
      </c>
      <c r="AV848" s="11" t="s">
        <v>82</v>
      </c>
      <c r="AW848" s="11" t="s">
        <v>33</v>
      </c>
      <c r="AX848" s="11" t="s">
        <v>72</v>
      </c>
      <c r="AY848" s="199" t="s">
        <v>139</v>
      </c>
    </row>
    <row r="849" spans="2:51" s="12" customFormat="1" ht="11.25">
      <c r="B849" s="200"/>
      <c r="C849" s="201"/>
      <c r="D849" s="185" t="s">
        <v>151</v>
      </c>
      <c r="E849" s="202" t="s">
        <v>19</v>
      </c>
      <c r="F849" s="203" t="s">
        <v>166</v>
      </c>
      <c r="G849" s="201"/>
      <c r="H849" s="204">
        <v>334.21000000000004</v>
      </c>
      <c r="I849" s="205"/>
      <c r="J849" s="201"/>
      <c r="K849" s="201"/>
      <c r="L849" s="206"/>
      <c r="M849" s="207"/>
      <c r="N849" s="208"/>
      <c r="O849" s="208"/>
      <c r="P849" s="208"/>
      <c r="Q849" s="208"/>
      <c r="R849" s="208"/>
      <c r="S849" s="208"/>
      <c r="T849" s="209"/>
      <c r="AT849" s="210" t="s">
        <v>151</v>
      </c>
      <c r="AU849" s="210" t="s">
        <v>82</v>
      </c>
      <c r="AV849" s="12" t="s">
        <v>146</v>
      </c>
      <c r="AW849" s="12" t="s">
        <v>33</v>
      </c>
      <c r="AX849" s="12" t="s">
        <v>80</v>
      </c>
      <c r="AY849" s="210" t="s">
        <v>139</v>
      </c>
    </row>
    <row r="850" spans="2:65" s="1" customFormat="1" ht="20.45" customHeight="1">
      <c r="B850" s="33"/>
      <c r="C850" s="173" t="s">
        <v>1736</v>
      </c>
      <c r="D850" s="173" t="s">
        <v>141</v>
      </c>
      <c r="E850" s="174" t="s">
        <v>1737</v>
      </c>
      <c r="F850" s="175" t="s">
        <v>1738</v>
      </c>
      <c r="G850" s="176" t="s">
        <v>144</v>
      </c>
      <c r="H850" s="177">
        <v>141.33</v>
      </c>
      <c r="I850" s="178"/>
      <c r="J850" s="179">
        <f>ROUND(I850*H850,2)</f>
        <v>0</v>
      </c>
      <c r="K850" s="175" t="s">
        <v>145</v>
      </c>
      <c r="L850" s="37"/>
      <c r="M850" s="180" t="s">
        <v>19</v>
      </c>
      <c r="N850" s="181" t="s">
        <v>43</v>
      </c>
      <c r="O850" s="59"/>
      <c r="P850" s="182">
        <f>O850*H850</f>
        <v>0</v>
      </c>
      <c r="Q850" s="182">
        <v>0.00758</v>
      </c>
      <c r="R850" s="182">
        <f>Q850*H850</f>
        <v>1.0712814000000002</v>
      </c>
      <c r="S850" s="182">
        <v>0</v>
      </c>
      <c r="T850" s="183">
        <f>S850*H850</f>
        <v>0</v>
      </c>
      <c r="AR850" s="16" t="s">
        <v>239</v>
      </c>
      <c r="AT850" s="16" t="s">
        <v>141</v>
      </c>
      <c r="AU850" s="16" t="s">
        <v>82</v>
      </c>
      <c r="AY850" s="16" t="s">
        <v>139</v>
      </c>
      <c r="BE850" s="184">
        <f>IF(N850="základní",J850,0)</f>
        <v>0</v>
      </c>
      <c r="BF850" s="184">
        <f>IF(N850="snížená",J850,0)</f>
        <v>0</v>
      </c>
      <c r="BG850" s="184">
        <f>IF(N850="zákl. přenesená",J850,0)</f>
        <v>0</v>
      </c>
      <c r="BH850" s="184">
        <f>IF(N850="sníž. přenesená",J850,0)</f>
        <v>0</v>
      </c>
      <c r="BI850" s="184">
        <f>IF(N850="nulová",J850,0)</f>
        <v>0</v>
      </c>
      <c r="BJ850" s="16" t="s">
        <v>80</v>
      </c>
      <c r="BK850" s="184">
        <f>ROUND(I850*H850,2)</f>
        <v>0</v>
      </c>
      <c r="BL850" s="16" t="s">
        <v>239</v>
      </c>
      <c r="BM850" s="16" t="s">
        <v>1739</v>
      </c>
    </row>
    <row r="851" spans="2:47" s="1" customFormat="1" ht="11.25">
      <c r="B851" s="33"/>
      <c r="C851" s="34"/>
      <c r="D851" s="185" t="s">
        <v>148</v>
      </c>
      <c r="E851" s="34"/>
      <c r="F851" s="186" t="s">
        <v>1740</v>
      </c>
      <c r="G851" s="34"/>
      <c r="H851" s="34"/>
      <c r="I851" s="102"/>
      <c r="J851" s="34"/>
      <c r="K851" s="34"/>
      <c r="L851" s="37"/>
      <c r="M851" s="187"/>
      <c r="N851" s="59"/>
      <c r="O851" s="59"/>
      <c r="P851" s="59"/>
      <c r="Q851" s="59"/>
      <c r="R851" s="59"/>
      <c r="S851" s="59"/>
      <c r="T851" s="60"/>
      <c r="AT851" s="16" t="s">
        <v>148</v>
      </c>
      <c r="AU851" s="16" t="s">
        <v>82</v>
      </c>
    </row>
    <row r="852" spans="2:47" s="1" customFormat="1" ht="48.75">
      <c r="B852" s="33"/>
      <c r="C852" s="34"/>
      <c r="D852" s="185" t="s">
        <v>149</v>
      </c>
      <c r="E852" s="34"/>
      <c r="F852" s="188" t="s">
        <v>1724</v>
      </c>
      <c r="G852" s="34"/>
      <c r="H852" s="34"/>
      <c r="I852" s="102"/>
      <c r="J852" s="34"/>
      <c r="K852" s="34"/>
      <c r="L852" s="37"/>
      <c r="M852" s="187"/>
      <c r="N852" s="59"/>
      <c r="O852" s="59"/>
      <c r="P852" s="59"/>
      <c r="Q852" s="59"/>
      <c r="R852" s="59"/>
      <c r="S852" s="59"/>
      <c r="T852" s="60"/>
      <c r="AT852" s="16" t="s">
        <v>149</v>
      </c>
      <c r="AU852" s="16" t="s">
        <v>82</v>
      </c>
    </row>
    <row r="853" spans="2:51" s="11" customFormat="1" ht="11.25">
      <c r="B853" s="189"/>
      <c r="C853" s="190"/>
      <c r="D853" s="185" t="s">
        <v>151</v>
      </c>
      <c r="E853" s="191" t="s">
        <v>19</v>
      </c>
      <c r="F853" s="192" t="s">
        <v>1741</v>
      </c>
      <c r="G853" s="190"/>
      <c r="H853" s="193">
        <v>60.86</v>
      </c>
      <c r="I853" s="194"/>
      <c r="J853" s="190"/>
      <c r="K853" s="190"/>
      <c r="L853" s="195"/>
      <c r="M853" s="196"/>
      <c r="N853" s="197"/>
      <c r="O853" s="197"/>
      <c r="P853" s="197"/>
      <c r="Q853" s="197"/>
      <c r="R853" s="197"/>
      <c r="S853" s="197"/>
      <c r="T853" s="198"/>
      <c r="AT853" s="199" t="s">
        <v>151</v>
      </c>
      <c r="AU853" s="199" t="s">
        <v>82</v>
      </c>
      <c r="AV853" s="11" t="s">
        <v>82</v>
      </c>
      <c r="AW853" s="11" t="s">
        <v>33</v>
      </c>
      <c r="AX853" s="11" t="s">
        <v>72</v>
      </c>
      <c r="AY853" s="199" t="s">
        <v>139</v>
      </c>
    </row>
    <row r="854" spans="2:51" s="11" customFormat="1" ht="11.25">
      <c r="B854" s="189"/>
      <c r="C854" s="190"/>
      <c r="D854" s="185" t="s">
        <v>151</v>
      </c>
      <c r="E854" s="191" t="s">
        <v>19</v>
      </c>
      <c r="F854" s="192" t="s">
        <v>1742</v>
      </c>
      <c r="G854" s="190"/>
      <c r="H854" s="193">
        <v>80.47</v>
      </c>
      <c r="I854" s="194"/>
      <c r="J854" s="190"/>
      <c r="K854" s="190"/>
      <c r="L854" s="195"/>
      <c r="M854" s="196"/>
      <c r="N854" s="197"/>
      <c r="O854" s="197"/>
      <c r="P854" s="197"/>
      <c r="Q854" s="197"/>
      <c r="R854" s="197"/>
      <c r="S854" s="197"/>
      <c r="T854" s="198"/>
      <c r="AT854" s="199" t="s">
        <v>151</v>
      </c>
      <c r="AU854" s="199" t="s">
        <v>82</v>
      </c>
      <c r="AV854" s="11" t="s">
        <v>82</v>
      </c>
      <c r="AW854" s="11" t="s">
        <v>33</v>
      </c>
      <c r="AX854" s="11" t="s">
        <v>72</v>
      </c>
      <c r="AY854" s="199" t="s">
        <v>139</v>
      </c>
    </row>
    <row r="855" spans="2:51" s="12" customFormat="1" ht="11.25">
      <c r="B855" s="200"/>
      <c r="C855" s="201"/>
      <c r="D855" s="185" t="s">
        <v>151</v>
      </c>
      <c r="E855" s="202" t="s">
        <v>19</v>
      </c>
      <c r="F855" s="203" t="s">
        <v>166</v>
      </c>
      <c r="G855" s="201"/>
      <c r="H855" s="204">
        <v>141.32999999999998</v>
      </c>
      <c r="I855" s="205"/>
      <c r="J855" s="201"/>
      <c r="K855" s="201"/>
      <c r="L855" s="206"/>
      <c r="M855" s="207"/>
      <c r="N855" s="208"/>
      <c r="O855" s="208"/>
      <c r="P855" s="208"/>
      <c r="Q855" s="208"/>
      <c r="R855" s="208"/>
      <c r="S855" s="208"/>
      <c r="T855" s="209"/>
      <c r="AT855" s="210" t="s">
        <v>151</v>
      </c>
      <c r="AU855" s="210" t="s">
        <v>82</v>
      </c>
      <c r="AV855" s="12" t="s">
        <v>146</v>
      </c>
      <c r="AW855" s="12" t="s">
        <v>33</v>
      </c>
      <c r="AX855" s="12" t="s">
        <v>80</v>
      </c>
      <c r="AY855" s="210" t="s">
        <v>139</v>
      </c>
    </row>
    <row r="856" spans="2:65" s="1" customFormat="1" ht="20.45" customHeight="1">
      <c r="B856" s="33"/>
      <c r="C856" s="173" t="s">
        <v>1743</v>
      </c>
      <c r="D856" s="173" t="s">
        <v>141</v>
      </c>
      <c r="E856" s="174" t="s">
        <v>1744</v>
      </c>
      <c r="F856" s="175" t="s">
        <v>1745</v>
      </c>
      <c r="G856" s="176" t="s">
        <v>179</v>
      </c>
      <c r="H856" s="177">
        <v>41.83</v>
      </c>
      <c r="I856" s="178"/>
      <c r="J856" s="179">
        <f>ROUND(I856*H856,2)</f>
        <v>0</v>
      </c>
      <c r="K856" s="175" t="s">
        <v>145</v>
      </c>
      <c r="L856" s="37"/>
      <c r="M856" s="180" t="s">
        <v>19</v>
      </c>
      <c r="N856" s="181" t="s">
        <v>43</v>
      </c>
      <c r="O856" s="59"/>
      <c r="P856" s="182">
        <f>O856*H856</f>
        <v>0</v>
      </c>
      <c r="Q856" s="182">
        <v>0</v>
      </c>
      <c r="R856" s="182">
        <f>Q856*H856</f>
        <v>0</v>
      </c>
      <c r="S856" s="182">
        <v>0.01174</v>
      </c>
      <c r="T856" s="183">
        <f>S856*H856</f>
        <v>0.49108419999999997</v>
      </c>
      <c r="AR856" s="16" t="s">
        <v>239</v>
      </c>
      <c r="AT856" s="16" t="s">
        <v>141</v>
      </c>
      <c r="AU856" s="16" t="s">
        <v>82</v>
      </c>
      <c r="AY856" s="16" t="s">
        <v>139</v>
      </c>
      <c r="BE856" s="184">
        <f>IF(N856="základní",J856,0)</f>
        <v>0</v>
      </c>
      <c r="BF856" s="184">
        <f>IF(N856="snížená",J856,0)</f>
        <v>0</v>
      </c>
      <c r="BG856" s="184">
        <f>IF(N856="zákl. přenesená",J856,0)</f>
        <v>0</v>
      </c>
      <c r="BH856" s="184">
        <f>IF(N856="sníž. přenesená",J856,0)</f>
        <v>0</v>
      </c>
      <c r="BI856" s="184">
        <f>IF(N856="nulová",J856,0)</f>
        <v>0</v>
      </c>
      <c r="BJ856" s="16" t="s">
        <v>80</v>
      </c>
      <c r="BK856" s="184">
        <f>ROUND(I856*H856,2)</f>
        <v>0</v>
      </c>
      <c r="BL856" s="16" t="s">
        <v>239</v>
      </c>
      <c r="BM856" s="16" t="s">
        <v>1746</v>
      </c>
    </row>
    <row r="857" spans="2:47" s="1" customFormat="1" ht="11.25">
      <c r="B857" s="33"/>
      <c r="C857" s="34"/>
      <c r="D857" s="185" t="s">
        <v>148</v>
      </c>
      <c r="E857" s="34"/>
      <c r="F857" s="186" t="s">
        <v>1745</v>
      </c>
      <c r="G857" s="34"/>
      <c r="H857" s="34"/>
      <c r="I857" s="102"/>
      <c r="J857" s="34"/>
      <c r="K857" s="34"/>
      <c r="L857" s="37"/>
      <c r="M857" s="187"/>
      <c r="N857" s="59"/>
      <c r="O857" s="59"/>
      <c r="P857" s="59"/>
      <c r="Q857" s="59"/>
      <c r="R857" s="59"/>
      <c r="S857" s="59"/>
      <c r="T857" s="60"/>
      <c r="AT857" s="16" t="s">
        <v>148</v>
      </c>
      <c r="AU857" s="16" t="s">
        <v>82</v>
      </c>
    </row>
    <row r="858" spans="2:51" s="11" customFormat="1" ht="11.25">
      <c r="B858" s="189"/>
      <c r="C858" s="190"/>
      <c r="D858" s="185" t="s">
        <v>151</v>
      </c>
      <c r="E858" s="191" t="s">
        <v>19</v>
      </c>
      <c r="F858" s="192" t="s">
        <v>1747</v>
      </c>
      <c r="G858" s="190"/>
      <c r="H858" s="193">
        <v>41.83</v>
      </c>
      <c r="I858" s="194"/>
      <c r="J858" s="190"/>
      <c r="K858" s="190"/>
      <c r="L858" s="195"/>
      <c r="M858" s="196"/>
      <c r="N858" s="197"/>
      <c r="O858" s="197"/>
      <c r="P858" s="197"/>
      <c r="Q858" s="197"/>
      <c r="R858" s="197"/>
      <c r="S858" s="197"/>
      <c r="T858" s="198"/>
      <c r="AT858" s="199" t="s">
        <v>151</v>
      </c>
      <c r="AU858" s="199" t="s">
        <v>82</v>
      </c>
      <c r="AV858" s="11" t="s">
        <v>82</v>
      </c>
      <c r="AW858" s="11" t="s">
        <v>33</v>
      </c>
      <c r="AX858" s="11" t="s">
        <v>80</v>
      </c>
      <c r="AY858" s="199" t="s">
        <v>139</v>
      </c>
    </row>
    <row r="859" spans="2:65" s="1" customFormat="1" ht="20.45" customHeight="1">
      <c r="B859" s="33"/>
      <c r="C859" s="173" t="s">
        <v>1748</v>
      </c>
      <c r="D859" s="173" t="s">
        <v>141</v>
      </c>
      <c r="E859" s="174" t="s">
        <v>1749</v>
      </c>
      <c r="F859" s="175" t="s">
        <v>1750</v>
      </c>
      <c r="G859" s="176" t="s">
        <v>179</v>
      </c>
      <c r="H859" s="177">
        <v>81.69</v>
      </c>
      <c r="I859" s="178"/>
      <c r="J859" s="179">
        <f>ROUND(I859*H859,2)</f>
        <v>0</v>
      </c>
      <c r="K859" s="175" t="s">
        <v>145</v>
      </c>
      <c r="L859" s="37"/>
      <c r="M859" s="180" t="s">
        <v>19</v>
      </c>
      <c r="N859" s="181" t="s">
        <v>43</v>
      </c>
      <c r="O859" s="59"/>
      <c r="P859" s="182">
        <f>O859*H859</f>
        <v>0</v>
      </c>
      <c r="Q859" s="182">
        <v>0.00043</v>
      </c>
      <c r="R859" s="182">
        <f>Q859*H859</f>
        <v>0.0351267</v>
      </c>
      <c r="S859" s="182">
        <v>0</v>
      </c>
      <c r="T859" s="183">
        <f>S859*H859</f>
        <v>0</v>
      </c>
      <c r="AR859" s="16" t="s">
        <v>239</v>
      </c>
      <c r="AT859" s="16" t="s">
        <v>141</v>
      </c>
      <c r="AU859" s="16" t="s">
        <v>82</v>
      </c>
      <c r="AY859" s="16" t="s">
        <v>139</v>
      </c>
      <c r="BE859" s="184">
        <f>IF(N859="základní",J859,0)</f>
        <v>0</v>
      </c>
      <c r="BF859" s="184">
        <f>IF(N859="snížená",J859,0)</f>
        <v>0</v>
      </c>
      <c r="BG859" s="184">
        <f>IF(N859="zákl. přenesená",J859,0)</f>
        <v>0</v>
      </c>
      <c r="BH859" s="184">
        <f>IF(N859="sníž. přenesená",J859,0)</f>
        <v>0</v>
      </c>
      <c r="BI859" s="184">
        <f>IF(N859="nulová",J859,0)</f>
        <v>0</v>
      </c>
      <c r="BJ859" s="16" t="s">
        <v>80</v>
      </c>
      <c r="BK859" s="184">
        <f>ROUND(I859*H859,2)</f>
        <v>0</v>
      </c>
      <c r="BL859" s="16" t="s">
        <v>239</v>
      </c>
      <c r="BM859" s="16" t="s">
        <v>1751</v>
      </c>
    </row>
    <row r="860" spans="2:47" s="1" customFormat="1" ht="11.25">
      <c r="B860" s="33"/>
      <c r="C860" s="34"/>
      <c r="D860" s="185" t="s">
        <v>148</v>
      </c>
      <c r="E860" s="34"/>
      <c r="F860" s="186" t="s">
        <v>1752</v>
      </c>
      <c r="G860" s="34"/>
      <c r="H860" s="34"/>
      <c r="I860" s="102"/>
      <c r="J860" s="34"/>
      <c r="K860" s="34"/>
      <c r="L860" s="37"/>
      <c r="M860" s="187"/>
      <c r="N860" s="59"/>
      <c r="O860" s="59"/>
      <c r="P860" s="59"/>
      <c r="Q860" s="59"/>
      <c r="R860" s="59"/>
      <c r="S860" s="59"/>
      <c r="T860" s="60"/>
      <c r="AT860" s="16" t="s">
        <v>148</v>
      </c>
      <c r="AU860" s="16" t="s">
        <v>82</v>
      </c>
    </row>
    <row r="861" spans="2:51" s="11" customFormat="1" ht="11.25">
      <c r="B861" s="189"/>
      <c r="C861" s="190"/>
      <c r="D861" s="185" t="s">
        <v>151</v>
      </c>
      <c r="E861" s="191" t="s">
        <v>19</v>
      </c>
      <c r="F861" s="192" t="s">
        <v>1753</v>
      </c>
      <c r="G861" s="190"/>
      <c r="H861" s="193">
        <v>34.32</v>
      </c>
      <c r="I861" s="194"/>
      <c r="J861" s="190"/>
      <c r="K861" s="190"/>
      <c r="L861" s="195"/>
      <c r="M861" s="196"/>
      <c r="N861" s="197"/>
      <c r="O861" s="197"/>
      <c r="P861" s="197"/>
      <c r="Q861" s="197"/>
      <c r="R861" s="197"/>
      <c r="S861" s="197"/>
      <c r="T861" s="198"/>
      <c r="AT861" s="199" t="s">
        <v>151</v>
      </c>
      <c r="AU861" s="199" t="s">
        <v>82</v>
      </c>
      <c r="AV861" s="11" t="s">
        <v>82</v>
      </c>
      <c r="AW861" s="11" t="s">
        <v>33</v>
      </c>
      <c r="AX861" s="11" t="s">
        <v>72</v>
      </c>
      <c r="AY861" s="199" t="s">
        <v>139</v>
      </c>
    </row>
    <row r="862" spans="2:51" s="11" customFormat="1" ht="11.25">
      <c r="B862" s="189"/>
      <c r="C862" s="190"/>
      <c r="D862" s="185" t="s">
        <v>151</v>
      </c>
      <c r="E862" s="191" t="s">
        <v>19</v>
      </c>
      <c r="F862" s="192" t="s">
        <v>1754</v>
      </c>
      <c r="G862" s="190"/>
      <c r="H862" s="193">
        <v>47.37</v>
      </c>
      <c r="I862" s="194"/>
      <c r="J862" s="190"/>
      <c r="K862" s="190"/>
      <c r="L862" s="195"/>
      <c r="M862" s="196"/>
      <c r="N862" s="197"/>
      <c r="O862" s="197"/>
      <c r="P862" s="197"/>
      <c r="Q862" s="197"/>
      <c r="R862" s="197"/>
      <c r="S862" s="197"/>
      <c r="T862" s="198"/>
      <c r="AT862" s="199" t="s">
        <v>151</v>
      </c>
      <c r="AU862" s="199" t="s">
        <v>82</v>
      </c>
      <c r="AV862" s="11" t="s">
        <v>82</v>
      </c>
      <c r="AW862" s="11" t="s">
        <v>33</v>
      </c>
      <c r="AX862" s="11" t="s">
        <v>72</v>
      </c>
      <c r="AY862" s="199" t="s">
        <v>139</v>
      </c>
    </row>
    <row r="863" spans="2:51" s="12" customFormat="1" ht="11.25">
      <c r="B863" s="200"/>
      <c r="C863" s="201"/>
      <c r="D863" s="185" t="s">
        <v>151</v>
      </c>
      <c r="E863" s="202" t="s">
        <v>19</v>
      </c>
      <c r="F863" s="203" t="s">
        <v>166</v>
      </c>
      <c r="G863" s="201"/>
      <c r="H863" s="204">
        <v>81.69</v>
      </c>
      <c r="I863" s="205"/>
      <c r="J863" s="201"/>
      <c r="K863" s="201"/>
      <c r="L863" s="206"/>
      <c r="M863" s="207"/>
      <c r="N863" s="208"/>
      <c r="O863" s="208"/>
      <c r="P863" s="208"/>
      <c r="Q863" s="208"/>
      <c r="R863" s="208"/>
      <c r="S863" s="208"/>
      <c r="T863" s="209"/>
      <c r="AT863" s="210" t="s">
        <v>151</v>
      </c>
      <c r="AU863" s="210" t="s">
        <v>82</v>
      </c>
      <c r="AV863" s="12" t="s">
        <v>146</v>
      </c>
      <c r="AW863" s="12" t="s">
        <v>33</v>
      </c>
      <c r="AX863" s="12" t="s">
        <v>80</v>
      </c>
      <c r="AY863" s="210" t="s">
        <v>139</v>
      </c>
    </row>
    <row r="864" spans="2:65" s="1" customFormat="1" ht="20.45" customHeight="1">
      <c r="B864" s="33"/>
      <c r="C864" s="222" t="s">
        <v>1755</v>
      </c>
      <c r="D864" s="222" t="s">
        <v>259</v>
      </c>
      <c r="E864" s="223" t="s">
        <v>1756</v>
      </c>
      <c r="F864" s="224" t="s">
        <v>1757</v>
      </c>
      <c r="G864" s="225" t="s">
        <v>347</v>
      </c>
      <c r="H864" s="226">
        <v>296.535</v>
      </c>
      <c r="I864" s="227"/>
      <c r="J864" s="228">
        <f>ROUND(I864*H864,2)</f>
        <v>0</v>
      </c>
      <c r="K864" s="224" t="s">
        <v>145</v>
      </c>
      <c r="L864" s="229"/>
      <c r="M864" s="230" t="s">
        <v>19</v>
      </c>
      <c r="N864" s="231" t="s">
        <v>43</v>
      </c>
      <c r="O864" s="59"/>
      <c r="P864" s="182">
        <f>O864*H864</f>
        <v>0</v>
      </c>
      <c r="Q864" s="182">
        <v>0.00047</v>
      </c>
      <c r="R864" s="182">
        <f>Q864*H864</f>
        <v>0.13937145</v>
      </c>
      <c r="S864" s="182">
        <v>0</v>
      </c>
      <c r="T864" s="183">
        <f>S864*H864</f>
        <v>0</v>
      </c>
      <c r="AR864" s="16" t="s">
        <v>350</v>
      </c>
      <c r="AT864" s="16" t="s">
        <v>259</v>
      </c>
      <c r="AU864" s="16" t="s">
        <v>82</v>
      </c>
      <c r="AY864" s="16" t="s">
        <v>139</v>
      </c>
      <c r="BE864" s="184">
        <f>IF(N864="základní",J864,0)</f>
        <v>0</v>
      </c>
      <c r="BF864" s="184">
        <f>IF(N864="snížená",J864,0)</f>
        <v>0</v>
      </c>
      <c r="BG864" s="184">
        <f>IF(N864="zákl. přenesená",J864,0)</f>
        <v>0</v>
      </c>
      <c r="BH864" s="184">
        <f>IF(N864="sníž. přenesená",J864,0)</f>
        <v>0</v>
      </c>
      <c r="BI864" s="184">
        <f>IF(N864="nulová",J864,0)</f>
        <v>0</v>
      </c>
      <c r="BJ864" s="16" t="s">
        <v>80</v>
      </c>
      <c r="BK864" s="184">
        <f>ROUND(I864*H864,2)</f>
        <v>0</v>
      </c>
      <c r="BL864" s="16" t="s">
        <v>239</v>
      </c>
      <c r="BM864" s="16" t="s">
        <v>1758</v>
      </c>
    </row>
    <row r="865" spans="2:47" s="1" customFormat="1" ht="11.25">
      <c r="B865" s="33"/>
      <c r="C865" s="34"/>
      <c r="D865" s="185" t="s">
        <v>148</v>
      </c>
      <c r="E865" s="34"/>
      <c r="F865" s="186" t="s">
        <v>1757</v>
      </c>
      <c r="G865" s="34"/>
      <c r="H865" s="34"/>
      <c r="I865" s="102"/>
      <c r="J865" s="34"/>
      <c r="K865" s="34"/>
      <c r="L865" s="37"/>
      <c r="M865" s="187"/>
      <c r="N865" s="59"/>
      <c r="O865" s="59"/>
      <c r="P865" s="59"/>
      <c r="Q865" s="59"/>
      <c r="R865" s="59"/>
      <c r="S865" s="59"/>
      <c r="T865" s="60"/>
      <c r="AT865" s="16" t="s">
        <v>148</v>
      </c>
      <c r="AU865" s="16" t="s">
        <v>82</v>
      </c>
    </row>
    <row r="866" spans="2:51" s="11" customFormat="1" ht="11.25">
      <c r="B866" s="189"/>
      <c r="C866" s="190"/>
      <c r="D866" s="185" t="s">
        <v>151</v>
      </c>
      <c r="E866" s="191" t="s">
        <v>19</v>
      </c>
      <c r="F866" s="192" t="s">
        <v>1759</v>
      </c>
      <c r="G866" s="190"/>
      <c r="H866" s="193">
        <v>269.577</v>
      </c>
      <c r="I866" s="194"/>
      <c r="J866" s="190"/>
      <c r="K866" s="190"/>
      <c r="L866" s="195"/>
      <c r="M866" s="196"/>
      <c r="N866" s="197"/>
      <c r="O866" s="197"/>
      <c r="P866" s="197"/>
      <c r="Q866" s="197"/>
      <c r="R866" s="197"/>
      <c r="S866" s="197"/>
      <c r="T866" s="198"/>
      <c r="AT866" s="199" t="s">
        <v>151</v>
      </c>
      <c r="AU866" s="199" t="s">
        <v>82</v>
      </c>
      <c r="AV866" s="11" t="s">
        <v>82</v>
      </c>
      <c r="AW866" s="11" t="s">
        <v>33</v>
      </c>
      <c r="AX866" s="11" t="s">
        <v>72</v>
      </c>
      <c r="AY866" s="199" t="s">
        <v>139</v>
      </c>
    </row>
    <row r="867" spans="2:51" s="12" customFormat="1" ht="11.25">
      <c r="B867" s="200"/>
      <c r="C867" s="201"/>
      <c r="D867" s="185" t="s">
        <v>151</v>
      </c>
      <c r="E867" s="202" t="s">
        <v>19</v>
      </c>
      <c r="F867" s="203" t="s">
        <v>166</v>
      </c>
      <c r="G867" s="201"/>
      <c r="H867" s="204">
        <v>269.577</v>
      </c>
      <c r="I867" s="205"/>
      <c r="J867" s="201"/>
      <c r="K867" s="201"/>
      <c r="L867" s="206"/>
      <c r="M867" s="207"/>
      <c r="N867" s="208"/>
      <c r="O867" s="208"/>
      <c r="P867" s="208"/>
      <c r="Q867" s="208"/>
      <c r="R867" s="208"/>
      <c r="S867" s="208"/>
      <c r="T867" s="209"/>
      <c r="AT867" s="210" t="s">
        <v>151</v>
      </c>
      <c r="AU867" s="210" t="s">
        <v>82</v>
      </c>
      <c r="AV867" s="12" t="s">
        <v>146</v>
      </c>
      <c r="AW867" s="12" t="s">
        <v>33</v>
      </c>
      <c r="AX867" s="12" t="s">
        <v>80</v>
      </c>
      <c r="AY867" s="210" t="s">
        <v>139</v>
      </c>
    </row>
    <row r="868" spans="2:51" s="11" customFormat="1" ht="11.25">
      <c r="B868" s="189"/>
      <c r="C868" s="190"/>
      <c r="D868" s="185" t="s">
        <v>151</v>
      </c>
      <c r="E868" s="190"/>
      <c r="F868" s="192" t="s">
        <v>1760</v>
      </c>
      <c r="G868" s="190"/>
      <c r="H868" s="193">
        <v>296.535</v>
      </c>
      <c r="I868" s="194"/>
      <c r="J868" s="190"/>
      <c r="K868" s="190"/>
      <c r="L868" s="195"/>
      <c r="M868" s="196"/>
      <c r="N868" s="197"/>
      <c r="O868" s="197"/>
      <c r="P868" s="197"/>
      <c r="Q868" s="197"/>
      <c r="R868" s="197"/>
      <c r="S868" s="197"/>
      <c r="T868" s="198"/>
      <c r="AT868" s="199" t="s">
        <v>151</v>
      </c>
      <c r="AU868" s="199" t="s">
        <v>82</v>
      </c>
      <c r="AV868" s="11" t="s">
        <v>82</v>
      </c>
      <c r="AW868" s="11" t="s">
        <v>4</v>
      </c>
      <c r="AX868" s="11" t="s">
        <v>80</v>
      </c>
      <c r="AY868" s="199" t="s">
        <v>139</v>
      </c>
    </row>
    <row r="869" spans="2:65" s="1" customFormat="1" ht="20.45" customHeight="1">
      <c r="B869" s="33"/>
      <c r="C869" s="173" t="s">
        <v>1761</v>
      </c>
      <c r="D869" s="173" t="s">
        <v>141</v>
      </c>
      <c r="E869" s="174" t="s">
        <v>1762</v>
      </c>
      <c r="F869" s="175" t="s">
        <v>1763</v>
      </c>
      <c r="G869" s="176" t="s">
        <v>179</v>
      </c>
      <c r="H869" s="177">
        <v>17.56</v>
      </c>
      <c r="I869" s="178"/>
      <c r="J869" s="179">
        <f>ROUND(I869*H869,2)</f>
        <v>0</v>
      </c>
      <c r="K869" s="175" t="s">
        <v>145</v>
      </c>
      <c r="L869" s="37"/>
      <c r="M869" s="180" t="s">
        <v>19</v>
      </c>
      <c r="N869" s="181" t="s">
        <v>43</v>
      </c>
      <c r="O869" s="59"/>
      <c r="P869" s="182">
        <f>O869*H869</f>
        <v>0</v>
      </c>
      <c r="Q869" s="182">
        <v>0.00043</v>
      </c>
      <c r="R869" s="182">
        <f>Q869*H869</f>
        <v>0.007550799999999999</v>
      </c>
      <c r="S869" s="182">
        <v>0</v>
      </c>
      <c r="T869" s="183">
        <f>S869*H869</f>
        <v>0</v>
      </c>
      <c r="AR869" s="16" t="s">
        <v>239</v>
      </c>
      <c r="AT869" s="16" t="s">
        <v>141</v>
      </c>
      <c r="AU869" s="16" t="s">
        <v>82</v>
      </c>
      <c r="AY869" s="16" t="s">
        <v>139</v>
      </c>
      <c r="BE869" s="184">
        <f>IF(N869="základní",J869,0)</f>
        <v>0</v>
      </c>
      <c r="BF869" s="184">
        <f>IF(N869="snížená",J869,0)</f>
        <v>0</v>
      </c>
      <c r="BG869" s="184">
        <f>IF(N869="zákl. přenesená",J869,0)</f>
        <v>0</v>
      </c>
      <c r="BH869" s="184">
        <f>IF(N869="sníž. přenesená",J869,0)</f>
        <v>0</v>
      </c>
      <c r="BI869" s="184">
        <f>IF(N869="nulová",J869,0)</f>
        <v>0</v>
      </c>
      <c r="BJ869" s="16" t="s">
        <v>80</v>
      </c>
      <c r="BK869" s="184">
        <f>ROUND(I869*H869,2)</f>
        <v>0</v>
      </c>
      <c r="BL869" s="16" t="s">
        <v>239</v>
      </c>
      <c r="BM869" s="16" t="s">
        <v>1764</v>
      </c>
    </row>
    <row r="870" spans="2:47" s="1" customFormat="1" ht="19.5">
      <c r="B870" s="33"/>
      <c r="C870" s="34"/>
      <c r="D870" s="185" t="s">
        <v>148</v>
      </c>
      <c r="E870" s="34"/>
      <c r="F870" s="186" t="s">
        <v>1765</v>
      </c>
      <c r="G870" s="34"/>
      <c r="H870" s="34"/>
      <c r="I870" s="102"/>
      <c r="J870" s="34"/>
      <c r="K870" s="34"/>
      <c r="L870" s="37"/>
      <c r="M870" s="187"/>
      <c r="N870" s="59"/>
      <c r="O870" s="59"/>
      <c r="P870" s="59"/>
      <c r="Q870" s="59"/>
      <c r="R870" s="59"/>
      <c r="S870" s="59"/>
      <c r="T870" s="60"/>
      <c r="AT870" s="16" t="s">
        <v>148</v>
      </c>
      <c r="AU870" s="16" t="s">
        <v>82</v>
      </c>
    </row>
    <row r="871" spans="2:51" s="11" customFormat="1" ht="11.25">
      <c r="B871" s="189"/>
      <c r="C871" s="190"/>
      <c r="D871" s="185" t="s">
        <v>151</v>
      </c>
      <c r="E871" s="191" t="s">
        <v>19</v>
      </c>
      <c r="F871" s="192" t="s">
        <v>1766</v>
      </c>
      <c r="G871" s="190"/>
      <c r="H871" s="193">
        <v>17.56</v>
      </c>
      <c r="I871" s="194"/>
      <c r="J871" s="190"/>
      <c r="K871" s="190"/>
      <c r="L871" s="195"/>
      <c r="M871" s="196"/>
      <c r="N871" s="197"/>
      <c r="O871" s="197"/>
      <c r="P871" s="197"/>
      <c r="Q871" s="197"/>
      <c r="R871" s="197"/>
      <c r="S871" s="197"/>
      <c r="T871" s="198"/>
      <c r="AT871" s="199" t="s">
        <v>151</v>
      </c>
      <c r="AU871" s="199" t="s">
        <v>82</v>
      </c>
      <c r="AV871" s="11" t="s">
        <v>82</v>
      </c>
      <c r="AW871" s="11" t="s">
        <v>33</v>
      </c>
      <c r="AX871" s="11" t="s">
        <v>80</v>
      </c>
      <c r="AY871" s="199" t="s">
        <v>139</v>
      </c>
    </row>
    <row r="872" spans="2:65" s="1" customFormat="1" ht="20.45" customHeight="1">
      <c r="B872" s="33"/>
      <c r="C872" s="222" t="s">
        <v>1767</v>
      </c>
      <c r="D872" s="222" t="s">
        <v>259</v>
      </c>
      <c r="E872" s="223" t="s">
        <v>1768</v>
      </c>
      <c r="F872" s="224" t="s">
        <v>1769</v>
      </c>
      <c r="G872" s="225" t="s">
        <v>347</v>
      </c>
      <c r="H872" s="226">
        <v>40.564</v>
      </c>
      <c r="I872" s="227"/>
      <c r="J872" s="228">
        <f>ROUND(I872*H872,2)</f>
        <v>0</v>
      </c>
      <c r="K872" s="224" t="s">
        <v>145</v>
      </c>
      <c r="L872" s="229"/>
      <c r="M872" s="230" t="s">
        <v>19</v>
      </c>
      <c r="N872" s="231" t="s">
        <v>43</v>
      </c>
      <c r="O872" s="59"/>
      <c r="P872" s="182">
        <f>O872*H872</f>
        <v>0</v>
      </c>
      <c r="Q872" s="182">
        <v>0.00102</v>
      </c>
      <c r="R872" s="182">
        <f>Q872*H872</f>
        <v>0.04137528</v>
      </c>
      <c r="S872" s="182">
        <v>0</v>
      </c>
      <c r="T872" s="183">
        <f>S872*H872</f>
        <v>0</v>
      </c>
      <c r="AR872" s="16" t="s">
        <v>350</v>
      </c>
      <c r="AT872" s="16" t="s">
        <v>259</v>
      </c>
      <c r="AU872" s="16" t="s">
        <v>82</v>
      </c>
      <c r="AY872" s="16" t="s">
        <v>139</v>
      </c>
      <c r="BE872" s="184">
        <f>IF(N872="základní",J872,0)</f>
        <v>0</v>
      </c>
      <c r="BF872" s="184">
        <f>IF(N872="snížená",J872,0)</f>
        <v>0</v>
      </c>
      <c r="BG872" s="184">
        <f>IF(N872="zákl. přenesená",J872,0)</f>
        <v>0</v>
      </c>
      <c r="BH872" s="184">
        <f>IF(N872="sníž. přenesená",J872,0)</f>
        <v>0</v>
      </c>
      <c r="BI872" s="184">
        <f>IF(N872="nulová",J872,0)</f>
        <v>0</v>
      </c>
      <c r="BJ872" s="16" t="s">
        <v>80</v>
      </c>
      <c r="BK872" s="184">
        <f>ROUND(I872*H872,2)</f>
        <v>0</v>
      </c>
      <c r="BL872" s="16" t="s">
        <v>239</v>
      </c>
      <c r="BM872" s="16" t="s">
        <v>1770</v>
      </c>
    </row>
    <row r="873" spans="2:47" s="1" customFormat="1" ht="11.25">
      <c r="B873" s="33"/>
      <c r="C873" s="34"/>
      <c r="D873" s="185" t="s">
        <v>148</v>
      </c>
      <c r="E873" s="34"/>
      <c r="F873" s="186" t="s">
        <v>1769</v>
      </c>
      <c r="G873" s="34"/>
      <c r="H873" s="34"/>
      <c r="I873" s="102"/>
      <c r="J873" s="34"/>
      <c r="K873" s="34"/>
      <c r="L873" s="37"/>
      <c r="M873" s="187"/>
      <c r="N873" s="59"/>
      <c r="O873" s="59"/>
      <c r="P873" s="59"/>
      <c r="Q873" s="59"/>
      <c r="R873" s="59"/>
      <c r="S873" s="59"/>
      <c r="T873" s="60"/>
      <c r="AT873" s="16" t="s">
        <v>148</v>
      </c>
      <c r="AU873" s="16" t="s">
        <v>82</v>
      </c>
    </row>
    <row r="874" spans="2:51" s="11" customFormat="1" ht="11.25">
      <c r="B874" s="189"/>
      <c r="C874" s="190"/>
      <c r="D874" s="185" t="s">
        <v>151</v>
      </c>
      <c r="E874" s="191" t="s">
        <v>19</v>
      </c>
      <c r="F874" s="192" t="s">
        <v>1771</v>
      </c>
      <c r="G874" s="190"/>
      <c r="H874" s="193">
        <v>36.876</v>
      </c>
      <c r="I874" s="194"/>
      <c r="J874" s="190"/>
      <c r="K874" s="190"/>
      <c r="L874" s="195"/>
      <c r="M874" s="196"/>
      <c r="N874" s="197"/>
      <c r="O874" s="197"/>
      <c r="P874" s="197"/>
      <c r="Q874" s="197"/>
      <c r="R874" s="197"/>
      <c r="S874" s="197"/>
      <c r="T874" s="198"/>
      <c r="AT874" s="199" t="s">
        <v>151</v>
      </c>
      <c r="AU874" s="199" t="s">
        <v>82</v>
      </c>
      <c r="AV874" s="11" t="s">
        <v>82</v>
      </c>
      <c r="AW874" s="11" t="s">
        <v>33</v>
      </c>
      <c r="AX874" s="11" t="s">
        <v>80</v>
      </c>
      <c r="AY874" s="199" t="s">
        <v>139</v>
      </c>
    </row>
    <row r="875" spans="2:51" s="11" customFormat="1" ht="11.25">
      <c r="B875" s="189"/>
      <c r="C875" s="190"/>
      <c r="D875" s="185" t="s">
        <v>151</v>
      </c>
      <c r="E875" s="190"/>
      <c r="F875" s="192" t="s">
        <v>1772</v>
      </c>
      <c r="G875" s="190"/>
      <c r="H875" s="193">
        <v>40.564</v>
      </c>
      <c r="I875" s="194"/>
      <c r="J875" s="190"/>
      <c r="K875" s="190"/>
      <c r="L875" s="195"/>
      <c r="M875" s="196"/>
      <c r="N875" s="197"/>
      <c r="O875" s="197"/>
      <c r="P875" s="197"/>
      <c r="Q875" s="197"/>
      <c r="R875" s="197"/>
      <c r="S875" s="197"/>
      <c r="T875" s="198"/>
      <c r="AT875" s="199" t="s">
        <v>151</v>
      </c>
      <c r="AU875" s="199" t="s">
        <v>82</v>
      </c>
      <c r="AV875" s="11" t="s">
        <v>82</v>
      </c>
      <c r="AW875" s="11" t="s">
        <v>4</v>
      </c>
      <c r="AX875" s="11" t="s">
        <v>80</v>
      </c>
      <c r="AY875" s="199" t="s">
        <v>139</v>
      </c>
    </row>
    <row r="876" spans="2:65" s="1" customFormat="1" ht="20.45" customHeight="1">
      <c r="B876" s="33"/>
      <c r="C876" s="173" t="s">
        <v>1773</v>
      </c>
      <c r="D876" s="173" t="s">
        <v>141</v>
      </c>
      <c r="E876" s="174" t="s">
        <v>1774</v>
      </c>
      <c r="F876" s="175" t="s">
        <v>1775</v>
      </c>
      <c r="G876" s="176" t="s">
        <v>144</v>
      </c>
      <c r="H876" s="177">
        <v>135.06</v>
      </c>
      <c r="I876" s="178"/>
      <c r="J876" s="179">
        <f>ROUND(I876*H876,2)</f>
        <v>0</v>
      </c>
      <c r="K876" s="175" t="s">
        <v>774</v>
      </c>
      <c r="L876" s="37"/>
      <c r="M876" s="180" t="s">
        <v>19</v>
      </c>
      <c r="N876" s="181" t="s">
        <v>43</v>
      </c>
      <c r="O876" s="59"/>
      <c r="P876" s="182">
        <f>O876*H876</f>
        <v>0</v>
      </c>
      <c r="Q876" s="182">
        <v>0</v>
      </c>
      <c r="R876" s="182">
        <f>Q876*H876</f>
        <v>0</v>
      </c>
      <c r="S876" s="182">
        <v>0.08317</v>
      </c>
      <c r="T876" s="183">
        <f>S876*H876</f>
        <v>11.2329402</v>
      </c>
      <c r="AR876" s="16" t="s">
        <v>239</v>
      </c>
      <c r="AT876" s="16" t="s">
        <v>141</v>
      </c>
      <c r="AU876" s="16" t="s">
        <v>82</v>
      </c>
      <c r="AY876" s="16" t="s">
        <v>139</v>
      </c>
      <c r="BE876" s="184">
        <f>IF(N876="základní",J876,0)</f>
        <v>0</v>
      </c>
      <c r="BF876" s="184">
        <f>IF(N876="snížená",J876,0)</f>
        <v>0</v>
      </c>
      <c r="BG876" s="184">
        <f>IF(N876="zákl. přenesená",J876,0)</f>
        <v>0</v>
      </c>
      <c r="BH876" s="184">
        <f>IF(N876="sníž. přenesená",J876,0)</f>
        <v>0</v>
      </c>
      <c r="BI876" s="184">
        <f>IF(N876="nulová",J876,0)</f>
        <v>0</v>
      </c>
      <c r="BJ876" s="16" t="s">
        <v>80</v>
      </c>
      <c r="BK876" s="184">
        <f>ROUND(I876*H876,2)</f>
        <v>0</v>
      </c>
      <c r="BL876" s="16" t="s">
        <v>239</v>
      </c>
      <c r="BM876" s="16" t="s">
        <v>1776</v>
      </c>
    </row>
    <row r="877" spans="2:47" s="1" customFormat="1" ht="11.25">
      <c r="B877" s="33"/>
      <c r="C877" s="34"/>
      <c r="D877" s="185" t="s">
        <v>148</v>
      </c>
      <c r="E877" s="34"/>
      <c r="F877" s="186" t="s">
        <v>1775</v>
      </c>
      <c r="G877" s="34"/>
      <c r="H877" s="34"/>
      <c r="I877" s="102"/>
      <c r="J877" s="34"/>
      <c r="K877" s="34"/>
      <c r="L877" s="37"/>
      <c r="M877" s="187"/>
      <c r="N877" s="59"/>
      <c r="O877" s="59"/>
      <c r="P877" s="59"/>
      <c r="Q877" s="59"/>
      <c r="R877" s="59"/>
      <c r="S877" s="59"/>
      <c r="T877" s="60"/>
      <c r="AT877" s="16" t="s">
        <v>148</v>
      </c>
      <c r="AU877" s="16" t="s">
        <v>82</v>
      </c>
    </row>
    <row r="878" spans="2:51" s="11" customFormat="1" ht="11.25">
      <c r="B878" s="189"/>
      <c r="C878" s="190"/>
      <c r="D878" s="185" t="s">
        <v>151</v>
      </c>
      <c r="E878" s="191" t="s">
        <v>19</v>
      </c>
      <c r="F878" s="192" t="s">
        <v>1777</v>
      </c>
      <c r="G878" s="190"/>
      <c r="H878" s="193">
        <v>54.59</v>
      </c>
      <c r="I878" s="194"/>
      <c r="J878" s="190"/>
      <c r="K878" s="190"/>
      <c r="L878" s="195"/>
      <c r="M878" s="196"/>
      <c r="N878" s="197"/>
      <c r="O878" s="197"/>
      <c r="P878" s="197"/>
      <c r="Q878" s="197"/>
      <c r="R878" s="197"/>
      <c r="S878" s="197"/>
      <c r="T878" s="198"/>
      <c r="AT878" s="199" t="s">
        <v>151</v>
      </c>
      <c r="AU878" s="199" t="s">
        <v>82</v>
      </c>
      <c r="AV878" s="11" t="s">
        <v>82</v>
      </c>
      <c r="AW878" s="11" t="s">
        <v>33</v>
      </c>
      <c r="AX878" s="11" t="s">
        <v>72</v>
      </c>
      <c r="AY878" s="199" t="s">
        <v>139</v>
      </c>
    </row>
    <row r="879" spans="2:51" s="11" customFormat="1" ht="11.25">
      <c r="B879" s="189"/>
      <c r="C879" s="190"/>
      <c r="D879" s="185" t="s">
        <v>151</v>
      </c>
      <c r="E879" s="191" t="s">
        <v>19</v>
      </c>
      <c r="F879" s="192" t="s">
        <v>1778</v>
      </c>
      <c r="G879" s="190"/>
      <c r="H879" s="193">
        <v>80.47</v>
      </c>
      <c r="I879" s="194"/>
      <c r="J879" s="190"/>
      <c r="K879" s="190"/>
      <c r="L879" s="195"/>
      <c r="M879" s="196"/>
      <c r="N879" s="197"/>
      <c r="O879" s="197"/>
      <c r="P879" s="197"/>
      <c r="Q879" s="197"/>
      <c r="R879" s="197"/>
      <c r="S879" s="197"/>
      <c r="T879" s="198"/>
      <c r="AT879" s="199" t="s">
        <v>151</v>
      </c>
      <c r="AU879" s="199" t="s">
        <v>82</v>
      </c>
      <c r="AV879" s="11" t="s">
        <v>82</v>
      </c>
      <c r="AW879" s="11" t="s">
        <v>33</v>
      </c>
      <c r="AX879" s="11" t="s">
        <v>72</v>
      </c>
      <c r="AY879" s="199" t="s">
        <v>139</v>
      </c>
    </row>
    <row r="880" spans="2:51" s="12" customFormat="1" ht="11.25">
      <c r="B880" s="200"/>
      <c r="C880" s="201"/>
      <c r="D880" s="185" t="s">
        <v>151</v>
      </c>
      <c r="E880" s="202" t="s">
        <v>19</v>
      </c>
      <c r="F880" s="203" t="s">
        <v>166</v>
      </c>
      <c r="G880" s="201"/>
      <c r="H880" s="204">
        <v>135.06</v>
      </c>
      <c r="I880" s="205"/>
      <c r="J880" s="201"/>
      <c r="K880" s="201"/>
      <c r="L880" s="206"/>
      <c r="M880" s="207"/>
      <c r="N880" s="208"/>
      <c r="O880" s="208"/>
      <c r="P880" s="208"/>
      <c r="Q880" s="208"/>
      <c r="R880" s="208"/>
      <c r="S880" s="208"/>
      <c r="T880" s="209"/>
      <c r="AT880" s="210" t="s">
        <v>151</v>
      </c>
      <c r="AU880" s="210" t="s">
        <v>82</v>
      </c>
      <c r="AV880" s="12" t="s">
        <v>146</v>
      </c>
      <c r="AW880" s="12" t="s">
        <v>33</v>
      </c>
      <c r="AX880" s="12" t="s">
        <v>80</v>
      </c>
      <c r="AY880" s="210" t="s">
        <v>139</v>
      </c>
    </row>
    <row r="881" spans="2:65" s="1" customFormat="1" ht="20.45" customHeight="1">
      <c r="B881" s="33"/>
      <c r="C881" s="173" t="s">
        <v>1779</v>
      </c>
      <c r="D881" s="173" t="s">
        <v>141</v>
      </c>
      <c r="E881" s="174" t="s">
        <v>1780</v>
      </c>
      <c r="F881" s="175" t="s">
        <v>1781</v>
      </c>
      <c r="G881" s="176" t="s">
        <v>144</v>
      </c>
      <c r="H881" s="177">
        <v>155.56</v>
      </c>
      <c r="I881" s="178"/>
      <c r="J881" s="179">
        <f>ROUND(I881*H881,2)</f>
        <v>0</v>
      </c>
      <c r="K881" s="175" t="s">
        <v>145</v>
      </c>
      <c r="L881" s="37"/>
      <c r="M881" s="180" t="s">
        <v>19</v>
      </c>
      <c r="N881" s="181" t="s">
        <v>43</v>
      </c>
      <c r="O881" s="59"/>
      <c r="P881" s="182">
        <f>O881*H881</f>
        <v>0</v>
      </c>
      <c r="Q881" s="182">
        <v>0.0018</v>
      </c>
      <c r="R881" s="182">
        <f>Q881*H881</f>
        <v>0.280008</v>
      </c>
      <c r="S881" s="182">
        <v>0</v>
      </c>
      <c r="T881" s="183">
        <f>S881*H881</f>
        <v>0</v>
      </c>
      <c r="AR881" s="16" t="s">
        <v>239</v>
      </c>
      <c r="AT881" s="16" t="s">
        <v>141</v>
      </c>
      <c r="AU881" s="16" t="s">
        <v>82</v>
      </c>
      <c r="AY881" s="16" t="s">
        <v>139</v>
      </c>
      <c r="BE881" s="184">
        <f>IF(N881="základní",J881,0)</f>
        <v>0</v>
      </c>
      <c r="BF881" s="184">
        <f>IF(N881="snížená",J881,0)</f>
        <v>0</v>
      </c>
      <c r="BG881" s="184">
        <f>IF(N881="zákl. přenesená",J881,0)</f>
        <v>0</v>
      </c>
      <c r="BH881" s="184">
        <f>IF(N881="sníž. přenesená",J881,0)</f>
        <v>0</v>
      </c>
      <c r="BI881" s="184">
        <f>IF(N881="nulová",J881,0)</f>
        <v>0</v>
      </c>
      <c r="BJ881" s="16" t="s">
        <v>80</v>
      </c>
      <c r="BK881" s="184">
        <f>ROUND(I881*H881,2)</f>
        <v>0</v>
      </c>
      <c r="BL881" s="16" t="s">
        <v>239</v>
      </c>
      <c r="BM881" s="16" t="s">
        <v>1782</v>
      </c>
    </row>
    <row r="882" spans="2:47" s="1" customFormat="1" ht="11.25">
      <c r="B882" s="33"/>
      <c r="C882" s="34"/>
      <c r="D882" s="185" t="s">
        <v>148</v>
      </c>
      <c r="E882" s="34"/>
      <c r="F882" s="186" t="s">
        <v>1783</v>
      </c>
      <c r="G882" s="34"/>
      <c r="H882" s="34"/>
      <c r="I882" s="102"/>
      <c r="J882" s="34"/>
      <c r="K882" s="34"/>
      <c r="L882" s="37"/>
      <c r="M882" s="187"/>
      <c r="N882" s="59"/>
      <c r="O882" s="59"/>
      <c r="P882" s="59"/>
      <c r="Q882" s="59"/>
      <c r="R882" s="59"/>
      <c r="S882" s="59"/>
      <c r="T882" s="60"/>
      <c r="AT882" s="16" t="s">
        <v>148</v>
      </c>
      <c r="AU882" s="16" t="s">
        <v>82</v>
      </c>
    </row>
    <row r="883" spans="2:47" s="1" customFormat="1" ht="29.25">
      <c r="B883" s="33"/>
      <c r="C883" s="34"/>
      <c r="D883" s="185" t="s">
        <v>149</v>
      </c>
      <c r="E883" s="34"/>
      <c r="F883" s="188" t="s">
        <v>1784</v>
      </c>
      <c r="G883" s="34"/>
      <c r="H883" s="34"/>
      <c r="I883" s="102"/>
      <c r="J883" s="34"/>
      <c r="K883" s="34"/>
      <c r="L883" s="37"/>
      <c r="M883" s="187"/>
      <c r="N883" s="59"/>
      <c r="O883" s="59"/>
      <c r="P883" s="59"/>
      <c r="Q883" s="59"/>
      <c r="R883" s="59"/>
      <c r="S883" s="59"/>
      <c r="T883" s="60"/>
      <c r="AT883" s="16" t="s">
        <v>149</v>
      </c>
      <c r="AU883" s="16" t="s">
        <v>82</v>
      </c>
    </row>
    <row r="884" spans="2:51" s="11" customFormat="1" ht="11.25">
      <c r="B884" s="189"/>
      <c r="C884" s="190"/>
      <c r="D884" s="185" t="s">
        <v>151</v>
      </c>
      <c r="E884" s="191" t="s">
        <v>19</v>
      </c>
      <c r="F884" s="192" t="s">
        <v>1406</v>
      </c>
      <c r="G884" s="190"/>
      <c r="H884" s="193">
        <v>6.91</v>
      </c>
      <c r="I884" s="194"/>
      <c r="J884" s="190"/>
      <c r="K884" s="190"/>
      <c r="L884" s="195"/>
      <c r="M884" s="196"/>
      <c r="N884" s="197"/>
      <c r="O884" s="197"/>
      <c r="P884" s="197"/>
      <c r="Q884" s="197"/>
      <c r="R884" s="197"/>
      <c r="S884" s="197"/>
      <c r="T884" s="198"/>
      <c r="AT884" s="199" t="s">
        <v>151</v>
      </c>
      <c r="AU884" s="199" t="s">
        <v>82</v>
      </c>
      <c r="AV884" s="11" t="s">
        <v>82</v>
      </c>
      <c r="AW884" s="11" t="s">
        <v>33</v>
      </c>
      <c r="AX884" s="11" t="s">
        <v>72</v>
      </c>
      <c r="AY884" s="199" t="s">
        <v>139</v>
      </c>
    </row>
    <row r="885" spans="2:51" s="11" customFormat="1" ht="11.25">
      <c r="B885" s="189"/>
      <c r="C885" s="190"/>
      <c r="D885" s="185" t="s">
        <v>151</v>
      </c>
      <c r="E885" s="191" t="s">
        <v>19</v>
      </c>
      <c r="F885" s="192" t="s">
        <v>961</v>
      </c>
      <c r="G885" s="190"/>
      <c r="H885" s="193">
        <v>7.32</v>
      </c>
      <c r="I885" s="194"/>
      <c r="J885" s="190"/>
      <c r="K885" s="190"/>
      <c r="L885" s="195"/>
      <c r="M885" s="196"/>
      <c r="N885" s="197"/>
      <c r="O885" s="197"/>
      <c r="P885" s="197"/>
      <c r="Q885" s="197"/>
      <c r="R885" s="197"/>
      <c r="S885" s="197"/>
      <c r="T885" s="198"/>
      <c r="AT885" s="199" t="s">
        <v>151</v>
      </c>
      <c r="AU885" s="199" t="s">
        <v>82</v>
      </c>
      <c r="AV885" s="11" t="s">
        <v>82</v>
      </c>
      <c r="AW885" s="11" t="s">
        <v>33</v>
      </c>
      <c r="AX885" s="11" t="s">
        <v>72</v>
      </c>
      <c r="AY885" s="199" t="s">
        <v>139</v>
      </c>
    </row>
    <row r="886" spans="2:51" s="11" customFormat="1" ht="11.25">
      <c r="B886" s="189"/>
      <c r="C886" s="190"/>
      <c r="D886" s="185" t="s">
        <v>151</v>
      </c>
      <c r="E886" s="191" t="s">
        <v>19</v>
      </c>
      <c r="F886" s="192" t="s">
        <v>1725</v>
      </c>
      <c r="G886" s="190"/>
      <c r="H886" s="193">
        <v>51.55</v>
      </c>
      <c r="I886" s="194"/>
      <c r="J886" s="190"/>
      <c r="K886" s="190"/>
      <c r="L886" s="195"/>
      <c r="M886" s="196"/>
      <c r="N886" s="197"/>
      <c r="O886" s="197"/>
      <c r="P886" s="197"/>
      <c r="Q886" s="197"/>
      <c r="R886" s="197"/>
      <c r="S886" s="197"/>
      <c r="T886" s="198"/>
      <c r="AT886" s="199" t="s">
        <v>151</v>
      </c>
      <c r="AU886" s="199" t="s">
        <v>82</v>
      </c>
      <c r="AV886" s="11" t="s">
        <v>82</v>
      </c>
      <c r="AW886" s="11" t="s">
        <v>33</v>
      </c>
      <c r="AX886" s="11" t="s">
        <v>72</v>
      </c>
      <c r="AY886" s="199" t="s">
        <v>139</v>
      </c>
    </row>
    <row r="887" spans="2:51" s="11" customFormat="1" ht="11.25">
      <c r="B887" s="189"/>
      <c r="C887" s="190"/>
      <c r="D887" s="185" t="s">
        <v>151</v>
      </c>
      <c r="E887" s="191" t="s">
        <v>19</v>
      </c>
      <c r="F887" s="192" t="s">
        <v>954</v>
      </c>
      <c r="G887" s="190"/>
      <c r="H887" s="193">
        <v>9.31</v>
      </c>
      <c r="I887" s="194"/>
      <c r="J887" s="190"/>
      <c r="K887" s="190"/>
      <c r="L887" s="195"/>
      <c r="M887" s="196"/>
      <c r="N887" s="197"/>
      <c r="O887" s="197"/>
      <c r="P887" s="197"/>
      <c r="Q887" s="197"/>
      <c r="R887" s="197"/>
      <c r="S887" s="197"/>
      <c r="T887" s="198"/>
      <c r="AT887" s="199" t="s">
        <v>151</v>
      </c>
      <c r="AU887" s="199" t="s">
        <v>82</v>
      </c>
      <c r="AV887" s="11" t="s">
        <v>82</v>
      </c>
      <c r="AW887" s="11" t="s">
        <v>33</v>
      </c>
      <c r="AX887" s="11" t="s">
        <v>72</v>
      </c>
      <c r="AY887" s="199" t="s">
        <v>139</v>
      </c>
    </row>
    <row r="888" spans="2:51" s="11" customFormat="1" ht="11.25">
      <c r="B888" s="189"/>
      <c r="C888" s="190"/>
      <c r="D888" s="185" t="s">
        <v>151</v>
      </c>
      <c r="E888" s="191" t="s">
        <v>19</v>
      </c>
      <c r="F888" s="192" t="s">
        <v>1785</v>
      </c>
      <c r="G888" s="190"/>
      <c r="H888" s="193">
        <v>80.47</v>
      </c>
      <c r="I888" s="194"/>
      <c r="J888" s="190"/>
      <c r="K888" s="190"/>
      <c r="L888" s="195"/>
      <c r="M888" s="196"/>
      <c r="N888" s="197"/>
      <c r="O888" s="197"/>
      <c r="P888" s="197"/>
      <c r="Q888" s="197"/>
      <c r="R888" s="197"/>
      <c r="S888" s="197"/>
      <c r="T888" s="198"/>
      <c r="AT888" s="199" t="s">
        <v>151</v>
      </c>
      <c r="AU888" s="199" t="s">
        <v>82</v>
      </c>
      <c r="AV888" s="11" t="s">
        <v>82</v>
      </c>
      <c r="AW888" s="11" t="s">
        <v>33</v>
      </c>
      <c r="AX888" s="11" t="s">
        <v>72</v>
      </c>
      <c r="AY888" s="199" t="s">
        <v>139</v>
      </c>
    </row>
    <row r="889" spans="2:51" s="12" customFormat="1" ht="11.25">
      <c r="B889" s="200"/>
      <c r="C889" s="201"/>
      <c r="D889" s="185" t="s">
        <v>151</v>
      </c>
      <c r="E889" s="202" t="s">
        <v>19</v>
      </c>
      <c r="F889" s="203" t="s">
        <v>166</v>
      </c>
      <c r="G889" s="201"/>
      <c r="H889" s="204">
        <v>155.56</v>
      </c>
      <c r="I889" s="205"/>
      <c r="J889" s="201"/>
      <c r="K889" s="201"/>
      <c r="L889" s="206"/>
      <c r="M889" s="207"/>
      <c r="N889" s="208"/>
      <c r="O889" s="208"/>
      <c r="P889" s="208"/>
      <c r="Q889" s="208"/>
      <c r="R889" s="208"/>
      <c r="S889" s="208"/>
      <c r="T889" s="209"/>
      <c r="AT889" s="210" t="s">
        <v>151</v>
      </c>
      <c r="AU889" s="210" t="s">
        <v>82</v>
      </c>
      <c r="AV889" s="12" t="s">
        <v>146</v>
      </c>
      <c r="AW889" s="12" t="s">
        <v>33</v>
      </c>
      <c r="AX889" s="12" t="s">
        <v>80</v>
      </c>
      <c r="AY889" s="210" t="s">
        <v>139</v>
      </c>
    </row>
    <row r="890" spans="2:65" s="1" customFormat="1" ht="20.45" customHeight="1">
      <c r="B890" s="33"/>
      <c r="C890" s="222" t="s">
        <v>1786</v>
      </c>
      <c r="D890" s="222" t="s">
        <v>259</v>
      </c>
      <c r="E890" s="223" t="s">
        <v>1787</v>
      </c>
      <c r="F890" s="224" t="s">
        <v>1788</v>
      </c>
      <c r="G890" s="225" t="s">
        <v>144</v>
      </c>
      <c r="H890" s="226">
        <v>171.116</v>
      </c>
      <c r="I890" s="227"/>
      <c r="J890" s="228">
        <f>ROUND(I890*H890,2)</f>
        <v>0</v>
      </c>
      <c r="K890" s="224" t="s">
        <v>145</v>
      </c>
      <c r="L890" s="229"/>
      <c r="M890" s="230" t="s">
        <v>19</v>
      </c>
      <c r="N890" s="231" t="s">
        <v>43</v>
      </c>
      <c r="O890" s="59"/>
      <c r="P890" s="182">
        <f>O890*H890</f>
        <v>0</v>
      </c>
      <c r="Q890" s="182">
        <v>0.0192</v>
      </c>
      <c r="R890" s="182">
        <f>Q890*H890</f>
        <v>3.2854272</v>
      </c>
      <c r="S890" s="182">
        <v>0</v>
      </c>
      <c r="T890" s="183">
        <f>S890*H890</f>
        <v>0</v>
      </c>
      <c r="AR890" s="16" t="s">
        <v>350</v>
      </c>
      <c r="AT890" s="16" t="s">
        <v>259</v>
      </c>
      <c r="AU890" s="16" t="s">
        <v>82</v>
      </c>
      <c r="AY890" s="16" t="s">
        <v>139</v>
      </c>
      <c r="BE890" s="184">
        <f>IF(N890="základní",J890,0)</f>
        <v>0</v>
      </c>
      <c r="BF890" s="184">
        <f>IF(N890="snížená",J890,0)</f>
        <v>0</v>
      </c>
      <c r="BG890" s="184">
        <f>IF(N890="zákl. přenesená",J890,0)</f>
        <v>0</v>
      </c>
      <c r="BH890" s="184">
        <f>IF(N890="sníž. přenesená",J890,0)</f>
        <v>0</v>
      </c>
      <c r="BI890" s="184">
        <f>IF(N890="nulová",J890,0)</f>
        <v>0</v>
      </c>
      <c r="BJ890" s="16" t="s">
        <v>80</v>
      </c>
      <c r="BK890" s="184">
        <f>ROUND(I890*H890,2)</f>
        <v>0</v>
      </c>
      <c r="BL890" s="16" t="s">
        <v>239</v>
      </c>
      <c r="BM890" s="16" t="s">
        <v>1789</v>
      </c>
    </row>
    <row r="891" spans="2:47" s="1" customFormat="1" ht="19.5">
      <c r="B891" s="33"/>
      <c r="C891" s="34"/>
      <c r="D891" s="185" t="s">
        <v>148</v>
      </c>
      <c r="E891" s="34"/>
      <c r="F891" s="186" t="s">
        <v>1788</v>
      </c>
      <c r="G891" s="34"/>
      <c r="H891" s="34"/>
      <c r="I891" s="102"/>
      <c r="J891" s="34"/>
      <c r="K891" s="34"/>
      <c r="L891" s="37"/>
      <c r="M891" s="187"/>
      <c r="N891" s="59"/>
      <c r="O891" s="59"/>
      <c r="P891" s="59"/>
      <c r="Q891" s="59"/>
      <c r="R891" s="59"/>
      <c r="S891" s="59"/>
      <c r="T891" s="60"/>
      <c r="AT891" s="16" t="s">
        <v>148</v>
      </c>
      <c r="AU891" s="16" t="s">
        <v>82</v>
      </c>
    </row>
    <row r="892" spans="2:51" s="11" customFormat="1" ht="11.25">
      <c r="B892" s="189"/>
      <c r="C892" s="190"/>
      <c r="D892" s="185" t="s">
        <v>151</v>
      </c>
      <c r="E892" s="190"/>
      <c r="F892" s="192" t="s">
        <v>1790</v>
      </c>
      <c r="G892" s="190"/>
      <c r="H892" s="193">
        <v>171.116</v>
      </c>
      <c r="I892" s="194"/>
      <c r="J892" s="190"/>
      <c r="K892" s="190"/>
      <c r="L892" s="195"/>
      <c r="M892" s="196"/>
      <c r="N892" s="197"/>
      <c r="O892" s="197"/>
      <c r="P892" s="197"/>
      <c r="Q892" s="197"/>
      <c r="R892" s="197"/>
      <c r="S892" s="197"/>
      <c r="T892" s="198"/>
      <c r="AT892" s="199" t="s">
        <v>151</v>
      </c>
      <c r="AU892" s="199" t="s">
        <v>82</v>
      </c>
      <c r="AV892" s="11" t="s">
        <v>82</v>
      </c>
      <c r="AW892" s="11" t="s">
        <v>4</v>
      </c>
      <c r="AX892" s="11" t="s">
        <v>80</v>
      </c>
      <c r="AY892" s="199" t="s">
        <v>139</v>
      </c>
    </row>
    <row r="893" spans="2:65" s="1" customFormat="1" ht="14.45" customHeight="1">
      <c r="B893" s="33"/>
      <c r="C893" s="173" t="s">
        <v>1791</v>
      </c>
      <c r="D893" s="173" t="s">
        <v>141</v>
      </c>
      <c r="E893" s="174" t="s">
        <v>1792</v>
      </c>
      <c r="F893" s="175" t="s">
        <v>1793</v>
      </c>
      <c r="G893" s="176" t="s">
        <v>179</v>
      </c>
      <c r="H893" s="177">
        <v>3.54</v>
      </c>
      <c r="I893" s="178"/>
      <c r="J893" s="179">
        <f>ROUND(I893*H893,2)</f>
        <v>0</v>
      </c>
      <c r="K893" s="175" t="s">
        <v>19</v>
      </c>
      <c r="L893" s="37"/>
      <c r="M893" s="180" t="s">
        <v>19</v>
      </c>
      <c r="N893" s="181" t="s">
        <v>43</v>
      </c>
      <c r="O893" s="59"/>
      <c r="P893" s="182">
        <f>O893*H893</f>
        <v>0</v>
      </c>
      <c r="Q893" s="182">
        <v>0</v>
      </c>
      <c r="R893" s="182">
        <f>Q893*H893</f>
        <v>0</v>
      </c>
      <c r="S893" s="182">
        <v>0</v>
      </c>
      <c r="T893" s="183">
        <f>S893*H893</f>
        <v>0</v>
      </c>
      <c r="AR893" s="16" t="s">
        <v>239</v>
      </c>
      <c r="AT893" s="16" t="s">
        <v>141</v>
      </c>
      <c r="AU893" s="16" t="s">
        <v>82</v>
      </c>
      <c r="AY893" s="16" t="s">
        <v>139</v>
      </c>
      <c r="BE893" s="184">
        <f>IF(N893="základní",J893,0)</f>
        <v>0</v>
      </c>
      <c r="BF893" s="184">
        <f>IF(N893="snížená",J893,0)</f>
        <v>0</v>
      </c>
      <c r="BG893" s="184">
        <f>IF(N893="zákl. přenesená",J893,0)</f>
        <v>0</v>
      </c>
      <c r="BH893" s="184">
        <f>IF(N893="sníž. přenesená",J893,0)</f>
        <v>0</v>
      </c>
      <c r="BI893" s="184">
        <f>IF(N893="nulová",J893,0)</f>
        <v>0</v>
      </c>
      <c r="BJ893" s="16" t="s">
        <v>80</v>
      </c>
      <c r="BK893" s="184">
        <f>ROUND(I893*H893,2)</f>
        <v>0</v>
      </c>
      <c r="BL893" s="16" t="s">
        <v>239</v>
      </c>
      <c r="BM893" s="16" t="s">
        <v>1794</v>
      </c>
    </row>
    <row r="894" spans="2:47" s="1" customFormat="1" ht="11.25">
      <c r="B894" s="33"/>
      <c r="C894" s="34"/>
      <c r="D894" s="185" t="s">
        <v>148</v>
      </c>
      <c r="E894" s="34"/>
      <c r="F894" s="186" t="s">
        <v>1793</v>
      </c>
      <c r="G894" s="34"/>
      <c r="H894" s="34"/>
      <c r="I894" s="102"/>
      <c r="J894" s="34"/>
      <c r="K894" s="34"/>
      <c r="L894" s="37"/>
      <c r="M894" s="187"/>
      <c r="N894" s="59"/>
      <c r="O894" s="59"/>
      <c r="P894" s="59"/>
      <c r="Q894" s="59"/>
      <c r="R894" s="59"/>
      <c r="S894" s="59"/>
      <c r="T894" s="60"/>
      <c r="AT894" s="16" t="s">
        <v>148</v>
      </c>
      <c r="AU894" s="16" t="s">
        <v>82</v>
      </c>
    </row>
    <row r="895" spans="2:47" s="1" customFormat="1" ht="29.25">
      <c r="B895" s="33"/>
      <c r="C895" s="34"/>
      <c r="D895" s="185" t="s">
        <v>149</v>
      </c>
      <c r="E895" s="34"/>
      <c r="F895" s="188" t="s">
        <v>1795</v>
      </c>
      <c r="G895" s="34"/>
      <c r="H895" s="34"/>
      <c r="I895" s="102"/>
      <c r="J895" s="34"/>
      <c r="K895" s="34"/>
      <c r="L895" s="37"/>
      <c r="M895" s="187"/>
      <c r="N895" s="59"/>
      <c r="O895" s="59"/>
      <c r="P895" s="59"/>
      <c r="Q895" s="59"/>
      <c r="R895" s="59"/>
      <c r="S895" s="59"/>
      <c r="T895" s="60"/>
      <c r="AT895" s="16" t="s">
        <v>149</v>
      </c>
      <c r="AU895" s="16" t="s">
        <v>82</v>
      </c>
    </row>
    <row r="896" spans="2:51" s="11" customFormat="1" ht="11.25">
      <c r="B896" s="189"/>
      <c r="C896" s="190"/>
      <c r="D896" s="185" t="s">
        <v>151</v>
      </c>
      <c r="E896" s="191" t="s">
        <v>19</v>
      </c>
      <c r="F896" s="192" t="s">
        <v>1796</v>
      </c>
      <c r="G896" s="190"/>
      <c r="H896" s="193">
        <v>3.54</v>
      </c>
      <c r="I896" s="194"/>
      <c r="J896" s="190"/>
      <c r="K896" s="190"/>
      <c r="L896" s="195"/>
      <c r="M896" s="196"/>
      <c r="N896" s="197"/>
      <c r="O896" s="197"/>
      <c r="P896" s="197"/>
      <c r="Q896" s="197"/>
      <c r="R896" s="197"/>
      <c r="S896" s="197"/>
      <c r="T896" s="198"/>
      <c r="AT896" s="199" t="s">
        <v>151</v>
      </c>
      <c r="AU896" s="199" t="s">
        <v>82</v>
      </c>
      <c r="AV896" s="11" t="s">
        <v>82</v>
      </c>
      <c r="AW896" s="11" t="s">
        <v>33</v>
      </c>
      <c r="AX896" s="11" t="s">
        <v>80</v>
      </c>
      <c r="AY896" s="199" t="s">
        <v>139</v>
      </c>
    </row>
    <row r="897" spans="2:65" s="1" customFormat="1" ht="20.45" customHeight="1">
      <c r="B897" s="33"/>
      <c r="C897" s="173" t="s">
        <v>1797</v>
      </c>
      <c r="D897" s="173" t="s">
        <v>141</v>
      </c>
      <c r="E897" s="174" t="s">
        <v>1798</v>
      </c>
      <c r="F897" s="175" t="s">
        <v>1799</v>
      </c>
      <c r="G897" s="176" t="s">
        <v>262</v>
      </c>
      <c r="H897" s="177">
        <v>4.96</v>
      </c>
      <c r="I897" s="178"/>
      <c r="J897" s="179">
        <f>ROUND(I897*H897,2)</f>
        <v>0</v>
      </c>
      <c r="K897" s="175" t="s">
        <v>145</v>
      </c>
      <c r="L897" s="37"/>
      <c r="M897" s="180" t="s">
        <v>19</v>
      </c>
      <c r="N897" s="181" t="s">
        <v>43</v>
      </c>
      <c r="O897" s="59"/>
      <c r="P897" s="182">
        <f>O897*H897</f>
        <v>0</v>
      </c>
      <c r="Q897" s="182">
        <v>0</v>
      </c>
      <c r="R897" s="182">
        <f>Q897*H897</f>
        <v>0</v>
      </c>
      <c r="S897" s="182">
        <v>0</v>
      </c>
      <c r="T897" s="183">
        <f>S897*H897</f>
        <v>0</v>
      </c>
      <c r="AR897" s="16" t="s">
        <v>239</v>
      </c>
      <c r="AT897" s="16" t="s">
        <v>141</v>
      </c>
      <c r="AU897" s="16" t="s">
        <v>82</v>
      </c>
      <c r="AY897" s="16" t="s">
        <v>139</v>
      </c>
      <c r="BE897" s="184">
        <f>IF(N897="základní",J897,0)</f>
        <v>0</v>
      </c>
      <c r="BF897" s="184">
        <f>IF(N897="snížená",J897,0)</f>
        <v>0</v>
      </c>
      <c r="BG897" s="184">
        <f>IF(N897="zákl. přenesená",J897,0)</f>
        <v>0</v>
      </c>
      <c r="BH897" s="184">
        <f>IF(N897="sníž. přenesená",J897,0)</f>
        <v>0</v>
      </c>
      <c r="BI897" s="184">
        <f>IF(N897="nulová",J897,0)</f>
        <v>0</v>
      </c>
      <c r="BJ897" s="16" t="s">
        <v>80</v>
      </c>
      <c r="BK897" s="184">
        <f>ROUND(I897*H897,2)</f>
        <v>0</v>
      </c>
      <c r="BL897" s="16" t="s">
        <v>239</v>
      </c>
      <c r="BM897" s="16" t="s">
        <v>1800</v>
      </c>
    </row>
    <row r="898" spans="2:47" s="1" customFormat="1" ht="19.5">
      <c r="B898" s="33"/>
      <c r="C898" s="34"/>
      <c r="D898" s="185" t="s">
        <v>148</v>
      </c>
      <c r="E898" s="34"/>
      <c r="F898" s="186" t="s">
        <v>1801</v>
      </c>
      <c r="G898" s="34"/>
      <c r="H898" s="34"/>
      <c r="I898" s="102"/>
      <c r="J898" s="34"/>
      <c r="K898" s="34"/>
      <c r="L898" s="37"/>
      <c r="M898" s="187"/>
      <c r="N898" s="59"/>
      <c r="O898" s="59"/>
      <c r="P898" s="59"/>
      <c r="Q898" s="59"/>
      <c r="R898" s="59"/>
      <c r="S898" s="59"/>
      <c r="T898" s="60"/>
      <c r="AT898" s="16" t="s">
        <v>148</v>
      </c>
      <c r="AU898" s="16" t="s">
        <v>82</v>
      </c>
    </row>
    <row r="899" spans="2:47" s="1" customFormat="1" ht="87.75">
      <c r="B899" s="33"/>
      <c r="C899" s="34"/>
      <c r="D899" s="185" t="s">
        <v>149</v>
      </c>
      <c r="E899" s="34"/>
      <c r="F899" s="188" t="s">
        <v>1334</v>
      </c>
      <c r="G899" s="34"/>
      <c r="H899" s="34"/>
      <c r="I899" s="102"/>
      <c r="J899" s="34"/>
      <c r="K899" s="34"/>
      <c r="L899" s="37"/>
      <c r="M899" s="187"/>
      <c r="N899" s="59"/>
      <c r="O899" s="59"/>
      <c r="P899" s="59"/>
      <c r="Q899" s="59"/>
      <c r="R899" s="59"/>
      <c r="S899" s="59"/>
      <c r="T899" s="60"/>
      <c r="AT899" s="16" t="s">
        <v>149</v>
      </c>
      <c r="AU899" s="16" t="s">
        <v>82</v>
      </c>
    </row>
    <row r="900" spans="2:63" s="10" customFormat="1" ht="22.9" customHeight="1">
      <c r="B900" s="157"/>
      <c r="C900" s="158"/>
      <c r="D900" s="159" t="s">
        <v>71</v>
      </c>
      <c r="E900" s="171" t="s">
        <v>1802</v>
      </c>
      <c r="F900" s="171" t="s">
        <v>1803</v>
      </c>
      <c r="G900" s="158"/>
      <c r="H900" s="158"/>
      <c r="I900" s="161"/>
      <c r="J900" s="172">
        <f>BK900</f>
        <v>0</v>
      </c>
      <c r="K900" s="158"/>
      <c r="L900" s="163"/>
      <c r="M900" s="164"/>
      <c r="N900" s="165"/>
      <c r="O900" s="165"/>
      <c r="P900" s="166">
        <f>SUM(P901:P930)</f>
        <v>0</v>
      </c>
      <c r="Q900" s="165"/>
      <c r="R900" s="166">
        <f>SUM(R901:R930)</f>
        <v>0.69289003</v>
      </c>
      <c r="S900" s="165"/>
      <c r="T900" s="167">
        <f>SUM(T901:T930)</f>
        <v>0.12282</v>
      </c>
      <c r="AR900" s="168" t="s">
        <v>82</v>
      </c>
      <c r="AT900" s="169" t="s">
        <v>71</v>
      </c>
      <c r="AU900" s="169" t="s">
        <v>80</v>
      </c>
      <c r="AY900" s="168" t="s">
        <v>139</v>
      </c>
      <c r="BK900" s="170">
        <f>SUM(BK901:BK930)</f>
        <v>0</v>
      </c>
    </row>
    <row r="901" spans="2:65" s="1" customFormat="1" ht="20.45" customHeight="1">
      <c r="B901" s="33"/>
      <c r="C901" s="173" t="s">
        <v>1804</v>
      </c>
      <c r="D901" s="173" t="s">
        <v>141</v>
      </c>
      <c r="E901" s="174" t="s">
        <v>1805</v>
      </c>
      <c r="F901" s="175" t="s">
        <v>1806</v>
      </c>
      <c r="G901" s="176" t="s">
        <v>144</v>
      </c>
      <c r="H901" s="177">
        <v>85.45</v>
      </c>
      <c r="I901" s="178"/>
      <c r="J901" s="179">
        <f>ROUND(I901*H901,2)</f>
        <v>0</v>
      </c>
      <c r="K901" s="175" t="s">
        <v>145</v>
      </c>
      <c r="L901" s="37"/>
      <c r="M901" s="180" t="s">
        <v>19</v>
      </c>
      <c r="N901" s="181" t="s">
        <v>43</v>
      </c>
      <c r="O901" s="59"/>
      <c r="P901" s="182">
        <f>O901*H901</f>
        <v>0</v>
      </c>
      <c r="Q901" s="182">
        <v>0</v>
      </c>
      <c r="R901" s="182">
        <f>Q901*H901</f>
        <v>0</v>
      </c>
      <c r="S901" s="182">
        <v>0</v>
      </c>
      <c r="T901" s="183">
        <f>S901*H901</f>
        <v>0</v>
      </c>
      <c r="AR901" s="16" t="s">
        <v>239</v>
      </c>
      <c r="AT901" s="16" t="s">
        <v>141</v>
      </c>
      <c r="AU901" s="16" t="s">
        <v>82</v>
      </c>
      <c r="AY901" s="16" t="s">
        <v>139</v>
      </c>
      <c r="BE901" s="184">
        <f>IF(N901="základní",J901,0)</f>
        <v>0</v>
      </c>
      <c r="BF901" s="184">
        <f>IF(N901="snížená",J901,0)</f>
        <v>0</v>
      </c>
      <c r="BG901" s="184">
        <f>IF(N901="zákl. přenesená",J901,0)</f>
        <v>0</v>
      </c>
      <c r="BH901" s="184">
        <f>IF(N901="sníž. přenesená",J901,0)</f>
        <v>0</v>
      </c>
      <c r="BI901" s="184">
        <f>IF(N901="nulová",J901,0)</f>
        <v>0</v>
      </c>
      <c r="BJ901" s="16" t="s">
        <v>80</v>
      </c>
      <c r="BK901" s="184">
        <f>ROUND(I901*H901,2)</f>
        <v>0</v>
      </c>
      <c r="BL901" s="16" t="s">
        <v>239</v>
      </c>
      <c r="BM901" s="16" t="s">
        <v>1807</v>
      </c>
    </row>
    <row r="902" spans="2:47" s="1" customFormat="1" ht="11.25">
      <c r="B902" s="33"/>
      <c r="C902" s="34"/>
      <c r="D902" s="185" t="s">
        <v>148</v>
      </c>
      <c r="E902" s="34"/>
      <c r="F902" s="186" t="s">
        <v>1808</v>
      </c>
      <c r="G902" s="34"/>
      <c r="H902" s="34"/>
      <c r="I902" s="102"/>
      <c r="J902" s="34"/>
      <c r="K902" s="34"/>
      <c r="L902" s="37"/>
      <c r="M902" s="187"/>
      <c r="N902" s="59"/>
      <c r="O902" s="59"/>
      <c r="P902" s="59"/>
      <c r="Q902" s="59"/>
      <c r="R902" s="59"/>
      <c r="S902" s="59"/>
      <c r="T902" s="60"/>
      <c r="AT902" s="16" t="s">
        <v>148</v>
      </c>
      <c r="AU902" s="16" t="s">
        <v>82</v>
      </c>
    </row>
    <row r="903" spans="2:47" s="1" customFormat="1" ht="58.5">
      <c r="B903" s="33"/>
      <c r="C903" s="34"/>
      <c r="D903" s="185" t="s">
        <v>149</v>
      </c>
      <c r="E903" s="34"/>
      <c r="F903" s="188" t="s">
        <v>1809</v>
      </c>
      <c r="G903" s="34"/>
      <c r="H903" s="34"/>
      <c r="I903" s="102"/>
      <c r="J903" s="34"/>
      <c r="K903" s="34"/>
      <c r="L903" s="37"/>
      <c r="M903" s="187"/>
      <c r="N903" s="59"/>
      <c r="O903" s="59"/>
      <c r="P903" s="59"/>
      <c r="Q903" s="59"/>
      <c r="R903" s="59"/>
      <c r="S903" s="59"/>
      <c r="T903" s="60"/>
      <c r="AT903" s="16" t="s">
        <v>149</v>
      </c>
      <c r="AU903" s="16" t="s">
        <v>82</v>
      </c>
    </row>
    <row r="904" spans="2:51" s="11" customFormat="1" ht="11.25">
      <c r="B904" s="189"/>
      <c r="C904" s="190"/>
      <c r="D904" s="185" t="s">
        <v>151</v>
      </c>
      <c r="E904" s="191" t="s">
        <v>19</v>
      </c>
      <c r="F904" s="192" t="s">
        <v>1810</v>
      </c>
      <c r="G904" s="190"/>
      <c r="H904" s="193">
        <v>85.45</v>
      </c>
      <c r="I904" s="194"/>
      <c r="J904" s="190"/>
      <c r="K904" s="190"/>
      <c r="L904" s="195"/>
      <c r="M904" s="196"/>
      <c r="N904" s="197"/>
      <c r="O904" s="197"/>
      <c r="P904" s="197"/>
      <c r="Q904" s="197"/>
      <c r="R904" s="197"/>
      <c r="S904" s="197"/>
      <c r="T904" s="198"/>
      <c r="AT904" s="199" t="s">
        <v>151</v>
      </c>
      <c r="AU904" s="199" t="s">
        <v>82</v>
      </c>
      <c r="AV904" s="11" t="s">
        <v>82</v>
      </c>
      <c r="AW904" s="11" t="s">
        <v>33</v>
      </c>
      <c r="AX904" s="11" t="s">
        <v>80</v>
      </c>
      <c r="AY904" s="199" t="s">
        <v>139</v>
      </c>
    </row>
    <row r="905" spans="2:65" s="1" customFormat="1" ht="20.45" customHeight="1">
      <c r="B905" s="33"/>
      <c r="C905" s="173" t="s">
        <v>1811</v>
      </c>
      <c r="D905" s="173" t="s">
        <v>141</v>
      </c>
      <c r="E905" s="174" t="s">
        <v>1812</v>
      </c>
      <c r="F905" s="175" t="s">
        <v>1813</v>
      </c>
      <c r="G905" s="176" t="s">
        <v>144</v>
      </c>
      <c r="H905" s="177">
        <v>85.45</v>
      </c>
      <c r="I905" s="178"/>
      <c r="J905" s="179">
        <f>ROUND(I905*H905,2)</f>
        <v>0</v>
      </c>
      <c r="K905" s="175" t="s">
        <v>145</v>
      </c>
      <c r="L905" s="37"/>
      <c r="M905" s="180" t="s">
        <v>19</v>
      </c>
      <c r="N905" s="181" t="s">
        <v>43</v>
      </c>
      <c r="O905" s="59"/>
      <c r="P905" s="182">
        <f>O905*H905</f>
        <v>0</v>
      </c>
      <c r="Q905" s="182">
        <v>3E-05</v>
      </c>
      <c r="R905" s="182">
        <f>Q905*H905</f>
        <v>0.0025635000000000002</v>
      </c>
      <c r="S905" s="182">
        <v>0</v>
      </c>
      <c r="T905" s="183">
        <f>S905*H905</f>
        <v>0</v>
      </c>
      <c r="AR905" s="16" t="s">
        <v>239</v>
      </c>
      <c r="AT905" s="16" t="s">
        <v>141</v>
      </c>
      <c r="AU905" s="16" t="s">
        <v>82</v>
      </c>
      <c r="AY905" s="16" t="s">
        <v>139</v>
      </c>
      <c r="BE905" s="184">
        <f>IF(N905="základní",J905,0)</f>
        <v>0</v>
      </c>
      <c r="BF905" s="184">
        <f>IF(N905="snížená",J905,0)</f>
        <v>0</v>
      </c>
      <c r="BG905" s="184">
        <f>IF(N905="zákl. přenesená",J905,0)</f>
        <v>0</v>
      </c>
      <c r="BH905" s="184">
        <f>IF(N905="sníž. přenesená",J905,0)</f>
        <v>0</v>
      </c>
      <c r="BI905" s="184">
        <f>IF(N905="nulová",J905,0)</f>
        <v>0</v>
      </c>
      <c r="BJ905" s="16" t="s">
        <v>80</v>
      </c>
      <c r="BK905" s="184">
        <f>ROUND(I905*H905,2)</f>
        <v>0</v>
      </c>
      <c r="BL905" s="16" t="s">
        <v>239</v>
      </c>
      <c r="BM905" s="16" t="s">
        <v>1814</v>
      </c>
    </row>
    <row r="906" spans="2:47" s="1" customFormat="1" ht="11.25">
      <c r="B906" s="33"/>
      <c r="C906" s="34"/>
      <c r="D906" s="185" t="s">
        <v>148</v>
      </c>
      <c r="E906" s="34"/>
      <c r="F906" s="186" t="s">
        <v>1815</v>
      </c>
      <c r="G906" s="34"/>
      <c r="H906" s="34"/>
      <c r="I906" s="102"/>
      <c r="J906" s="34"/>
      <c r="K906" s="34"/>
      <c r="L906" s="37"/>
      <c r="M906" s="187"/>
      <c r="N906" s="59"/>
      <c r="O906" s="59"/>
      <c r="P906" s="59"/>
      <c r="Q906" s="59"/>
      <c r="R906" s="59"/>
      <c r="S906" s="59"/>
      <c r="T906" s="60"/>
      <c r="AT906" s="16" t="s">
        <v>148</v>
      </c>
      <c r="AU906" s="16" t="s">
        <v>82</v>
      </c>
    </row>
    <row r="907" spans="2:47" s="1" customFormat="1" ht="58.5">
      <c r="B907" s="33"/>
      <c r="C907" s="34"/>
      <c r="D907" s="185" t="s">
        <v>149</v>
      </c>
      <c r="E907" s="34"/>
      <c r="F907" s="188" t="s">
        <v>1809</v>
      </c>
      <c r="G907" s="34"/>
      <c r="H907" s="34"/>
      <c r="I907" s="102"/>
      <c r="J907" s="34"/>
      <c r="K907" s="34"/>
      <c r="L907" s="37"/>
      <c r="M907" s="187"/>
      <c r="N907" s="59"/>
      <c r="O907" s="59"/>
      <c r="P907" s="59"/>
      <c r="Q907" s="59"/>
      <c r="R907" s="59"/>
      <c r="S907" s="59"/>
      <c r="T907" s="60"/>
      <c r="AT907" s="16" t="s">
        <v>149</v>
      </c>
      <c r="AU907" s="16" t="s">
        <v>82</v>
      </c>
    </row>
    <row r="908" spans="2:65" s="1" customFormat="1" ht="20.45" customHeight="1">
      <c r="B908" s="33"/>
      <c r="C908" s="173" t="s">
        <v>1816</v>
      </c>
      <c r="D908" s="173" t="s">
        <v>141</v>
      </c>
      <c r="E908" s="174" t="s">
        <v>1817</v>
      </c>
      <c r="F908" s="175" t="s">
        <v>1818</v>
      </c>
      <c r="G908" s="176" t="s">
        <v>144</v>
      </c>
      <c r="H908" s="177">
        <v>85.45</v>
      </c>
      <c r="I908" s="178"/>
      <c r="J908" s="179">
        <f>ROUND(I908*H908,2)</f>
        <v>0</v>
      </c>
      <c r="K908" s="175" t="s">
        <v>145</v>
      </c>
      <c r="L908" s="37"/>
      <c r="M908" s="180" t="s">
        <v>19</v>
      </c>
      <c r="N908" s="181" t="s">
        <v>43</v>
      </c>
      <c r="O908" s="59"/>
      <c r="P908" s="182">
        <f>O908*H908</f>
        <v>0</v>
      </c>
      <c r="Q908" s="182">
        <v>7E-05</v>
      </c>
      <c r="R908" s="182">
        <f>Q908*H908</f>
        <v>0.0059815</v>
      </c>
      <c r="S908" s="182">
        <v>0</v>
      </c>
      <c r="T908" s="183">
        <f>S908*H908</f>
        <v>0</v>
      </c>
      <c r="AR908" s="16" t="s">
        <v>239</v>
      </c>
      <c r="AT908" s="16" t="s">
        <v>141</v>
      </c>
      <c r="AU908" s="16" t="s">
        <v>82</v>
      </c>
      <c r="AY908" s="16" t="s">
        <v>139</v>
      </c>
      <c r="BE908" s="184">
        <f>IF(N908="základní",J908,0)</f>
        <v>0</v>
      </c>
      <c r="BF908" s="184">
        <f>IF(N908="snížená",J908,0)</f>
        <v>0</v>
      </c>
      <c r="BG908" s="184">
        <f>IF(N908="zákl. přenesená",J908,0)</f>
        <v>0</v>
      </c>
      <c r="BH908" s="184">
        <f>IF(N908="sníž. přenesená",J908,0)</f>
        <v>0</v>
      </c>
      <c r="BI908" s="184">
        <f>IF(N908="nulová",J908,0)</f>
        <v>0</v>
      </c>
      <c r="BJ908" s="16" t="s">
        <v>80</v>
      </c>
      <c r="BK908" s="184">
        <f>ROUND(I908*H908,2)</f>
        <v>0</v>
      </c>
      <c r="BL908" s="16" t="s">
        <v>239</v>
      </c>
      <c r="BM908" s="16" t="s">
        <v>1819</v>
      </c>
    </row>
    <row r="909" spans="2:47" s="1" customFormat="1" ht="11.25">
      <c r="B909" s="33"/>
      <c r="C909" s="34"/>
      <c r="D909" s="185" t="s">
        <v>148</v>
      </c>
      <c r="E909" s="34"/>
      <c r="F909" s="186" t="s">
        <v>1820</v>
      </c>
      <c r="G909" s="34"/>
      <c r="H909" s="34"/>
      <c r="I909" s="102"/>
      <c r="J909" s="34"/>
      <c r="K909" s="34"/>
      <c r="L909" s="37"/>
      <c r="M909" s="187"/>
      <c r="N909" s="59"/>
      <c r="O909" s="59"/>
      <c r="P909" s="59"/>
      <c r="Q909" s="59"/>
      <c r="R909" s="59"/>
      <c r="S909" s="59"/>
      <c r="T909" s="60"/>
      <c r="AT909" s="16" t="s">
        <v>148</v>
      </c>
      <c r="AU909" s="16" t="s">
        <v>82</v>
      </c>
    </row>
    <row r="910" spans="2:47" s="1" customFormat="1" ht="58.5">
      <c r="B910" s="33"/>
      <c r="C910" s="34"/>
      <c r="D910" s="185" t="s">
        <v>149</v>
      </c>
      <c r="E910" s="34"/>
      <c r="F910" s="188" t="s">
        <v>1809</v>
      </c>
      <c r="G910" s="34"/>
      <c r="H910" s="34"/>
      <c r="I910" s="102"/>
      <c r="J910" s="34"/>
      <c r="K910" s="34"/>
      <c r="L910" s="37"/>
      <c r="M910" s="187"/>
      <c r="N910" s="59"/>
      <c r="O910" s="59"/>
      <c r="P910" s="59"/>
      <c r="Q910" s="59"/>
      <c r="R910" s="59"/>
      <c r="S910" s="59"/>
      <c r="T910" s="60"/>
      <c r="AT910" s="16" t="s">
        <v>149</v>
      </c>
      <c r="AU910" s="16" t="s">
        <v>82</v>
      </c>
    </row>
    <row r="911" spans="2:65" s="1" customFormat="1" ht="20.45" customHeight="1">
      <c r="B911" s="33"/>
      <c r="C911" s="173" t="s">
        <v>1821</v>
      </c>
      <c r="D911" s="173" t="s">
        <v>141</v>
      </c>
      <c r="E911" s="174" t="s">
        <v>1822</v>
      </c>
      <c r="F911" s="175" t="s">
        <v>1823</v>
      </c>
      <c r="G911" s="176" t="s">
        <v>144</v>
      </c>
      <c r="H911" s="177">
        <v>85.45</v>
      </c>
      <c r="I911" s="178"/>
      <c r="J911" s="179">
        <f>ROUND(I911*H911,2)</f>
        <v>0</v>
      </c>
      <c r="K911" s="175" t="s">
        <v>145</v>
      </c>
      <c r="L911" s="37"/>
      <c r="M911" s="180" t="s">
        <v>19</v>
      </c>
      <c r="N911" s="181" t="s">
        <v>43</v>
      </c>
      <c r="O911" s="59"/>
      <c r="P911" s="182">
        <f>O911*H911</f>
        <v>0</v>
      </c>
      <c r="Q911" s="182">
        <v>0.00455</v>
      </c>
      <c r="R911" s="182">
        <f>Q911*H911</f>
        <v>0.3887975</v>
      </c>
      <c r="S911" s="182">
        <v>0</v>
      </c>
      <c r="T911" s="183">
        <f>S911*H911</f>
        <v>0</v>
      </c>
      <c r="AR911" s="16" t="s">
        <v>239</v>
      </c>
      <c r="AT911" s="16" t="s">
        <v>141</v>
      </c>
      <c r="AU911" s="16" t="s">
        <v>82</v>
      </c>
      <c r="AY911" s="16" t="s">
        <v>139</v>
      </c>
      <c r="BE911" s="184">
        <f>IF(N911="základní",J911,0)</f>
        <v>0</v>
      </c>
      <c r="BF911" s="184">
        <f>IF(N911="snížená",J911,0)</f>
        <v>0</v>
      </c>
      <c r="BG911" s="184">
        <f>IF(N911="zákl. přenesená",J911,0)</f>
        <v>0</v>
      </c>
      <c r="BH911" s="184">
        <f>IF(N911="sníž. přenesená",J911,0)</f>
        <v>0</v>
      </c>
      <c r="BI911" s="184">
        <f>IF(N911="nulová",J911,0)</f>
        <v>0</v>
      </c>
      <c r="BJ911" s="16" t="s">
        <v>80</v>
      </c>
      <c r="BK911" s="184">
        <f>ROUND(I911*H911,2)</f>
        <v>0</v>
      </c>
      <c r="BL911" s="16" t="s">
        <v>239</v>
      </c>
      <c r="BM911" s="16" t="s">
        <v>1824</v>
      </c>
    </row>
    <row r="912" spans="2:47" s="1" customFormat="1" ht="11.25">
      <c r="B912" s="33"/>
      <c r="C912" s="34"/>
      <c r="D912" s="185" t="s">
        <v>148</v>
      </c>
      <c r="E912" s="34"/>
      <c r="F912" s="186" t="s">
        <v>1825</v>
      </c>
      <c r="G912" s="34"/>
      <c r="H912" s="34"/>
      <c r="I912" s="102"/>
      <c r="J912" s="34"/>
      <c r="K912" s="34"/>
      <c r="L912" s="37"/>
      <c r="M912" s="187"/>
      <c r="N912" s="59"/>
      <c r="O912" s="59"/>
      <c r="P912" s="59"/>
      <c r="Q912" s="59"/>
      <c r="R912" s="59"/>
      <c r="S912" s="59"/>
      <c r="T912" s="60"/>
      <c r="AT912" s="16" t="s">
        <v>148</v>
      </c>
      <c r="AU912" s="16" t="s">
        <v>82</v>
      </c>
    </row>
    <row r="913" spans="2:47" s="1" customFormat="1" ht="58.5">
      <c r="B913" s="33"/>
      <c r="C913" s="34"/>
      <c r="D913" s="185" t="s">
        <v>149</v>
      </c>
      <c r="E913" s="34"/>
      <c r="F913" s="188" t="s">
        <v>1809</v>
      </c>
      <c r="G913" s="34"/>
      <c r="H913" s="34"/>
      <c r="I913" s="102"/>
      <c r="J913" s="34"/>
      <c r="K913" s="34"/>
      <c r="L913" s="37"/>
      <c r="M913" s="187"/>
      <c r="N913" s="59"/>
      <c r="O913" s="59"/>
      <c r="P913" s="59"/>
      <c r="Q913" s="59"/>
      <c r="R913" s="59"/>
      <c r="S913" s="59"/>
      <c r="T913" s="60"/>
      <c r="AT913" s="16" t="s">
        <v>149</v>
      </c>
      <c r="AU913" s="16" t="s">
        <v>82</v>
      </c>
    </row>
    <row r="914" spans="2:65" s="1" customFormat="1" ht="20.45" customHeight="1">
      <c r="B914" s="33"/>
      <c r="C914" s="173" t="s">
        <v>1826</v>
      </c>
      <c r="D914" s="173" t="s">
        <v>141</v>
      </c>
      <c r="E914" s="174" t="s">
        <v>1827</v>
      </c>
      <c r="F914" s="175" t="s">
        <v>1828</v>
      </c>
      <c r="G914" s="176" t="s">
        <v>144</v>
      </c>
      <c r="H914" s="177">
        <v>40.94</v>
      </c>
      <c r="I914" s="178"/>
      <c r="J914" s="179">
        <f>ROUND(I914*H914,2)</f>
        <v>0</v>
      </c>
      <c r="K914" s="175" t="s">
        <v>774</v>
      </c>
      <c r="L914" s="37"/>
      <c r="M914" s="180" t="s">
        <v>19</v>
      </c>
      <c r="N914" s="181" t="s">
        <v>43</v>
      </c>
      <c r="O914" s="59"/>
      <c r="P914" s="182">
        <f>O914*H914</f>
        <v>0</v>
      </c>
      <c r="Q914" s="182">
        <v>0</v>
      </c>
      <c r="R914" s="182">
        <f>Q914*H914</f>
        <v>0</v>
      </c>
      <c r="S914" s="182">
        <v>0.003</v>
      </c>
      <c r="T914" s="183">
        <f>S914*H914</f>
        <v>0.12282</v>
      </c>
      <c r="AR914" s="16" t="s">
        <v>239</v>
      </c>
      <c r="AT914" s="16" t="s">
        <v>141</v>
      </c>
      <c r="AU914" s="16" t="s">
        <v>82</v>
      </c>
      <c r="AY914" s="16" t="s">
        <v>139</v>
      </c>
      <c r="BE914" s="184">
        <f>IF(N914="základní",J914,0)</f>
        <v>0</v>
      </c>
      <c r="BF914" s="184">
        <f>IF(N914="snížená",J914,0)</f>
        <v>0</v>
      </c>
      <c r="BG914" s="184">
        <f>IF(N914="zákl. přenesená",J914,0)</f>
        <v>0</v>
      </c>
      <c r="BH914" s="184">
        <f>IF(N914="sníž. přenesená",J914,0)</f>
        <v>0</v>
      </c>
      <c r="BI914" s="184">
        <f>IF(N914="nulová",J914,0)</f>
        <v>0</v>
      </c>
      <c r="BJ914" s="16" t="s">
        <v>80</v>
      </c>
      <c r="BK914" s="184">
        <f>ROUND(I914*H914,2)</f>
        <v>0</v>
      </c>
      <c r="BL914" s="16" t="s">
        <v>239</v>
      </c>
      <c r="BM914" s="16" t="s">
        <v>1829</v>
      </c>
    </row>
    <row r="915" spans="2:47" s="1" customFormat="1" ht="11.25">
      <c r="B915" s="33"/>
      <c r="C915" s="34"/>
      <c r="D915" s="185" t="s">
        <v>148</v>
      </c>
      <c r="E915" s="34"/>
      <c r="F915" s="186" t="s">
        <v>1830</v>
      </c>
      <c r="G915" s="34"/>
      <c r="H915" s="34"/>
      <c r="I915" s="102"/>
      <c r="J915" s="34"/>
      <c r="K915" s="34"/>
      <c r="L915" s="37"/>
      <c r="M915" s="187"/>
      <c r="N915" s="59"/>
      <c r="O915" s="59"/>
      <c r="P915" s="59"/>
      <c r="Q915" s="59"/>
      <c r="R915" s="59"/>
      <c r="S915" s="59"/>
      <c r="T915" s="60"/>
      <c r="AT915" s="16" t="s">
        <v>148</v>
      </c>
      <c r="AU915" s="16" t="s">
        <v>82</v>
      </c>
    </row>
    <row r="916" spans="2:51" s="11" customFormat="1" ht="11.25">
      <c r="B916" s="189"/>
      <c r="C916" s="190"/>
      <c r="D916" s="185" t="s">
        <v>151</v>
      </c>
      <c r="E916" s="191" t="s">
        <v>19</v>
      </c>
      <c r="F916" s="192" t="s">
        <v>1831</v>
      </c>
      <c r="G916" s="190"/>
      <c r="H916" s="193">
        <v>40.94</v>
      </c>
      <c r="I916" s="194"/>
      <c r="J916" s="190"/>
      <c r="K916" s="190"/>
      <c r="L916" s="195"/>
      <c r="M916" s="196"/>
      <c r="N916" s="197"/>
      <c r="O916" s="197"/>
      <c r="P916" s="197"/>
      <c r="Q916" s="197"/>
      <c r="R916" s="197"/>
      <c r="S916" s="197"/>
      <c r="T916" s="198"/>
      <c r="AT916" s="199" t="s">
        <v>151</v>
      </c>
      <c r="AU916" s="199" t="s">
        <v>82</v>
      </c>
      <c r="AV916" s="11" t="s">
        <v>82</v>
      </c>
      <c r="AW916" s="11" t="s">
        <v>33</v>
      </c>
      <c r="AX916" s="11" t="s">
        <v>80</v>
      </c>
      <c r="AY916" s="199" t="s">
        <v>139</v>
      </c>
    </row>
    <row r="917" spans="2:65" s="1" customFormat="1" ht="20.45" customHeight="1">
      <c r="B917" s="33"/>
      <c r="C917" s="173" t="s">
        <v>1832</v>
      </c>
      <c r="D917" s="173" t="s">
        <v>141</v>
      </c>
      <c r="E917" s="174" t="s">
        <v>1833</v>
      </c>
      <c r="F917" s="175" t="s">
        <v>1834</v>
      </c>
      <c r="G917" s="176" t="s">
        <v>144</v>
      </c>
      <c r="H917" s="177">
        <v>85.45</v>
      </c>
      <c r="I917" s="178"/>
      <c r="J917" s="179">
        <f>ROUND(I917*H917,2)</f>
        <v>0</v>
      </c>
      <c r="K917" s="175" t="s">
        <v>145</v>
      </c>
      <c r="L917" s="37"/>
      <c r="M917" s="180" t="s">
        <v>19</v>
      </c>
      <c r="N917" s="181" t="s">
        <v>43</v>
      </c>
      <c r="O917" s="59"/>
      <c r="P917" s="182">
        <f>O917*H917</f>
        <v>0</v>
      </c>
      <c r="Q917" s="182">
        <v>0.0003</v>
      </c>
      <c r="R917" s="182">
        <f>Q917*H917</f>
        <v>0.025634999999999998</v>
      </c>
      <c r="S917" s="182">
        <v>0</v>
      </c>
      <c r="T917" s="183">
        <f>S917*H917</f>
        <v>0</v>
      </c>
      <c r="AR917" s="16" t="s">
        <v>239</v>
      </c>
      <c r="AT917" s="16" t="s">
        <v>141</v>
      </c>
      <c r="AU917" s="16" t="s">
        <v>82</v>
      </c>
      <c r="AY917" s="16" t="s">
        <v>139</v>
      </c>
      <c r="BE917" s="184">
        <f>IF(N917="základní",J917,0)</f>
        <v>0</v>
      </c>
      <c r="BF917" s="184">
        <f>IF(N917="snížená",J917,0)</f>
        <v>0</v>
      </c>
      <c r="BG917" s="184">
        <f>IF(N917="zákl. přenesená",J917,0)</f>
        <v>0</v>
      </c>
      <c r="BH917" s="184">
        <f>IF(N917="sníž. přenesená",J917,0)</f>
        <v>0</v>
      </c>
      <c r="BI917" s="184">
        <f>IF(N917="nulová",J917,0)</f>
        <v>0</v>
      </c>
      <c r="BJ917" s="16" t="s">
        <v>80</v>
      </c>
      <c r="BK917" s="184">
        <f>ROUND(I917*H917,2)</f>
        <v>0</v>
      </c>
      <c r="BL917" s="16" t="s">
        <v>239</v>
      </c>
      <c r="BM917" s="16" t="s">
        <v>1835</v>
      </c>
    </row>
    <row r="918" spans="2:47" s="1" customFormat="1" ht="11.25">
      <c r="B918" s="33"/>
      <c r="C918" s="34"/>
      <c r="D918" s="185" t="s">
        <v>148</v>
      </c>
      <c r="E918" s="34"/>
      <c r="F918" s="186" t="s">
        <v>1836</v>
      </c>
      <c r="G918" s="34"/>
      <c r="H918" s="34"/>
      <c r="I918" s="102"/>
      <c r="J918" s="34"/>
      <c r="K918" s="34"/>
      <c r="L918" s="37"/>
      <c r="M918" s="187"/>
      <c r="N918" s="59"/>
      <c r="O918" s="59"/>
      <c r="P918" s="59"/>
      <c r="Q918" s="59"/>
      <c r="R918" s="59"/>
      <c r="S918" s="59"/>
      <c r="T918" s="60"/>
      <c r="AT918" s="16" t="s">
        <v>148</v>
      </c>
      <c r="AU918" s="16" t="s">
        <v>82</v>
      </c>
    </row>
    <row r="919" spans="2:65" s="1" customFormat="1" ht="20.45" customHeight="1">
      <c r="B919" s="33"/>
      <c r="C919" s="222" t="s">
        <v>1837</v>
      </c>
      <c r="D919" s="222" t="s">
        <v>259</v>
      </c>
      <c r="E919" s="223" t="s">
        <v>1838</v>
      </c>
      <c r="F919" s="224" t="s">
        <v>1839</v>
      </c>
      <c r="G919" s="225" t="s">
        <v>144</v>
      </c>
      <c r="H919" s="226">
        <v>93.995</v>
      </c>
      <c r="I919" s="227"/>
      <c r="J919" s="228">
        <f>ROUND(I919*H919,2)</f>
        <v>0</v>
      </c>
      <c r="K919" s="224" t="s">
        <v>145</v>
      </c>
      <c r="L919" s="229"/>
      <c r="M919" s="230" t="s">
        <v>19</v>
      </c>
      <c r="N919" s="231" t="s">
        <v>43</v>
      </c>
      <c r="O919" s="59"/>
      <c r="P919" s="182">
        <f>O919*H919</f>
        <v>0</v>
      </c>
      <c r="Q919" s="182">
        <v>0.00287</v>
      </c>
      <c r="R919" s="182">
        <f>Q919*H919</f>
        <v>0.26976565</v>
      </c>
      <c r="S919" s="182">
        <v>0</v>
      </c>
      <c r="T919" s="183">
        <f>S919*H919</f>
        <v>0</v>
      </c>
      <c r="AR919" s="16" t="s">
        <v>350</v>
      </c>
      <c r="AT919" s="16" t="s">
        <v>259</v>
      </c>
      <c r="AU919" s="16" t="s">
        <v>82</v>
      </c>
      <c r="AY919" s="16" t="s">
        <v>139</v>
      </c>
      <c r="BE919" s="184">
        <f>IF(N919="základní",J919,0)</f>
        <v>0</v>
      </c>
      <c r="BF919" s="184">
        <f>IF(N919="snížená",J919,0)</f>
        <v>0</v>
      </c>
      <c r="BG919" s="184">
        <f>IF(N919="zákl. přenesená",J919,0)</f>
        <v>0</v>
      </c>
      <c r="BH919" s="184">
        <f>IF(N919="sníž. přenesená",J919,0)</f>
        <v>0</v>
      </c>
      <c r="BI919" s="184">
        <f>IF(N919="nulová",J919,0)</f>
        <v>0</v>
      </c>
      <c r="BJ919" s="16" t="s">
        <v>80</v>
      </c>
      <c r="BK919" s="184">
        <f>ROUND(I919*H919,2)</f>
        <v>0</v>
      </c>
      <c r="BL919" s="16" t="s">
        <v>239</v>
      </c>
      <c r="BM919" s="16" t="s">
        <v>1840</v>
      </c>
    </row>
    <row r="920" spans="2:47" s="1" customFormat="1" ht="19.5">
      <c r="B920" s="33"/>
      <c r="C920" s="34"/>
      <c r="D920" s="185" t="s">
        <v>148</v>
      </c>
      <c r="E920" s="34"/>
      <c r="F920" s="186" t="s">
        <v>1839</v>
      </c>
      <c r="G920" s="34"/>
      <c r="H920" s="34"/>
      <c r="I920" s="102"/>
      <c r="J920" s="34"/>
      <c r="K920" s="34"/>
      <c r="L920" s="37"/>
      <c r="M920" s="187"/>
      <c r="N920" s="59"/>
      <c r="O920" s="59"/>
      <c r="P920" s="59"/>
      <c r="Q920" s="59"/>
      <c r="R920" s="59"/>
      <c r="S920" s="59"/>
      <c r="T920" s="60"/>
      <c r="AT920" s="16" t="s">
        <v>148</v>
      </c>
      <c r="AU920" s="16" t="s">
        <v>82</v>
      </c>
    </row>
    <row r="921" spans="2:51" s="11" customFormat="1" ht="11.25">
      <c r="B921" s="189"/>
      <c r="C921" s="190"/>
      <c r="D921" s="185" t="s">
        <v>151</v>
      </c>
      <c r="E921" s="190"/>
      <c r="F921" s="192" t="s">
        <v>1841</v>
      </c>
      <c r="G921" s="190"/>
      <c r="H921" s="193">
        <v>93.995</v>
      </c>
      <c r="I921" s="194"/>
      <c r="J921" s="190"/>
      <c r="K921" s="190"/>
      <c r="L921" s="195"/>
      <c r="M921" s="196"/>
      <c r="N921" s="197"/>
      <c r="O921" s="197"/>
      <c r="P921" s="197"/>
      <c r="Q921" s="197"/>
      <c r="R921" s="197"/>
      <c r="S921" s="197"/>
      <c r="T921" s="198"/>
      <c r="AT921" s="199" t="s">
        <v>151</v>
      </c>
      <c r="AU921" s="199" t="s">
        <v>82</v>
      </c>
      <c r="AV921" s="11" t="s">
        <v>82</v>
      </c>
      <c r="AW921" s="11" t="s">
        <v>4</v>
      </c>
      <c r="AX921" s="11" t="s">
        <v>80</v>
      </c>
      <c r="AY921" s="199" t="s">
        <v>139</v>
      </c>
    </row>
    <row r="922" spans="2:65" s="1" customFormat="1" ht="20.45" customHeight="1">
      <c r="B922" s="33"/>
      <c r="C922" s="173" t="s">
        <v>1842</v>
      </c>
      <c r="D922" s="173" t="s">
        <v>141</v>
      </c>
      <c r="E922" s="174" t="s">
        <v>1843</v>
      </c>
      <c r="F922" s="175" t="s">
        <v>1844</v>
      </c>
      <c r="G922" s="176" t="s">
        <v>179</v>
      </c>
      <c r="H922" s="177">
        <v>3.6</v>
      </c>
      <c r="I922" s="178"/>
      <c r="J922" s="179">
        <f>ROUND(I922*H922,2)</f>
        <v>0</v>
      </c>
      <c r="K922" s="175" t="s">
        <v>145</v>
      </c>
      <c r="L922" s="37"/>
      <c r="M922" s="180" t="s">
        <v>19</v>
      </c>
      <c r="N922" s="181" t="s">
        <v>43</v>
      </c>
      <c r="O922" s="59"/>
      <c r="P922" s="182">
        <f>O922*H922</f>
        <v>0</v>
      </c>
      <c r="Q922" s="182">
        <v>0</v>
      </c>
      <c r="R922" s="182">
        <f>Q922*H922</f>
        <v>0</v>
      </c>
      <c r="S922" s="182">
        <v>0</v>
      </c>
      <c r="T922" s="183">
        <f>S922*H922</f>
        <v>0</v>
      </c>
      <c r="AR922" s="16" t="s">
        <v>239</v>
      </c>
      <c r="AT922" s="16" t="s">
        <v>141</v>
      </c>
      <c r="AU922" s="16" t="s">
        <v>82</v>
      </c>
      <c r="AY922" s="16" t="s">
        <v>139</v>
      </c>
      <c r="BE922" s="184">
        <f>IF(N922="základní",J922,0)</f>
        <v>0</v>
      </c>
      <c r="BF922" s="184">
        <f>IF(N922="snížená",J922,0)</f>
        <v>0</v>
      </c>
      <c r="BG922" s="184">
        <f>IF(N922="zákl. přenesená",J922,0)</f>
        <v>0</v>
      </c>
      <c r="BH922" s="184">
        <f>IF(N922="sníž. přenesená",J922,0)</f>
        <v>0</v>
      </c>
      <c r="BI922" s="184">
        <f>IF(N922="nulová",J922,0)</f>
        <v>0</v>
      </c>
      <c r="BJ922" s="16" t="s">
        <v>80</v>
      </c>
      <c r="BK922" s="184">
        <f>ROUND(I922*H922,2)</f>
        <v>0</v>
      </c>
      <c r="BL922" s="16" t="s">
        <v>239</v>
      </c>
      <c r="BM922" s="16" t="s">
        <v>1845</v>
      </c>
    </row>
    <row r="923" spans="2:47" s="1" customFormat="1" ht="11.25">
      <c r="B923" s="33"/>
      <c r="C923" s="34"/>
      <c r="D923" s="185" t="s">
        <v>148</v>
      </c>
      <c r="E923" s="34"/>
      <c r="F923" s="186" t="s">
        <v>1846</v>
      </c>
      <c r="G923" s="34"/>
      <c r="H923" s="34"/>
      <c r="I923" s="102"/>
      <c r="J923" s="34"/>
      <c r="K923" s="34"/>
      <c r="L923" s="37"/>
      <c r="M923" s="187"/>
      <c r="N923" s="59"/>
      <c r="O923" s="59"/>
      <c r="P923" s="59"/>
      <c r="Q923" s="59"/>
      <c r="R923" s="59"/>
      <c r="S923" s="59"/>
      <c r="T923" s="60"/>
      <c r="AT923" s="16" t="s">
        <v>148</v>
      </c>
      <c r="AU923" s="16" t="s">
        <v>82</v>
      </c>
    </row>
    <row r="924" spans="2:51" s="11" customFormat="1" ht="11.25">
      <c r="B924" s="189"/>
      <c r="C924" s="190"/>
      <c r="D924" s="185" t="s">
        <v>151</v>
      </c>
      <c r="E924" s="191" t="s">
        <v>19</v>
      </c>
      <c r="F924" s="192" t="s">
        <v>1847</v>
      </c>
      <c r="G924" s="190"/>
      <c r="H924" s="193">
        <v>3.6</v>
      </c>
      <c r="I924" s="194"/>
      <c r="J924" s="190"/>
      <c r="K924" s="190"/>
      <c r="L924" s="195"/>
      <c r="M924" s="196"/>
      <c r="N924" s="197"/>
      <c r="O924" s="197"/>
      <c r="P924" s="197"/>
      <c r="Q924" s="197"/>
      <c r="R924" s="197"/>
      <c r="S924" s="197"/>
      <c r="T924" s="198"/>
      <c r="AT924" s="199" t="s">
        <v>151</v>
      </c>
      <c r="AU924" s="199" t="s">
        <v>82</v>
      </c>
      <c r="AV924" s="11" t="s">
        <v>82</v>
      </c>
      <c r="AW924" s="11" t="s">
        <v>33</v>
      </c>
      <c r="AX924" s="11" t="s">
        <v>80</v>
      </c>
      <c r="AY924" s="199" t="s">
        <v>139</v>
      </c>
    </row>
    <row r="925" spans="2:65" s="1" customFormat="1" ht="20.45" customHeight="1">
      <c r="B925" s="33"/>
      <c r="C925" s="222" t="s">
        <v>1848</v>
      </c>
      <c r="D925" s="222" t="s">
        <v>259</v>
      </c>
      <c r="E925" s="223" t="s">
        <v>1849</v>
      </c>
      <c r="F925" s="224" t="s">
        <v>1850</v>
      </c>
      <c r="G925" s="225" t="s">
        <v>179</v>
      </c>
      <c r="H925" s="226">
        <v>3.672</v>
      </c>
      <c r="I925" s="227"/>
      <c r="J925" s="228">
        <f>ROUND(I925*H925,2)</f>
        <v>0</v>
      </c>
      <c r="K925" s="224" t="s">
        <v>145</v>
      </c>
      <c r="L925" s="229"/>
      <c r="M925" s="230" t="s">
        <v>19</v>
      </c>
      <c r="N925" s="231" t="s">
        <v>43</v>
      </c>
      <c r="O925" s="59"/>
      <c r="P925" s="182">
        <f>O925*H925</f>
        <v>0</v>
      </c>
      <c r="Q925" s="182">
        <v>4E-05</v>
      </c>
      <c r="R925" s="182">
        <f>Q925*H925</f>
        <v>0.00014688000000000003</v>
      </c>
      <c r="S925" s="182">
        <v>0</v>
      </c>
      <c r="T925" s="183">
        <f>S925*H925</f>
        <v>0</v>
      </c>
      <c r="AR925" s="16" t="s">
        <v>350</v>
      </c>
      <c r="AT925" s="16" t="s">
        <v>259</v>
      </c>
      <c r="AU925" s="16" t="s">
        <v>82</v>
      </c>
      <c r="AY925" s="16" t="s">
        <v>139</v>
      </c>
      <c r="BE925" s="184">
        <f>IF(N925="základní",J925,0)</f>
        <v>0</v>
      </c>
      <c r="BF925" s="184">
        <f>IF(N925="snížená",J925,0)</f>
        <v>0</v>
      </c>
      <c r="BG925" s="184">
        <f>IF(N925="zákl. přenesená",J925,0)</f>
        <v>0</v>
      </c>
      <c r="BH925" s="184">
        <f>IF(N925="sníž. přenesená",J925,0)</f>
        <v>0</v>
      </c>
      <c r="BI925" s="184">
        <f>IF(N925="nulová",J925,0)</f>
        <v>0</v>
      </c>
      <c r="BJ925" s="16" t="s">
        <v>80</v>
      </c>
      <c r="BK925" s="184">
        <f>ROUND(I925*H925,2)</f>
        <v>0</v>
      </c>
      <c r="BL925" s="16" t="s">
        <v>239</v>
      </c>
      <c r="BM925" s="16" t="s">
        <v>1851</v>
      </c>
    </row>
    <row r="926" spans="2:47" s="1" customFormat="1" ht="11.25">
      <c r="B926" s="33"/>
      <c r="C926" s="34"/>
      <c r="D926" s="185" t="s">
        <v>148</v>
      </c>
      <c r="E926" s="34"/>
      <c r="F926" s="186" t="s">
        <v>1850</v>
      </c>
      <c r="G926" s="34"/>
      <c r="H926" s="34"/>
      <c r="I926" s="102"/>
      <c r="J926" s="34"/>
      <c r="K926" s="34"/>
      <c r="L926" s="37"/>
      <c r="M926" s="187"/>
      <c r="N926" s="59"/>
      <c r="O926" s="59"/>
      <c r="P926" s="59"/>
      <c r="Q926" s="59"/>
      <c r="R926" s="59"/>
      <c r="S926" s="59"/>
      <c r="T926" s="60"/>
      <c r="AT926" s="16" t="s">
        <v>148</v>
      </c>
      <c r="AU926" s="16" t="s">
        <v>82</v>
      </c>
    </row>
    <row r="927" spans="2:51" s="11" customFormat="1" ht="11.25">
      <c r="B927" s="189"/>
      <c r="C927" s="190"/>
      <c r="D927" s="185" t="s">
        <v>151</v>
      </c>
      <c r="E927" s="190"/>
      <c r="F927" s="192" t="s">
        <v>1852</v>
      </c>
      <c r="G927" s="190"/>
      <c r="H927" s="193">
        <v>3.672</v>
      </c>
      <c r="I927" s="194"/>
      <c r="J927" s="190"/>
      <c r="K927" s="190"/>
      <c r="L927" s="195"/>
      <c r="M927" s="196"/>
      <c r="N927" s="197"/>
      <c r="O927" s="197"/>
      <c r="P927" s="197"/>
      <c r="Q927" s="197"/>
      <c r="R927" s="197"/>
      <c r="S927" s="197"/>
      <c r="T927" s="198"/>
      <c r="AT927" s="199" t="s">
        <v>151</v>
      </c>
      <c r="AU927" s="199" t="s">
        <v>82</v>
      </c>
      <c r="AV927" s="11" t="s">
        <v>82</v>
      </c>
      <c r="AW927" s="11" t="s">
        <v>4</v>
      </c>
      <c r="AX927" s="11" t="s">
        <v>80</v>
      </c>
      <c r="AY927" s="199" t="s">
        <v>139</v>
      </c>
    </row>
    <row r="928" spans="2:65" s="1" customFormat="1" ht="20.45" customHeight="1">
      <c r="B928" s="33"/>
      <c r="C928" s="173" t="s">
        <v>1853</v>
      </c>
      <c r="D928" s="173" t="s">
        <v>141</v>
      </c>
      <c r="E928" s="174" t="s">
        <v>1854</v>
      </c>
      <c r="F928" s="175" t="s">
        <v>1855</v>
      </c>
      <c r="G928" s="176" t="s">
        <v>262</v>
      </c>
      <c r="H928" s="177">
        <v>0.693</v>
      </c>
      <c r="I928" s="178"/>
      <c r="J928" s="179">
        <f>ROUND(I928*H928,2)</f>
        <v>0</v>
      </c>
      <c r="K928" s="175" t="s">
        <v>145</v>
      </c>
      <c r="L928" s="37"/>
      <c r="M928" s="180" t="s">
        <v>19</v>
      </c>
      <c r="N928" s="181" t="s">
        <v>43</v>
      </c>
      <c r="O928" s="59"/>
      <c r="P928" s="182">
        <f>O928*H928</f>
        <v>0</v>
      </c>
      <c r="Q928" s="182">
        <v>0</v>
      </c>
      <c r="R928" s="182">
        <f>Q928*H928</f>
        <v>0</v>
      </c>
      <c r="S928" s="182">
        <v>0</v>
      </c>
      <c r="T928" s="183">
        <f>S928*H928</f>
        <v>0</v>
      </c>
      <c r="AR928" s="16" t="s">
        <v>239</v>
      </c>
      <c r="AT928" s="16" t="s">
        <v>141</v>
      </c>
      <c r="AU928" s="16" t="s">
        <v>82</v>
      </c>
      <c r="AY928" s="16" t="s">
        <v>139</v>
      </c>
      <c r="BE928" s="184">
        <f>IF(N928="základní",J928,0)</f>
        <v>0</v>
      </c>
      <c r="BF928" s="184">
        <f>IF(N928="snížená",J928,0)</f>
        <v>0</v>
      </c>
      <c r="BG928" s="184">
        <f>IF(N928="zákl. přenesená",J928,0)</f>
        <v>0</v>
      </c>
      <c r="BH928" s="184">
        <f>IF(N928="sníž. přenesená",J928,0)</f>
        <v>0</v>
      </c>
      <c r="BI928" s="184">
        <f>IF(N928="nulová",J928,0)</f>
        <v>0</v>
      </c>
      <c r="BJ928" s="16" t="s">
        <v>80</v>
      </c>
      <c r="BK928" s="184">
        <f>ROUND(I928*H928,2)</f>
        <v>0</v>
      </c>
      <c r="BL928" s="16" t="s">
        <v>239</v>
      </c>
      <c r="BM928" s="16" t="s">
        <v>1856</v>
      </c>
    </row>
    <row r="929" spans="2:47" s="1" customFormat="1" ht="19.5">
      <c r="B929" s="33"/>
      <c r="C929" s="34"/>
      <c r="D929" s="185" t="s">
        <v>148</v>
      </c>
      <c r="E929" s="34"/>
      <c r="F929" s="186" t="s">
        <v>1857</v>
      </c>
      <c r="G929" s="34"/>
      <c r="H929" s="34"/>
      <c r="I929" s="102"/>
      <c r="J929" s="34"/>
      <c r="K929" s="34"/>
      <c r="L929" s="37"/>
      <c r="M929" s="187"/>
      <c r="N929" s="59"/>
      <c r="O929" s="59"/>
      <c r="P929" s="59"/>
      <c r="Q929" s="59"/>
      <c r="R929" s="59"/>
      <c r="S929" s="59"/>
      <c r="T929" s="60"/>
      <c r="AT929" s="16" t="s">
        <v>148</v>
      </c>
      <c r="AU929" s="16" t="s">
        <v>82</v>
      </c>
    </row>
    <row r="930" spans="2:47" s="1" customFormat="1" ht="87.75">
      <c r="B930" s="33"/>
      <c r="C930" s="34"/>
      <c r="D930" s="185" t="s">
        <v>149</v>
      </c>
      <c r="E930" s="34"/>
      <c r="F930" s="188" t="s">
        <v>1643</v>
      </c>
      <c r="G930" s="34"/>
      <c r="H930" s="34"/>
      <c r="I930" s="102"/>
      <c r="J930" s="34"/>
      <c r="K930" s="34"/>
      <c r="L930" s="37"/>
      <c r="M930" s="187"/>
      <c r="N930" s="59"/>
      <c r="O930" s="59"/>
      <c r="P930" s="59"/>
      <c r="Q930" s="59"/>
      <c r="R930" s="59"/>
      <c r="S930" s="59"/>
      <c r="T930" s="60"/>
      <c r="AT930" s="16" t="s">
        <v>149</v>
      </c>
      <c r="AU930" s="16" t="s">
        <v>82</v>
      </c>
    </row>
    <row r="931" spans="2:63" s="10" customFormat="1" ht="22.9" customHeight="1">
      <c r="B931" s="157"/>
      <c r="C931" s="158"/>
      <c r="D931" s="159" t="s">
        <v>71</v>
      </c>
      <c r="E931" s="171" t="s">
        <v>1858</v>
      </c>
      <c r="F931" s="171" t="s">
        <v>1859</v>
      </c>
      <c r="G931" s="158"/>
      <c r="H931" s="158"/>
      <c r="I931" s="161"/>
      <c r="J931" s="172">
        <f>BK931</f>
        <v>0</v>
      </c>
      <c r="K931" s="158"/>
      <c r="L931" s="163"/>
      <c r="M931" s="164"/>
      <c r="N931" s="165"/>
      <c r="O931" s="165"/>
      <c r="P931" s="166">
        <f>SUM(P932:P956)</f>
        <v>0</v>
      </c>
      <c r="Q931" s="165"/>
      <c r="R931" s="166">
        <f>SUM(R932:R956)</f>
        <v>0.680562</v>
      </c>
      <c r="S931" s="165"/>
      <c r="T931" s="167">
        <f>SUM(T932:T956)</f>
        <v>0.028</v>
      </c>
      <c r="AR931" s="168" t="s">
        <v>82</v>
      </c>
      <c r="AT931" s="169" t="s">
        <v>71</v>
      </c>
      <c r="AU931" s="169" t="s">
        <v>80</v>
      </c>
      <c r="AY931" s="168" t="s">
        <v>139</v>
      </c>
      <c r="BK931" s="170">
        <f>SUM(BK932:BK956)</f>
        <v>0</v>
      </c>
    </row>
    <row r="932" spans="2:65" s="1" customFormat="1" ht="20.45" customHeight="1">
      <c r="B932" s="33"/>
      <c r="C932" s="173" t="s">
        <v>1860</v>
      </c>
      <c r="D932" s="173" t="s">
        <v>141</v>
      </c>
      <c r="E932" s="174" t="s">
        <v>1861</v>
      </c>
      <c r="F932" s="175" t="s">
        <v>1862</v>
      </c>
      <c r="G932" s="176" t="s">
        <v>144</v>
      </c>
      <c r="H932" s="177">
        <v>34</v>
      </c>
      <c r="I932" s="178"/>
      <c r="J932" s="179">
        <f>ROUND(I932*H932,2)</f>
        <v>0</v>
      </c>
      <c r="K932" s="175" t="s">
        <v>145</v>
      </c>
      <c r="L932" s="37"/>
      <c r="M932" s="180" t="s">
        <v>19</v>
      </c>
      <c r="N932" s="181" t="s">
        <v>43</v>
      </c>
      <c r="O932" s="59"/>
      <c r="P932" s="182">
        <f>O932*H932</f>
        <v>0</v>
      </c>
      <c r="Q932" s="182">
        <v>0.0003</v>
      </c>
      <c r="R932" s="182">
        <f>Q932*H932</f>
        <v>0.010199999999999999</v>
      </c>
      <c r="S932" s="182">
        <v>0</v>
      </c>
      <c r="T932" s="183">
        <f>S932*H932</f>
        <v>0</v>
      </c>
      <c r="AR932" s="16" t="s">
        <v>239</v>
      </c>
      <c r="AT932" s="16" t="s">
        <v>141</v>
      </c>
      <c r="AU932" s="16" t="s">
        <v>82</v>
      </c>
      <c r="AY932" s="16" t="s">
        <v>139</v>
      </c>
      <c r="BE932" s="184">
        <f>IF(N932="základní",J932,0)</f>
        <v>0</v>
      </c>
      <c r="BF932" s="184">
        <f>IF(N932="snížená",J932,0)</f>
        <v>0</v>
      </c>
      <c r="BG932" s="184">
        <f>IF(N932="zákl. přenesená",J932,0)</f>
        <v>0</v>
      </c>
      <c r="BH932" s="184">
        <f>IF(N932="sníž. přenesená",J932,0)</f>
        <v>0</v>
      </c>
      <c r="BI932" s="184">
        <f>IF(N932="nulová",J932,0)</f>
        <v>0</v>
      </c>
      <c r="BJ932" s="16" t="s">
        <v>80</v>
      </c>
      <c r="BK932" s="184">
        <f>ROUND(I932*H932,2)</f>
        <v>0</v>
      </c>
      <c r="BL932" s="16" t="s">
        <v>239</v>
      </c>
      <c r="BM932" s="16" t="s">
        <v>1863</v>
      </c>
    </row>
    <row r="933" spans="2:47" s="1" customFormat="1" ht="11.25">
      <c r="B933" s="33"/>
      <c r="C933" s="34"/>
      <c r="D933" s="185" t="s">
        <v>148</v>
      </c>
      <c r="E933" s="34"/>
      <c r="F933" s="186" t="s">
        <v>1864</v>
      </c>
      <c r="G933" s="34"/>
      <c r="H933" s="34"/>
      <c r="I933" s="102"/>
      <c r="J933" s="34"/>
      <c r="K933" s="34"/>
      <c r="L933" s="37"/>
      <c r="M933" s="187"/>
      <c r="N933" s="59"/>
      <c r="O933" s="59"/>
      <c r="P933" s="59"/>
      <c r="Q933" s="59"/>
      <c r="R933" s="59"/>
      <c r="S933" s="59"/>
      <c r="T933" s="60"/>
      <c r="AT933" s="16" t="s">
        <v>148</v>
      </c>
      <c r="AU933" s="16" t="s">
        <v>82</v>
      </c>
    </row>
    <row r="934" spans="2:47" s="1" customFormat="1" ht="39">
      <c r="B934" s="33"/>
      <c r="C934" s="34"/>
      <c r="D934" s="185" t="s">
        <v>149</v>
      </c>
      <c r="E934" s="34"/>
      <c r="F934" s="188" t="s">
        <v>1865</v>
      </c>
      <c r="G934" s="34"/>
      <c r="H934" s="34"/>
      <c r="I934" s="102"/>
      <c r="J934" s="34"/>
      <c r="K934" s="34"/>
      <c r="L934" s="37"/>
      <c r="M934" s="187"/>
      <c r="N934" s="59"/>
      <c r="O934" s="59"/>
      <c r="P934" s="59"/>
      <c r="Q934" s="59"/>
      <c r="R934" s="59"/>
      <c r="S934" s="59"/>
      <c r="T934" s="60"/>
      <c r="AT934" s="16" t="s">
        <v>149</v>
      </c>
      <c r="AU934" s="16" t="s">
        <v>82</v>
      </c>
    </row>
    <row r="935" spans="2:51" s="11" customFormat="1" ht="11.25">
      <c r="B935" s="189"/>
      <c r="C935" s="190"/>
      <c r="D935" s="185" t="s">
        <v>151</v>
      </c>
      <c r="E935" s="191" t="s">
        <v>19</v>
      </c>
      <c r="F935" s="192" t="s">
        <v>1866</v>
      </c>
      <c r="G935" s="190"/>
      <c r="H935" s="193">
        <v>17.6</v>
      </c>
      <c r="I935" s="194"/>
      <c r="J935" s="190"/>
      <c r="K935" s="190"/>
      <c r="L935" s="195"/>
      <c r="M935" s="196"/>
      <c r="N935" s="197"/>
      <c r="O935" s="197"/>
      <c r="P935" s="197"/>
      <c r="Q935" s="197"/>
      <c r="R935" s="197"/>
      <c r="S935" s="197"/>
      <c r="T935" s="198"/>
      <c r="AT935" s="199" t="s">
        <v>151</v>
      </c>
      <c r="AU935" s="199" t="s">
        <v>82</v>
      </c>
      <c r="AV935" s="11" t="s">
        <v>82</v>
      </c>
      <c r="AW935" s="11" t="s">
        <v>33</v>
      </c>
      <c r="AX935" s="11" t="s">
        <v>72</v>
      </c>
      <c r="AY935" s="199" t="s">
        <v>139</v>
      </c>
    </row>
    <row r="936" spans="2:51" s="11" customFormat="1" ht="11.25">
      <c r="B936" s="189"/>
      <c r="C936" s="190"/>
      <c r="D936" s="185" t="s">
        <v>151</v>
      </c>
      <c r="E936" s="191" t="s">
        <v>19</v>
      </c>
      <c r="F936" s="192" t="s">
        <v>1867</v>
      </c>
      <c r="G936" s="190"/>
      <c r="H936" s="193">
        <v>16.4</v>
      </c>
      <c r="I936" s="194"/>
      <c r="J936" s="190"/>
      <c r="K936" s="190"/>
      <c r="L936" s="195"/>
      <c r="M936" s="196"/>
      <c r="N936" s="197"/>
      <c r="O936" s="197"/>
      <c r="P936" s="197"/>
      <c r="Q936" s="197"/>
      <c r="R936" s="197"/>
      <c r="S936" s="197"/>
      <c r="T936" s="198"/>
      <c r="AT936" s="199" t="s">
        <v>151</v>
      </c>
      <c r="AU936" s="199" t="s">
        <v>82</v>
      </c>
      <c r="AV936" s="11" t="s">
        <v>82</v>
      </c>
      <c r="AW936" s="11" t="s">
        <v>33</v>
      </c>
      <c r="AX936" s="11" t="s">
        <v>72</v>
      </c>
      <c r="AY936" s="199" t="s">
        <v>139</v>
      </c>
    </row>
    <row r="937" spans="2:51" s="12" customFormat="1" ht="11.25">
      <c r="B937" s="200"/>
      <c r="C937" s="201"/>
      <c r="D937" s="185" t="s">
        <v>151</v>
      </c>
      <c r="E937" s="202" t="s">
        <v>19</v>
      </c>
      <c r="F937" s="203" t="s">
        <v>166</v>
      </c>
      <c r="G937" s="201"/>
      <c r="H937" s="204">
        <v>34</v>
      </c>
      <c r="I937" s="205"/>
      <c r="J937" s="201"/>
      <c r="K937" s="201"/>
      <c r="L937" s="206"/>
      <c r="M937" s="207"/>
      <c r="N937" s="208"/>
      <c r="O937" s="208"/>
      <c r="P937" s="208"/>
      <c r="Q937" s="208"/>
      <c r="R937" s="208"/>
      <c r="S937" s="208"/>
      <c r="T937" s="209"/>
      <c r="AT937" s="210" t="s">
        <v>151</v>
      </c>
      <c r="AU937" s="210" t="s">
        <v>82</v>
      </c>
      <c r="AV937" s="12" t="s">
        <v>146</v>
      </c>
      <c r="AW937" s="12" t="s">
        <v>33</v>
      </c>
      <c r="AX937" s="12" t="s">
        <v>80</v>
      </c>
      <c r="AY937" s="210" t="s">
        <v>139</v>
      </c>
    </row>
    <row r="938" spans="2:65" s="1" customFormat="1" ht="20.45" customHeight="1">
      <c r="B938" s="33"/>
      <c r="C938" s="173" t="s">
        <v>1868</v>
      </c>
      <c r="D938" s="173" t="s">
        <v>141</v>
      </c>
      <c r="E938" s="174" t="s">
        <v>1869</v>
      </c>
      <c r="F938" s="175" t="s">
        <v>1870</v>
      </c>
      <c r="G938" s="176" t="s">
        <v>347</v>
      </c>
      <c r="H938" s="177">
        <v>40</v>
      </c>
      <c r="I938" s="178"/>
      <c r="J938" s="179">
        <f>ROUND(I938*H938,2)</f>
        <v>0</v>
      </c>
      <c r="K938" s="175" t="s">
        <v>145</v>
      </c>
      <c r="L938" s="37"/>
      <c r="M938" s="180" t="s">
        <v>19</v>
      </c>
      <c r="N938" s="181" t="s">
        <v>43</v>
      </c>
      <c r="O938" s="59"/>
      <c r="P938" s="182">
        <f>O938*H938</f>
        <v>0</v>
      </c>
      <c r="Q938" s="182">
        <v>0.00012</v>
      </c>
      <c r="R938" s="182">
        <f>Q938*H938</f>
        <v>0.0048000000000000004</v>
      </c>
      <c r="S938" s="182">
        <v>0.0007</v>
      </c>
      <c r="T938" s="183">
        <f>S938*H938</f>
        <v>0.028</v>
      </c>
      <c r="AR938" s="16" t="s">
        <v>239</v>
      </c>
      <c r="AT938" s="16" t="s">
        <v>141</v>
      </c>
      <c r="AU938" s="16" t="s">
        <v>82</v>
      </c>
      <c r="AY938" s="16" t="s">
        <v>139</v>
      </c>
      <c r="BE938" s="184">
        <f>IF(N938="základní",J938,0)</f>
        <v>0</v>
      </c>
      <c r="BF938" s="184">
        <f>IF(N938="snížená",J938,0)</f>
        <v>0</v>
      </c>
      <c r="BG938" s="184">
        <f>IF(N938="zákl. přenesená",J938,0)</f>
        <v>0</v>
      </c>
      <c r="BH938" s="184">
        <f>IF(N938="sníž. přenesená",J938,0)</f>
        <v>0</v>
      </c>
      <c r="BI938" s="184">
        <f>IF(N938="nulová",J938,0)</f>
        <v>0</v>
      </c>
      <c r="BJ938" s="16" t="s">
        <v>80</v>
      </c>
      <c r="BK938" s="184">
        <f>ROUND(I938*H938,2)</f>
        <v>0</v>
      </c>
      <c r="BL938" s="16" t="s">
        <v>239</v>
      </c>
      <c r="BM938" s="16" t="s">
        <v>1871</v>
      </c>
    </row>
    <row r="939" spans="2:47" s="1" customFormat="1" ht="11.25">
      <c r="B939" s="33"/>
      <c r="C939" s="34"/>
      <c r="D939" s="185" t="s">
        <v>148</v>
      </c>
      <c r="E939" s="34"/>
      <c r="F939" s="186" t="s">
        <v>1872</v>
      </c>
      <c r="G939" s="34"/>
      <c r="H939" s="34"/>
      <c r="I939" s="102"/>
      <c r="J939" s="34"/>
      <c r="K939" s="34"/>
      <c r="L939" s="37"/>
      <c r="M939" s="187"/>
      <c r="N939" s="59"/>
      <c r="O939" s="59"/>
      <c r="P939" s="59"/>
      <c r="Q939" s="59"/>
      <c r="R939" s="59"/>
      <c r="S939" s="59"/>
      <c r="T939" s="60"/>
      <c r="AT939" s="16" t="s">
        <v>148</v>
      </c>
      <c r="AU939" s="16" t="s">
        <v>82</v>
      </c>
    </row>
    <row r="940" spans="2:51" s="11" customFormat="1" ht="11.25">
      <c r="B940" s="189"/>
      <c r="C940" s="190"/>
      <c r="D940" s="185" t="s">
        <v>151</v>
      </c>
      <c r="E940" s="191" t="s">
        <v>19</v>
      </c>
      <c r="F940" s="192" t="s">
        <v>395</v>
      </c>
      <c r="G940" s="190"/>
      <c r="H940" s="193">
        <v>40</v>
      </c>
      <c r="I940" s="194"/>
      <c r="J940" s="190"/>
      <c r="K940" s="190"/>
      <c r="L940" s="195"/>
      <c r="M940" s="196"/>
      <c r="N940" s="197"/>
      <c r="O940" s="197"/>
      <c r="P940" s="197"/>
      <c r="Q940" s="197"/>
      <c r="R940" s="197"/>
      <c r="S940" s="197"/>
      <c r="T940" s="198"/>
      <c r="AT940" s="199" t="s">
        <v>151</v>
      </c>
      <c r="AU940" s="199" t="s">
        <v>82</v>
      </c>
      <c r="AV940" s="11" t="s">
        <v>82</v>
      </c>
      <c r="AW940" s="11" t="s">
        <v>33</v>
      </c>
      <c r="AX940" s="11" t="s">
        <v>80</v>
      </c>
      <c r="AY940" s="199" t="s">
        <v>139</v>
      </c>
    </row>
    <row r="941" spans="2:65" s="1" customFormat="1" ht="20.45" customHeight="1">
      <c r="B941" s="33"/>
      <c r="C941" s="222" t="s">
        <v>1873</v>
      </c>
      <c r="D941" s="222" t="s">
        <v>259</v>
      </c>
      <c r="E941" s="223" t="s">
        <v>1874</v>
      </c>
      <c r="F941" s="224" t="s">
        <v>1875</v>
      </c>
      <c r="G941" s="225" t="s">
        <v>144</v>
      </c>
      <c r="H941" s="226">
        <v>0.99</v>
      </c>
      <c r="I941" s="227"/>
      <c r="J941" s="228">
        <f>ROUND(I941*H941,2)</f>
        <v>0</v>
      </c>
      <c r="K941" s="224" t="s">
        <v>145</v>
      </c>
      <c r="L941" s="229"/>
      <c r="M941" s="230" t="s">
        <v>19</v>
      </c>
      <c r="N941" s="231" t="s">
        <v>43</v>
      </c>
      <c r="O941" s="59"/>
      <c r="P941" s="182">
        <f>O941*H941</f>
        <v>0</v>
      </c>
      <c r="Q941" s="182">
        <v>0.0098</v>
      </c>
      <c r="R941" s="182">
        <f>Q941*H941</f>
        <v>0.009701999999999999</v>
      </c>
      <c r="S941" s="182">
        <v>0</v>
      </c>
      <c r="T941" s="183">
        <f>S941*H941</f>
        <v>0</v>
      </c>
      <c r="AR941" s="16" t="s">
        <v>350</v>
      </c>
      <c r="AT941" s="16" t="s">
        <v>259</v>
      </c>
      <c r="AU941" s="16" t="s">
        <v>82</v>
      </c>
      <c r="AY941" s="16" t="s">
        <v>139</v>
      </c>
      <c r="BE941" s="184">
        <f>IF(N941="základní",J941,0)</f>
        <v>0</v>
      </c>
      <c r="BF941" s="184">
        <f>IF(N941="snížená",J941,0)</f>
        <v>0</v>
      </c>
      <c r="BG941" s="184">
        <f>IF(N941="zákl. přenesená",J941,0)</f>
        <v>0</v>
      </c>
      <c r="BH941" s="184">
        <f>IF(N941="sníž. přenesená",J941,0)</f>
        <v>0</v>
      </c>
      <c r="BI941" s="184">
        <f>IF(N941="nulová",J941,0)</f>
        <v>0</v>
      </c>
      <c r="BJ941" s="16" t="s">
        <v>80</v>
      </c>
      <c r="BK941" s="184">
        <f>ROUND(I941*H941,2)</f>
        <v>0</v>
      </c>
      <c r="BL941" s="16" t="s">
        <v>239</v>
      </c>
      <c r="BM941" s="16" t="s">
        <v>1876</v>
      </c>
    </row>
    <row r="942" spans="2:47" s="1" customFormat="1" ht="11.25">
      <c r="B942" s="33"/>
      <c r="C942" s="34"/>
      <c r="D942" s="185" t="s">
        <v>148</v>
      </c>
      <c r="E942" s="34"/>
      <c r="F942" s="186" t="s">
        <v>1875</v>
      </c>
      <c r="G942" s="34"/>
      <c r="H942" s="34"/>
      <c r="I942" s="102"/>
      <c r="J942" s="34"/>
      <c r="K942" s="34"/>
      <c r="L942" s="37"/>
      <c r="M942" s="187"/>
      <c r="N942" s="59"/>
      <c r="O942" s="59"/>
      <c r="P942" s="59"/>
      <c r="Q942" s="59"/>
      <c r="R942" s="59"/>
      <c r="S942" s="59"/>
      <c r="T942" s="60"/>
      <c r="AT942" s="16" t="s">
        <v>148</v>
      </c>
      <c r="AU942" s="16" t="s">
        <v>82</v>
      </c>
    </row>
    <row r="943" spans="2:51" s="11" customFormat="1" ht="11.25">
      <c r="B943" s="189"/>
      <c r="C943" s="190"/>
      <c r="D943" s="185" t="s">
        <v>151</v>
      </c>
      <c r="E943" s="191" t="s">
        <v>19</v>
      </c>
      <c r="F943" s="192" t="s">
        <v>1877</v>
      </c>
      <c r="G943" s="190"/>
      <c r="H943" s="193">
        <v>0.9</v>
      </c>
      <c r="I943" s="194"/>
      <c r="J943" s="190"/>
      <c r="K943" s="190"/>
      <c r="L943" s="195"/>
      <c r="M943" s="196"/>
      <c r="N943" s="197"/>
      <c r="O943" s="197"/>
      <c r="P943" s="197"/>
      <c r="Q943" s="197"/>
      <c r="R943" s="197"/>
      <c r="S943" s="197"/>
      <c r="T943" s="198"/>
      <c r="AT943" s="199" t="s">
        <v>151</v>
      </c>
      <c r="AU943" s="199" t="s">
        <v>82</v>
      </c>
      <c r="AV943" s="11" t="s">
        <v>82</v>
      </c>
      <c r="AW943" s="11" t="s">
        <v>33</v>
      </c>
      <c r="AX943" s="11" t="s">
        <v>80</v>
      </c>
      <c r="AY943" s="199" t="s">
        <v>139</v>
      </c>
    </row>
    <row r="944" spans="2:51" s="11" customFormat="1" ht="11.25">
      <c r="B944" s="189"/>
      <c r="C944" s="190"/>
      <c r="D944" s="185" t="s">
        <v>151</v>
      </c>
      <c r="E944" s="190"/>
      <c r="F944" s="192" t="s">
        <v>1878</v>
      </c>
      <c r="G944" s="190"/>
      <c r="H944" s="193">
        <v>0.99</v>
      </c>
      <c r="I944" s="194"/>
      <c r="J944" s="190"/>
      <c r="K944" s="190"/>
      <c r="L944" s="195"/>
      <c r="M944" s="196"/>
      <c r="N944" s="197"/>
      <c r="O944" s="197"/>
      <c r="P944" s="197"/>
      <c r="Q944" s="197"/>
      <c r="R944" s="197"/>
      <c r="S944" s="197"/>
      <c r="T944" s="198"/>
      <c r="AT944" s="199" t="s">
        <v>151</v>
      </c>
      <c r="AU944" s="199" t="s">
        <v>82</v>
      </c>
      <c r="AV944" s="11" t="s">
        <v>82</v>
      </c>
      <c r="AW944" s="11" t="s">
        <v>4</v>
      </c>
      <c r="AX944" s="11" t="s">
        <v>80</v>
      </c>
      <c r="AY944" s="199" t="s">
        <v>139</v>
      </c>
    </row>
    <row r="945" spans="2:65" s="1" customFormat="1" ht="20.45" customHeight="1">
      <c r="B945" s="33"/>
      <c r="C945" s="173" t="s">
        <v>1879</v>
      </c>
      <c r="D945" s="173" t="s">
        <v>141</v>
      </c>
      <c r="E945" s="174" t="s">
        <v>1880</v>
      </c>
      <c r="F945" s="175" t="s">
        <v>1881</v>
      </c>
      <c r="G945" s="176" t="s">
        <v>144</v>
      </c>
      <c r="H945" s="177">
        <v>34</v>
      </c>
      <c r="I945" s="178"/>
      <c r="J945" s="179">
        <f>ROUND(I945*H945,2)</f>
        <v>0</v>
      </c>
      <c r="K945" s="175" t="s">
        <v>145</v>
      </c>
      <c r="L945" s="37"/>
      <c r="M945" s="180" t="s">
        <v>19</v>
      </c>
      <c r="N945" s="181" t="s">
        <v>43</v>
      </c>
      <c r="O945" s="59"/>
      <c r="P945" s="182">
        <f>O945*H945</f>
        <v>0</v>
      </c>
      <c r="Q945" s="182">
        <v>0.0053</v>
      </c>
      <c r="R945" s="182">
        <f>Q945*H945</f>
        <v>0.1802</v>
      </c>
      <c r="S945" s="182">
        <v>0</v>
      </c>
      <c r="T945" s="183">
        <f>S945*H945</f>
        <v>0</v>
      </c>
      <c r="AR945" s="16" t="s">
        <v>239</v>
      </c>
      <c r="AT945" s="16" t="s">
        <v>141</v>
      </c>
      <c r="AU945" s="16" t="s">
        <v>82</v>
      </c>
      <c r="AY945" s="16" t="s">
        <v>139</v>
      </c>
      <c r="BE945" s="184">
        <f>IF(N945="základní",J945,0)</f>
        <v>0</v>
      </c>
      <c r="BF945" s="184">
        <f>IF(N945="snížená",J945,0)</f>
        <v>0</v>
      </c>
      <c r="BG945" s="184">
        <f>IF(N945="zákl. přenesená",J945,0)</f>
        <v>0</v>
      </c>
      <c r="BH945" s="184">
        <f>IF(N945="sníž. přenesená",J945,0)</f>
        <v>0</v>
      </c>
      <c r="BI945" s="184">
        <f>IF(N945="nulová",J945,0)</f>
        <v>0</v>
      </c>
      <c r="BJ945" s="16" t="s">
        <v>80</v>
      </c>
      <c r="BK945" s="184">
        <f>ROUND(I945*H945,2)</f>
        <v>0</v>
      </c>
      <c r="BL945" s="16" t="s">
        <v>239</v>
      </c>
      <c r="BM945" s="16" t="s">
        <v>1882</v>
      </c>
    </row>
    <row r="946" spans="2:47" s="1" customFormat="1" ht="19.5">
      <c r="B946" s="33"/>
      <c r="C946" s="34"/>
      <c r="D946" s="185" t="s">
        <v>148</v>
      </c>
      <c r="E946" s="34"/>
      <c r="F946" s="186" t="s">
        <v>1883</v>
      </c>
      <c r="G946" s="34"/>
      <c r="H946" s="34"/>
      <c r="I946" s="102"/>
      <c r="J946" s="34"/>
      <c r="K946" s="34"/>
      <c r="L946" s="37"/>
      <c r="M946" s="187"/>
      <c r="N946" s="59"/>
      <c r="O946" s="59"/>
      <c r="P946" s="59"/>
      <c r="Q946" s="59"/>
      <c r="R946" s="59"/>
      <c r="S946" s="59"/>
      <c r="T946" s="60"/>
      <c r="AT946" s="16" t="s">
        <v>148</v>
      </c>
      <c r="AU946" s="16" t="s">
        <v>82</v>
      </c>
    </row>
    <row r="947" spans="2:47" s="1" customFormat="1" ht="29.25">
      <c r="B947" s="33"/>
      <c r="C947" s="34"/>
      <c r="D947" s="185" t="s">
        <v>149</v>
      </c>
      <c r="E947" s="34"/>
      <c r="F947" s="188" t="s">
        <v>1795</v>
      </c>
      <c r="G947" s="34"/>
      <c r="H947" s="34"/>
      <c r="I947" s="102"/>
      <c r="J947" s="34"/>
      <c r="K947" s="34"/>
      <c r="L947" s="37"/>
      <c r="M947" s="187"/>
      <c r="N947" s="59"/>
      <c r="O947" s="59"/>
      <c r="P947" s="59"/>
      <c r="Q947" s="59"/>
      <c r="R947" s="59"/>
      <c r="S947" s="59"/>
      <c r="T947" s="60"/>
      <c r="AT947" s="16" t="s">
        <v>149</v>
      </c>
      <c r="AU947" s="16" t="s">
        <v>82</v>
      </c>
    </row>
    <row r="948" spans="2:65" s="1" customFormat="1" ht="20.45" customHeight="1">
      <c r="B948" s="33"/>
      <c r="C948" s="222" t="s">
        <v>1884</v>
      </c>
      <c r="D948" s="222" t="s">
        <v>259</v>
      </c>
      <c r="E948" s="223" t="s">
        <v>1885</v>
      </c>
      <c r="F948" s="224" t="s">
        <v>1886</v>
      </c>
      <c r="G948" s="225" t="s">
        <v>144</v>
      </c>
      <c r="H948" s="226">
        <v>37.4</v>
      </c>
      <c r="I948" s="227"/>
      <c r="J948" s="228">
        <f>ROUND(I948*H948,2)</f>
        <v>0</v>
      </c>
      <c r="K948" s="224" t="s">
        <v>145</v>
      </c>
      <c r="L948" s="229"/>
      <c r="M948" s="230" t="s">
        <v>19</v>
      </c>
      <c r="N948" s="231" t="s">
        <v>43</v>
      </c>
      <c r="O948" s="59"/>
      <c r="P948" s="182">
        <f>O948*H948</f>
        <v>0</v>
      </c>
      <c r="Q948" s="182">
        <v>0.0126</v>
      </c>
      <c r="R948" s="182">
        <f>Q948*H948</f>
        <v>0.47124</v>
      </c>
      <c r="S948" s="182">
        <v>0</v>
      </c>
      <c r="T948" s="183">
        <f>S948*H948</f>
        <v>0</v>
      </c>
      <c r="AR948" s="16" t="s">
        <v>350</v>
      </c>
      <c r="AT948" s="16" t="s">
        <v>259</v>
      </c>
      <c r="AU948" s="16" t="s">
        <v>82</v>
      </c>
      <c r="AY948" s="16" t="s">
        <v>139</v>
      </c>
      <c r="BE948" s="184">
        <f>IF(N948="základní",J948,0)</f>
        <v>0</v>
      </c>
      <c r="BF948" s="184">
        <f>IF(N948="snížená",J948,0)</f>
        <v>0</v>
      </c>
      <c r="BG948" s="184">
        <f>IF(N948="zákl. přenesená",J948,0)</f>
        <v>0</v>
      </c>
      <c r="BH948" s="184">
        <f>IF(N948="sníž. přenesená",J948,0)</f>
        <v>0</v>
      </c>
      <c r="BI948" s="184">
        <f>IF(N948="nulová",J948,0)</f>
        <v>0</v>
      </c>
      <c r="BJ948" s="16" t="s">
        <v>80</v>
      </c>
      <c r="BK948" s="184">
        <f>ROUND(I948*H948,2)</f>
        <v>0</v>
      </c>
      <c r="BL948" s="16" t="s">
        <v>239</v>
      </c>
      <c r="BM948" s="16" t="s">
        <v>1887</v>
      </c>
    </row>
    <row r="949" spans="2:47" s="1" customFormat="1" ht="11.25">
      <c r="B949" s="33"/>
      <c r="C949" s="34"/>
      <c r="D949" s="185" t="s">
        <v>148</v>
      </c>
      <c r="E949" s="34"/>
      <c r="F949" s="186" t="s">
        <v>1886</v>
      </c>
      <c r="G949" s="34"/>
      <c r="H949" s="34"/>
      <c r="I949" s="102"/>
      <c r="J949" s="34"/>
      <c r="K949" s="34"/>
      <c r="L949" s="37"/>
      <c r="M949" s="187"/>
      <c r="N949" s="59"/>
      <c r="O949" s="59"/>
      <c r="P949" s="59"/>
      <c r="Q949" s="59"/>
      <c r="R949" s="59"/>
      <c r="S949" s="59"/>
      <c r="T949" s="60"/>
      <c r="AT949" s="16" t="s">
        <v>148</v>
      </c>
      <c r="AU949" s="16" t="s">
        <v>82</v>
      </c>
    </row>
    <row r="950" spans="2:51" s="11" customFormat="1" ht="11.25">
      <c r="B950" s="189"/>
      <c r="C950" s="190"/>
      <c r="D950" s="185" t="s">
        <v>151</v>
      </c>
      <c r="E950" s="190"/>
      <c r="F950" s="192" t="s">
        <v>1888</v>
      </c>
      <c r="G950" s="190"/>
      <c r="H950" s="193">
        <v>37.4</v>
      </c>
      <c r="I950" s="194"/>
      <c r="J950" s="190"/>
      <c r="K950" s="190"/>
      <c r="L950" s="195"/>
      <c r="M950" s="196"/>
      <c r="N950" s="197"/>
      <c r="O950" s="197"/>
      <c r="P950" s="197"/>
      <c r="Q950" s="197"/>
      <c r="R950" s="197"/>
      <c r="S950" s="197"/>
      <c r="T950" s="198"/>
      <c r="AT950" s="199" t="s">
        <v>151</v>
      </c>
      <c r="AU950" s="199" t="s">
        <v>82</v>
      </c>
      <c r="AV950" s="11" t="s">
        <v>82</v>
      </c>
      <c r="AW950" s="11" t="s">
        <v>4</v>
      </c>
      <c r="AX950" s="11" t="s">
        <v>80</v>
      </c>
      <c r="AY950" s="199" t="s">
        <v>139</v>
      </c>
    </row>
    <row r="951" spans="2:65" s="1" customFormat="1" ht="20.45" customHeight="1">
      <c r="B951" s="33"/>
      <c r="C951" s="173" t="s">
        <v>1889</v>
      </c>
      <c r="D951" s="173" t="s">
        <v>141</v>
      </c>
      <c r="E951" s="174" t="s">
        <v>1890</v>
      </c>
      <c r="F951" s="175" t="s">
        <v>1891</v>
      </c>
      <c r="G951" s="176" t="s">
        <v>179</v>
      </c>
      <c r="H951" s="177">
        <v>17</v>
      </c>
      <c r="I951" s="178"/>
      <c r="J951" s="179">
        <f>ROUND(I951*H951,2)</f>
        <v>0</v>
      </c>
      <c r="K951" s="175" t="s">
        <v>145</v>
      </c>
      <c r="L951" s="37"/>
      <c r="M951" s="180" t="s">
        <v>19</v>
      </c>
      <c r="N951" s="181" t="s">
        <v>43</v>
      </c>
      <c r="O951" s="59"/>
      <c r="P951" s="182">
        <f>O951*H951</f>
        <v>0</v>
      </c>
      <c r="Q951" s="182">
        <v>0.00026</v>
      </c>
      <c r="R951" s="182">
        <f>Q951*H951</f>
        <v>0.0044199999999999995</v>
      </c>
      <c r="S951" s="182">
        <v>0</v>
      </c>
      <c r="T951" s="183">
        <f>S951*H951</f>
        <v>0</v>
      </c>
      <c r="AR951" s="16" t="s">
        <v>239</v>
      </c>
      <c r="AT951" s="16" t="s">
        <v>141</v>
      </c>
      <c r="AU951" s="16" t="s">
        <v>82</v>
      </c>
      <c r="AY951" s="16" t="s">
        <v>139</v>
      </c>
      <c r="BE951" s="184">
        <f>IF(N951="základní",J951,0)</f>
        <v>0</v>
      </c>
      <c r="BF951" s="184">
        <f>IF(N951="snížená",J951,0)</f>
        <v>0</v>
      </c>
      <c r="BG951" s="184">
        <f>IF(N951="zákl. přenesená",J951,0)</f>
        <v>0</v>
      </c>
      <c r="BH951" s="184">
        <f>IF(N951="sníž. přenesená",J951,0)</f>
        <v>0</v>
      </c>
      <c r="BI951" s="184">
        <f>IF(N951="nulová",J951,0)</f>
        <v>0</v>
      </c>
      <c r="BJ951" s="16" t="s">
        <v>80</v>
      </c>
      <c r="BK951" s="184">
        <f>ROUND(I951*H951,2)</f>
        <v>0</v>
      </c>
      <c r="BL951" s="16" t="s">
        <v>239</v>
      </c>
      <c r="BM951" s="16" t="s">
        <v>1892</v>
      </c>
    </row>
    <row r="952" spans="2:47" s="1" customFormat="1" ht="11.25">
      <c r="B952" s="33"/>
      <c r="C952" s="34"/>
      <c r="D952" s="185" t="s">
        <v>148</v>
      </c>
      <c r="E952" s="34"/>
      <c r="F952" s="186" t="s">
        <v>1893</v>
      </c>
      <c r="G952" s="34"/>
      <c r="H952" s="34"/>
      <c r="I952" s="102"/>
      <c r="J952" s="34"/>
      <c r="K952" s="34"/>
      <c r="L952" s="37"/>
      <c r="M952" s="187"/>
      <c r="N952" s="59"/>
      <c r="O952" s="59"/>
      <c r="P952" s="59"/>
      <c r="Q952" s="59"/>
      <c r="R952" s="59"/>
      <c r="S952" s="59"/>
      <c r="T952" s="60"/>
      <c r="AT952" s="16" t="s">
        <v>148</v>
      </c>
      <c r="AU952" s="16" t="s">
        <v>82</v>
      </c>
    </row>
    <row r="953" spans="2:47" s="1" customFormat="1" ht="39">
      <c r="B953" s="33"/>
      <c r="C953" s="34"/>
      <c r="D953" s="185" t="s">
        <v>149</v>
      </c>
      <c r="E953" s="34"/>
      <c r="F953" s="188" t="s">
        <v>1894</v>
      </c>
      <c r="G953" s="34"/>
      <c r="H953" s="34"/>
      <c r="I953" s="102"/>
      <c r="J953" s="34"/>
      <c r="K953" s="34"/>
      <c r="L953" s="37"/>
      <c r="M953" s="187"/>
      <c r="N953" s="59"/>
      <c r="O953" s="59"/>
      <c r="P953" s="59"/>
      <c r="Q953" s="59"/>
      <c r="R953" s="59"/>
      <c r="S953" s="59"/>
      <c r="T953" s="60"/>
      <c r="AT953" s="16" t="s">
        <v>149</v>
      </c>
      <c r="AU953" s="16" t="s">
        <v>82</v>
      </c>
    </row>
    <row r="954" spans="2:65" s="1" customFormat="1" ht="20.45" customHeight="1">
      <c r="B954" s="33"/>
      <c r="C954" s="173" t="s">
        <v>1895</v>
      </c>
      <c r="D954" s="173" t="s">
        <v>141</v>
      </c>
      <c r="E954" s="174" t="s">
        <v>1896</v>
      </c>
      <c r="F954" s="175" t="s">
        <v>1897</v>
      </c>
      <c r="G954" s="176" t="s">
        <v>262</v>
      </c>
      <c r="H954" s="177">
        <v>0.681</v>
      </c>
      <c r="I954" s="178"/>
      <c r="J954" s="179">
        <f>ROUND(I954*H954,2)</f>
        <v>0</v>
      </c>
      <c r="K954" s="175" t="s">
        <v>145</v>
      </c>
      <c r="L954" s="37"/>
      <c r="M954" s="180" t="s">
        <v>19</v>
      </c>
      <c r="N954" s="181" t="s">
        <v>43</v>
      </c>
      <c r="O954" s="59"/>
      <c r="P954" s="182">
        <f>O954*H954</f>
        <v>0</v>
      </c>
      <c r="Q954" s="182">
        <v>0</v>
      </c>
      <c r="R954" s="182">
        <f>Q954*H954</f>
        <v>0</v>
      </c>
      <c r="S954" s="182">
        <v>0</v>
      </c>
      <c r="T954" s="183">
        <f>S954*H954</f>
        <v>0</v>
      </c>
      <c r="AR954" s="16" t="s">
        <v>239</v>
      </c>
      <c r="AT954" s="16" t="s">
        <v>141</v>
      </c>
      <c r="AU954" s="16" t="s">
        <v>82</v>
      </c>
      <c r="AY954" s="16" t="s">
        <v>139</v>
      </c>
      <c r="BE954" s="184">
        <f>IF(N954="základní",J954,0)</f>
        <v>0</v>
      </c>
      <c r="BF954" s="184">
        <f>IF(N954="snížená",J954,0)</f>
        <v>0</v>
      </c>
      <c r="BG954" s="184">
        <f>IF(N954="zákl. přenesená",J954,0)</f>
        <v>0</v>
      </c>
      <c r="BH954" s="184">
        <f>IF(N954="sníž. přenesená",J954,0)</f>
        <v>0</v>
      </c>
      <c r="BI954" s="184">
        <f>IF(N954="nulová",J954,0)</f>
        <v>0</v>
      </c>
      <c r="BJ954" s="16" t="s">
        <v>80</v>
      </c>
      <c r="BK954" s="184">
        <f>ROUND(I954*H954,2)</f>
        <v>0</v>
      </c>
      <c r="BL954" s="16" t="s">
        <v>239</v>
      </c>
      <c r="BM954" s="16" t="s">
        <v>1898</v>
      </c>
    </row>
    <row r="955" spans="2:47" s="1" customFormat="1" ht="19.5">
      <c r="B955" s="33"/>
      <c r="C955" s="34"/>
      <c r="D955" s="185" t="s">
        <v>148</v>
      </c>
      <c r="E955" s="34"/>
      <c r="F955" s="186" t="s">
        <v>1899</v>
      </c>
      <c r="G955" s="34"/>
      <c r="H955" s="34"/>
      <c r="I955" s="102"/>
      <c r="J955" s="34"/>
      <c r="K955" s="34"/>
      <c r="L955" s="37"/>
      <c r="M955" s="187"/>
      <c r="N955" s="59"/>
      <c r="O955" s="59"/>
      <c r="P955" s="59"/>
      <c r="Q955" s="59"/>
      <c r="R955" s="59"/>
      <c r="S955" s="59"/>
      <c r="T955" s="60"/>
      <c r="AT955" s="16" t="s">
        <v>148</v>
      </c>
      <c r="AU955" s="16" t="s">
        <v>82</v>
      </c>
    </row>
    <row r="956" spans="2:47" s="1" customFormat="1" ht="87.75">
      <c r="B956" s="33"/>
      <c r="C956" s="34"/>
      <c r="D956" s="185" t="s">
        <v>149</v>
      </c>
      <c r="E956" s="34"/>
      <c r="F956" s="188" t="s">
        <v>1334</v>
      </c>
      <c r="G956" s="34"/>
      <c r="H956" s="34"/>
      <c r="I956" s="102"/>
      <c r="J956" s="34"/>
      <c r="K956" s="34"/>
      <c r="L956" s="37"/>
      <c r="M956" s="187"/>
      <c r="N956" s="59"/>
      <c r="O956" s="59"/>
      <c r="P956" s="59"/>
      <c r="Q956" s="59"/>
      <c r="R956" s="59"/>
      <c r="S956" s="59"/>
      <c r="T956" s="60"/>
      <c r="AT956" s="16" t="s">
        <v>149</v>
      </c>
      <c r="AU956" s="16" t="s">
        <v>82</v>
      </c>
    </row>
    <row r="957" spans="2:63" s="10" customFormat="1" ht="22.9" customHeight="1">
      <c r="B957" s="157"/>
      <c r="C957" s="158"/>
      <c r="D957" s="159" t="s">
        <v>71</v>
      </c>
      <c r="E957" s="171" t="s">
        <v>1900</v>
      </c>
      <c r="F957" s="171" t="s">
        <v>1901</v>
      </c>
      <c r="G957" s="158"/>
      <c r="H957" s="158"/>
      <c r="I957" s="161"/>
      <c r="J957" s="172">
        <f>BK957</f>
        <v>0</v>
      </c>
      <c r="K957" s="158"/>
      <c r="L957" s="163"/>
      <c r="M957" s="164"/>
      <c r="N957" s="165"/>
      <c r="O957" s="165"/>
      <c r="P957" s="166">
        <f>SUM(P958:P989)</f>
        <v>0</v>
      </c>
      <c r="Q957" s="165"/>
      <c r="R957" s="166">
        <f>SUM(R958:R989)</f>
        <v>0.68974368</v>
      </c>
      <c r="S957" s="165"/>
      <c r="T957" s="167">
        <f>SUM(T958:T989)</f>
        <v>0</v>
      </c>
      <c r="AR957" s="168" t="s">
        <v>82</v>
      </c>
      <c r="AT957" s="169" t="s">
        <v>71</v>
      </c>
      <c r="AU957" s="169" t="s">
        <v>80</v>
      </c>
      <c r="AY957" s="168" t="s">
        <v>139</v>
      </c>
      <c r="BK957" s="170">
        <f>SUM(BK958:BK989)</f>
        <v>0</v>
      </c>
    </row>
    <row r="958" spans="2:65" s="1" customFormat="1" ht="20.45" customHeight="1">
      <c r="B958" s="33"/>
      <c r="C958" s="173" t="s">
        <v>1902</v>
      </c>
      <c r="D958" s="173" t="s">
        <v>141</v>
      </c>
      <c r="E958" s="174" t="s">
        <v>1903</v>
      </c>
      <c r="F958" s="175" t="s">
        <v>1904</v>
      </c>
      <c r="G958" s="176" t="s">
        <v>144</v>
      </c>
      <c r="H958" s="177">
        <v>16.753</v>
      </c>
      <c r="I958" s="178"/>
      <c r="J958" s="179">
        <f>ROUND(I958*H958,2)</f>
        <v>0</v>
      </c>
      <c r="K958" s="175" t="s">
        <v>145</v>
      </c>
      <c r="L958" s="37"/>
      <c r="M958" s="180" t="s">
        <v>19</v>
      </c>
      <c r="N958" s="181" t="s">
        <v>43</v>
      </c>
      <c r="O958" s="59"/>
      <c r="P958" s="182">
        <f>O958*H958</f>
        <v>0</v>
      </c>
      <c r="Q958" s="182">
        <v>0.00012</v>
      </c>
      <c r="R958" s="182">
        <f>Q958*H958</f>
        <v>0.00201036</v>
      </c>
      <c r="S958" s="182">
        <v>0</v>
      </c>
      <c r="T958" s="183">
        <f>S958*H958</f>
        <v>0</v>
      </c>
      <c r="AR958" s="16" t="s">
        <v>239</v>
      </c>
      <c r="AT958" s="16" t="s">
        <v>141</v>
      </c>
      <c r="AU958" s="16" t="s">
        <v>82</v>
      </c>
      <c r="AY958" s="16" t="s">
        <v>139</v>
      </c>
      <c r="BE958" s="184">
        <f>IF(N958="základní",J958,0)</f>
        <v>0</v>
      </c>
      <c r="BF958" s="184">
        <f>IF(N958="snížená",J958,0)</f>
        <v>0</v>
      </c>
      <c r="BG958" s="184">
        <f>IF(N958="zákl. přenesená",J958,0)</f>
        <v>0</v>
      </c>
      <c r="BH958" s="184">
        <f>IF(N958="sníž. přenesená",J958,0)</f>
        <v>0</v>
      </c>
      <c r="BI958" s="184">
        <f>IF(N958="nulová",J958,0)</f>
        <v>0</v>
      </c>
      <c r="BJ958" s="16" t="s">
        <v>80</v>
      </c>
      <c r="BK958" s="184">
        <f>ROUND(I958*H958,2)</f>
        <v>0</v>
      </c>
      <c r="BL958" s="16" t="s">
        <v>239</v>
      </c>
      <c r="BM958" s="16" t="s">
        <v>1905</v>
      </c>
    </row>
    <row r="959" spans="2:47" s="1" customFormat="1" ht="11.25">
      <c r="B959" s="33"/>
      <c r="C959" s="34"/>
      <c r="D959" s="185" t="s">
        <v>148</v>
      </c>
      <c r="E959" s="34"/>
      <c r="F959" s="186" t="s">
        <v>1906</v>
      </c>
      <c r="G959" s="34"/>
      <c r="H959" s="34"/>
      <c r="I959" s="102"/>
      <c r="J959" s="34"/>
      <c r="K959" s="34"/>
      <c r="L959" s="37"/>
      <c r="M959" s="187"/>
      <c r="N959" s="59"/>
      <c r="O959" s="59"/>
      <c r="P959" s="59"/>
      <c r="Q959" s="59"/>
      <c r="R959" s="59"/>
      <c r="S959" s="59"/>
      <c r="T959" s="60"/>
      <c r="AT959" s="16" t="s">
        <v>148</v>
      </c>
      <c r="AU959" s="16" t="s">
        <v>82</v>
      </c>
    </row>
    <row r="960" spans="2:51" s="11" customFormat="1" ht="11.25">
      <c r="B960" s="189"/>
      <c r="C960" s="190"/>
      <c r="D960" s="185" t="s">
        <v>151</v>
      </c>
      <c r="E960" s="191" t="s">
        <v>19</v>
      </c>
      <c r="F960" s="192" t="s">
        <v>1907</v>
      </c>
      <c r="G960" s="190"/>
      <c r="H960" s="193">
        <v>6</v>
      </c>
      <c r="I960" s="194"/>
      <c r="J960" s="190"/>
      <c r="K960" s="190"/>
      <c r="L960" s="195"/>
      <c r="M960" s="196"/>
      <c r="N960" s="197"/>
      <c r="O960" s="197"/>
      <c r="P960" s="197"/>
      <c r="Q960" s="197"/>
      <c r="R960" s="197"/>
      <c r="S960" s="197"/>
      <c r="T960" s="198"/>
      <c r="AT960" s="199" t="s">
        <v>151</v>
      </c>
      <c r="AU960" s="199" t="s">
        <v>82</v>
      </c>
      <c r="AV960" s="11" t="s">
        <v>82</v>
      </c>
      <c r="AW960" s="11" t="s">
        <v>33</v>
      </c>
      <c r="AX960" s="11" t="s">
        <v>72</v>
      </c>
      <c r="AY960" s="199" t="s">
        <v>139</v>
      </c>
    </row>
    <row r="961" spans="2:51" s="11" customFormat="1" ht="11.25">
      <c r="B961" s="189"/>
      <c r="C961" s="190"/>
      <c r="D961" s="185" t="s">
        <v>151</v>
      </c>
      <c r="E961" s="191" t="s">
        <v>19</v>
      </c>
      <c r="F961" s="192" t="s">
        <v>1908</v>
      </c>
      <c r="G961" s="190"/>
      <c r="H961" s="193">
        <v>2.753</v>
      </c>
      <c r="I961" s="194"/>
      <c r="J961" s="190"/>
      <c r="K961" s="190"/>
      <c r="L961" s="195"/>
      <c r="M961" s="196"/>
      <c r="N961" s="197"/>
      <c r="O961" s="197"/>
      <c r="P961" s="197"/>
      <c r="Q961" s="197"/>
      <c r="R961" s="197"/>
      <c r="S961" s="197"/>
      <c r="T961" s="198"/>
      <c r="AT961" s="199" t="s">
        <v>151</v>
      </c>
      <c r="AU961" s="199" t="s">
        <v>82</v>
      </c>
      <c r="AV961" s="11" t="s">
        <v>82</v>
      </c>
      <c r="AW961" s="11" t="s">
        <v>33</v>
      </c>
      <c r="AX961" s="11" t="s">
        <v>72</v>
      </c>
      <c r="AY961" s="199" t="s">
        <v>139</v>
      </c>
    </row>
    <row r="962" spans="2:51" s="11" customFormat="1" ht="11.25">
      <c r="B962" s="189"/>
      <c r="C962" s="190"/>
      <c r="D962" s="185" t="s">
        <v>151</v>
      </c>
      <c r="E962" s="191" t="s">
        <v>19</v>
      </c>
      <c r="F962" s="192" t="s">
        <v>1909</v>
      </c>
      <c r="G962" s="190"/>
      <c r="H962" s="193">
        <v>8</v>
      </c>
      <c r="I962" s="194"/>
      <c r="J962" s="190"/>
      <c r="K962" s="190"/>
      <c r="L962" s="195"/>
      <c r="M962" s="196"/>
      <c r="N962" s="197"/>
      <c r="O962" s="197"/>
      <c r="P962" s="197"/>
      <c r="Q962" s="197"/>
      <c r="R962" s="197"/>
      <c r="S962" s="197"/>
      <c r="T962" s="198"/>
      <c r="AT962" s="199" t="s">
        <v>151</v>
      </c>
      <c r="AU962" s="199" t="s">
        <v>82</v>
      </c>
      <c r="AV962" s="11" t="s">
        <v>82</v>
      </c>
      <c r="AW962" s="11" t="s">
        <v>33</v>
      </c>
      <c r="AX962" s="11" t="s">
        <v>72</v>
      </c>
      <c r="AY962" s="199" t="s">
        <v>139</v>
      </c>
    </row>
    <row r="963" spans="2:51" s="12" customFormat="1" ht="11.25">
      <c r="B963" s="200"/>
      <c r="C963" s="201"/>
      <c r="D963" s="185" t="s">
        <v>151</v>
      </c>
      <c r="E963" s="202" t="s">
        <v>19</v>
      </c>
      <c r="F963" s="203" t="s">
        <v>166</v>
      </c>
      <c r="G963" s="201"/>
      <c r="H963" s="204">
        <v>16.753</v>
      </c>
      <c r="I963" s="205"/>
      <c r="J963" s="201"/>
      <c r="K963" s="201"/>
      <c r="L963" s="206"/>
      <c r="M963" s="207"/>
      <c r="N963" s="208"/>
      <c r="O963" s="208"/>
      <c r="P963" s="208"/>
      <c r="Q963" s="208"/>
      <c r="R963" s="208"/>
      <c r="S963" s="208"/>
      <c r="T963" s="209"/>
      <c r="AT963" s="210" t="s">
        <v>151</v>
      </c>
      <c r="AU963" s="210" t="s">
        <v>82</v>
      </c>
      <c r="AV963" s="12" t="s">
        <v>146</v>
      </c>
      <c r="AW963" s="12" t="s">
        <v>33</v>
      </c>
      <c r="AX963" s="12" t="s">
        <v>80</v>
      </c>
      <c r="AY963" s="210" t="s">
        <v>139</v>
      </c>
    </row>
    <row r="964" spans="2:65" s="1" customFormat="1" ht="20.45" customHeight="1">
      <c r="B964" s="33"/>
      <c r="C964" s="173" t="s">
        <v>1910</v>
      </c>
      <c r="D964" s="173" t="s">
        <v>141</v>
      </c>
      <c r="E964" s="174" t="s">
        <v>1911</v>
      </c>
      <c r="F964" s="175" t="s">
        <v>1912</v>
      </c>
      <c r="G964" s="176" t="s">
        <v>144</v>
      </c>
      <c r="H964" s="177">
        <v>16.753</v>
      </c>
      <c r="I964" s="178"/>
      <c r="J964" s="179">
        <f>ROUND(I964*H964,2)</f>
        <v>0</v>
      </c>
      <c r="K964" s="175" t="s">
        <v>145</v>
      </c>
      <c r="L964" s="37"/>
      <c r="M964" s="180" t="s">
        <v>19</v>
      </c>
      <c r="N964" s="181" t="s">
        <v>43</v>
      </c>
      <c r="O964" s="59"/>
      <c r="P964" s="182">
        <f>O964*H964</f>
        <v>0</v>
      </c>
      <c r="Q964" s="182">
        <v>0.00012</v>
      </c>
      <c r="R964" s="182">
        <f>Q964*H964</f>
        <v>0.00201036</v>
      </c>
      <c r="S964" s="182">
        <v>0</v>
      </c>
      <c r="T964" s="183">
        <f>S964*H964</f>
        <v>0</v>
      </c>
      <c r="AR964" s="16" t="s">
        <v>239</v>
      </c>
      <c r="AT964" s="16" t="s">
        <v>141</v>
      </c>
      <c r="AU964" s="16" t="s">
        <v>82</v>
      </c>
      <c r="AY964" s="16" t="s">
        <v>139</v>
      </c>
      <c r="BE964" s="184">
        <f>IF(N964="základní",J964,0)</f>
        <v>0</v>
      </c>
      <c r="BF964" s="184">
        <f>IF(N964="snížená",J964,0)</f>
        <v>0</v>
      </c>
      <c r="BG964" s="184">
        <f>IF(N964="zákl. přenesená",J964,0)</f>
        <v>0</v>
      </c>
      <c r="BH964" s="184">
        <f>IF(N964="sníž. přenesená",J964,0)</f>
        <v>0</v>
      </c>
      <c r="BI964" s="184">
        <f>IF(N964="nulová",J964,0)</f>
        <v>0</v>
      </c>
      <c r="BJ964" s="16" t="s">
        <v>80</v>
      </c>
      <c r="BK964" s="184">
        <f>ROUND(I964*H964,2)</f>
        <v>0</v>
      </c>
      <c r="BL964" s="16" t="s">
        <v>239</v>
      </c>
      <c r="BM964" s="16" t="s">
        <v>1913</v>
      </c>
    </row>
    <row r="965" spans="2:47" s="1" customFormat="1" ht="11.25">
      <c r="B965" s="33"/>
      <c r="C965" s="34"/>
      <c r="D965" s="185" t="s">
        <v>148</v>
      </c>
      <c r="E965" s="34"/>
      <c r="F965" s="186" t="s">
        <v>1914</v>
      </c>
      <c r="G965" s="34"/>
      <c r="H965" s="34"/>
      <c r="I965" s="102"/>
      <c r="J965" s="34"/>
      <c r="K965" s="34"/>
      <c r="L965" s="37"/>
      <c r="M965" s="187"/>
      <c r="N965" s="59"/>
      <c r="O965" s="59"/>
      <c r="P965" s="59"/>
      <c r="Q965" s="59"/>
      <c r="R965" s="59"/>
      <c r="S965" s="59"/>
      <c r="T965" s="60"/>
      <c r="AT965" s="16" t="s">
        <v>148</v>
      </c>
      <c r="AU965" s="16" t="s">
        <v>82</v>
      </c>
    </row>
    <row r="966" spans="2:65" s="1" customFormat="1" ht="20.45" customHeight="1">
      <c r="B966" s="33"/>
      <c r="C966" s="173" t="s">
        <v>1915</v>
      </c>
      <c r="D966" s="173" t="s">
        <v>141</v>
      </c>
      <c r="E966" s="174" t="s">
        <v>1916</v>
      </c>
      <c r="F966" s="175" t="s">
        <v>1917</v>
      </c>
      <c r="G966" s="176" t="s">
        <v>144</v>
      </c>
      <c r="H966" s="177">
        <v>272.247</v>
      </c>
      <c r="I966" s="178"/>
      <c r="J966" s="179">
        <f>ROUND(I966*H966,2)</f>
        <v>0</v>
      </c>
      <c r="K966" s="175" t="s">
        <v>145</v>
      </c>
      <c r="L966" s="37"/>
      <c r="M966" s="180" t="s">
        <v>19</v>
      </c>
      <c r="N966" s="181" t="s">
        <v>43</v>
      </c>
      <c r="O966" s="59"/>
      <c r="P966" s="182">
        <f>O966*H966</f>
        <v>0</v>
      </c>
      <c r="Q966" s="182">
        <v>0</v>
      </c>
      <c r="R966" s="182">
        <f>Q966*H966</f>
        <v>0</v>
      </c>
      <c r="S966" s="182">
        <v>0</v>
      </c>
      <c r="T966" s="183">
        <f>S966*H966</f>
        <v>0</v>
      </c>
      <c r="AR966" s="16" t="s">
        <v>239</v>
      </c>
      <c r="AT966" s="16" t="s">
        <v>141</v>
      </c>
      <c r="AU966" s="16" t="s">
        <v>82</v>
      </c>
      <c r="AY966" s="16" t="s">
        <v>139</v>
      </c>
      <c r="BE966" s="184">
        <f>IF(N966="základní",J966,0)</f>
        <v>0</v>
      </c>
      <c r="BF966" s="184">
        <f>IF(N966="snížená",J966,0)</f>
        <v>0</v>
      </c>
      <c r="BG966" s="184">
        <f>IF(N966="zákl. přenesená",J966,0)</f>
        <v>0</v>
      </c>
      <c r="BH966" s="184">
        <f>IF(N966="sníž. přenesená",J966,0)</f>
        <v>0</v>
      </c>
      <c r="BI966" s="184">
        <f>IF(N966="nulová",J966,0)</f>
        <v>0</v>
      </c>
      <c r="BJ966" s="16" t="s">
        <v>80</v>
      </c>
      <c r="BK966" s="184">
        <f>ROUND(I966*H966,2)</f>
        <v>0</v>
      </c>
      <c r="BL966" s="16" t="s">
        <v>239</v>
      </c>
      <c r="BM966" s="16" t="s">
        <v>1918</v>
      </c>
    </row>
    <row r="967" spans="2:47" s="1" customFormat="1" ht="11.25">
      <c r="B967" s="33"/>
      <c r="C967" s="34"/>
      <c r="D967" s="185" t="s">
        <v>148</v>
      </c>
      <c r="E967" s="34"/>
      <c r="F967" s="186" t="s">
        <v>1919</v>
      </c>
      <c r="G967" s="34"/>
      <c r="H967" s="34"/>
      <c r="I967" s="102"/>
      <c r="J967" s="34"/>
      <c r="K967" s="34"/>
      <c r="L967" s="37"/>
      <c r="M967" s="187"/>
      <c r="N967" s="59"/>
      <c r="O967" s="59"/>
      <c r="P967" s="59"/>
      <c r="Q967" s="59"/>
      <c r="R967" s="59"/>
      <c r="S967" s="59"/>
      <c r="T967" s="60"/>
      <c r="AT967" s="16" t="s">
        <v>148</v>
      </c>
      <c r="AU967" s="16" t="s">
        <v>82</v>
      </c>
    </row>
    <row r="968" spans="2:51" s="11" customFormat="1" ht="11.25">
      <c r="B968" s="189"/>
      <c r="C968" s="190"/>
      <c r="D968" s="185" t="s">
        <v>151</v>
      </c>
      <c r="E968" s="191" t="s">
        <v>19</v>
      </c>
      <c r="F968" s="192" t="s">
        <v>1920</v>
      </c>
      <c r="G968" s="190"/>
      <c r="H968" s="193">
        <v>185.13</v>
      </c>
      <c r="I968" s="194"/>
      <c r="J968" s="190"/>
      <c r="K968" s="190"/>
      <c r="L968" s="195"/>
      <c r="M968" s="196"/>
      <c r="N968" s="197"/>
      <c r="O968" s="197"/>
      <c r="P968" s="197"/>
      <c r="Q968" s="197"/>
      <c r="R968" s="197"/>
      <c r="S968" s="197"/>
      <c r="T968" s="198"/>
      <c r="AT968" s="199" t="s">
        <v>151</v>
      </c>
      <c r="AU968" s="199" t="s">
        <v>82</v>
      </c>
      <c r="AV968" s="11" t="s">
        <v>82</v>
      </c>
      <c r="AW968" s="11" t="s">
        <v>33</v>
      </c>
      <c r="AX968" s="11" t="s">
        <v>72</v>
      </c>
      <c r="AY968" s="199" t="s">
        <v>139</v>
      </c>
    </row>
    <row r="969" spans="2:51" s="11" customFormat="1" ht="11.25">
      <c r="B969" s="189"/>
      <c r="C969" s="190"/>
      <c r="D969" s="185" t="s">
        <v>151</v>
      </c>
      <c r="E969" s="191" t="s">
        <v>19</v>
      </c>
      <c r="F969" s="192" t="s">
        <v>1921</v>
      </c>
      <c r="G969" s="190"/>
      <c r="H969" s="193">
        <v>85.965</v>
      </c>
      <c r="I969" s="194"/>
      <c r="J969" s="190"/>
      <c r="K969" s="190"/>
      <c r="L969" s="195"/>
      <c r="M969" s="196"/>
      <c r="N969" s="197"/>
      <c r="O969" s="197"/>
      <c r="P969" s="197"/>
      <c r="Q969" s="197"/>
      <c r="R969" s="197"/>
      <c r="S969" s="197"/>
      <c r="T969" s="198"/>
      <c r="AT969" s="199" t="s">
        <v>151</v>
      </c>
      <c r="AU969" s="199" t="s">
        <v>82</v>
      </c>
      <c r="AV969" s="11" t="s">
        <v>82</v>
      </c>
      <c r="AW969" s="11" t="s">
        <v>33</v>
      </c>
      <c r="AX969" s="11" t="s">
        <v>72</v>
      </c>
      <c r="AY969" s="199" t="s">
        <v>139</v>
      </c>
    </row>
    <row r="970" spans="2:51" s="11" customFormat="1" ht="11.25">
      <c r="B970" s="189"/>
      <c r="C970" s="190"/>
      <c r="D970" s="185" t="s">
        <v>151</v>
      </c>
      <c r="E970" s="191" t="s">
        <v>19</v>
      </c>
      <c r="F970" s="192" t="s">
        <v>1922</v>
      </c>
      <c r="G970" s="190"/>
      <c r="H970" s="193">
        <v>1.152</v>
      </c>
      <c r="I970" s="194"/>
      <c r="J970" s="190"/>
      <c r="K970" s="190"/>
      <c r="L970" s="195"/>
      <c r="M970" s="196"/>
      <c r="N970" s="197"/>
      <c r="O970" s="197"/>
      <c r="P970" s="197"/>
      <c r="Q970" s="197"/>
      <c r="R970" s="197"/>
      <c r="S970" s="197"/>
      <c r="T970" s="198"/>
      <c r="AT970" s="199" t="s">
        <v>151</v>
      </c>
      <c r="AU970" s="199" t="s">
        <v>82</v>
      </c>
      <c r="AV970" s="11" t="s">
        <v>82</v>
      </c>
      <c r="AW970" s="11" t="s">
        <v>33</v>
      </c>
      <c r="AX970" s="11" t="s">
        <v>72</v>
      </c>
      <c r="AY970" s="199" t="s">
        <v>139</v>
      </c>
    </row>
    <row r="971" spans="2:51" s="12" customFormat="1" ht="11.25">
      <c r="B971" s="200"/>
      <c r="C971" s="201"/>
      <c r="D971" s="185" t="s">
        <v>151</v>
      </c>
      <c r="E971" s="202" t="s">
        <v>19</v>
      </c>
      <c r="F971" s="203" t="s">
        <v>166</v>
      </c>
      <c r="G971" s="201"/>
      <c r="H971" s="204">
        <v>272.247</v>
      </c>
      <c r="I971" s="205"/>
      <c r="J971" s="201"/>
      <c r="K971" s="201"/>
      <c r="L971" s="206"/>
      <c r="M971" s="207"/>
      <c r="N971" s="208"/>
      <c r="O971" s="208"/>
      <c r="P971" s="208"/>
      <c r="Q971" s="208"/>
      <c r="R971" s="208"/>
      <c r="S971" s="208"/>
      <c r="T971" s="209"/>
      <c r="AT971" s="210" t="s">
        <v>151</v>
      </c>
      <c r="AU971" s="210" t="s">
        <v>82</v>
      </c>
      <c r="AV971" s="12" t="s">
        <v>146</v>
      </c>
      <c r="AW971" s="12" t="s">
        <v>33</v>
      </c>
      <c r="AX971" s="12" t="s">
        <v>80</v>
      </c>
      <c r="AY971" s="210" t="s">
        <v>139</v>
      </c>
    </row>
    <row r="972" spans="2:65" s="1" customFormat="1" ht="20.45" customHeight="1">
      <c r="B972" s="33"/>
      <c r="C972" s="173" t="s">
        <v>1923</v>
      </c>
      <c r="D972" s="173" t="s">
        <v>141</v>
      </c>
      <c r="E972" s="174" t="s">
        <v>1924</v>
      </c>
      <c r="F972" s="175" t="s">
        <v>1925</v>
      </c>
      <c r="G972" s="176" t="s">
        <v>144</v>
      </c>
      <c r="H972" s="177">
        <v>271.095</v>
      </c>
      <c r="I972" s="178"/>
      <c r="J972" s="179">
        <f>ROUND(I972*H972,2)</f>
        <v>0</v>
      </c>
      <c r="K972" s="175" t="s">
        <v>145</v>
      </c>
      <c r="L972" s="37"/>
      <c r="M972" s="180" t="s">
        <v>19</v>
      </c>
      <c r="N972" s="181" t="s">
        <v>43</v>
      </c>
      <c r="O972" s="59"/>
      <c r="P972" s="182">
        <f>O972*H972</f>
        <v>0</v>
      </c>
      <c r="Q972" s="182">
        <v>0</v>
      </c>
      <c r="R972" s="182">
        <f>Q972*H972</f>
        <v>0</v>
      </c>
      <c r="S972" s="182">
        <v>0</v>
      </c>
      <c r="T972" s="183">
        <f>S972*H972</f>
        <v>0</v>
      </c>
      <c r="AR972" s="16" t="s">
        <v>239</v>
      </c>
      <c r="AT972" s="16" t="s">
        <v>141</v>
      </c>
      <c r="AU972" s="16" t="s">
        <v>82</v>
      </c>
      <c r="AY972" s="16" t="s">
        <v>139</v>
      </c>
      <c r="BE972" s="184">
        <f>IF(N972="základní",J972,0)</f>
        <v>0</v>
      </c>
      <c r="BF972" s="184">
        <f>IF(N972="snížená",J972,0)</f>
        <v>0</v>
      </c>
      <c r="BG972" s="184">
        <f>IF(N972="zákl. přenesená",J972,0)</f>
        <v>0</v>
      </c>
      <c r="BH972" s="184">
        <f>IF(N972="sníž. přenesená",J972,0)</f>
        <v>0</v>
      </c>
      <c r="BI972" s="184">
        <f>IF(N972="nulová",J972,0)</f>
        <v>0</v>
      </c>
      <c r="BJ972" s="16" t="s">
        <v>80</v>
      </c>
      <c r="BK972" s="184">
        <f>ROUND(I972*H972,2)</f>
        <v>0</v>
      </c>
      <c r="BL972" s="16" t="s">
        <v>239</v>
      </c>
      <c r="BM972" s="16" t="s">
        <v>1926</v>
      </c>
    </row>
    <row r="973" spans="2:47" s="1" customFormat="1" ht="11.25">
      <c r="B973" s="33"/>
      <c r="C973" s="34"/>
      <c r="D973" s="185" t="s">
        <v>148</v>
      </c>
      <c r="E973" s="34"/>
      <c r="F973" s="186" t="s">
        <v>1927</v>
      </c>
      <c r="G973" s="34"/>
      <c r="H973" s="34"/>
      <c r="I973" s="102"/>
      <c r="J973" s="34"/>
      <c r="K973" s="34"/>
      <c r="L973" s="37"/>
      <c r="M973" s="187"/>
      <c r="N973" s="59"/>
      <c r="O973" s="59"/>
      <c r="P973" s="59"/>
      <c r="Q973" s="59"/>
      <c r="R973" s="59"/>
      <c r="S973" s="59"/>
      <c r="T973" s="60"/>
      <c r="AT973" s="16" t="s">
        <v>148</v>
      </c>
      <c r="AU973" s="16" t="s">
        <v>82</v>
      </c>
    </row>
    <row r="974" spans="2:65" s="1" customFormat="1" ht="20.45" customHeight="1">
      <c r="B974" s="33"/>
      <c r="C974" s="173" t="s">
        <v>1928</v>
      </c>
      <c r="D974" s="173" t="s">
        <v>141</v>
      </c>
      <c r="E974" s="174" t="s">
        <v>1929</v>
      </c>
      <c r="F974" s="175" t="s">
        <v>1930</v>
      </c>
      <c r="G974" s="176" t="s">
        <v>144</v>
      </c>
      <c r="H974" s="177">
        <v>149.416</v>
      </c>
      <c r="I974" s="178"/>
      <c r="J974" s="179">
        <f>ROUND(I974*H974,2)</f>
        <v>0</v>
      </c>
      <c r="K974" s="175" t="s">
        <v>145</v>
      </c>
      <c r="L974" s="37"/>
      <c r="M974" s="180" t="s">
        <v>19</v>
      </c>
      <c r="N974" s="181" t="s">
        <v>43</v>
      </c>
      <c r="O974" s="59"/>
      <c r="P974" s="182">
        <f>O974*H974</f>
        <v>0</v>
      </c>
      <c r="Q974" s="182">
        <v>0.0002</v>
      </c>
      <c r="R974" s="182">
        <f>Q974*H974</f>
        <v>0.029883200000000002</v>
      </c>
      <c r="S974" s="182">
        <v>0</v>
      </c>
      <c r="T974" s="183">
        <f>S974*H974</f>
        <v>0</v>
      </c>
      <c r="AR974" s="16" t="s">
        <v>239</v>
      </c>
      <c r="AT974" s="16" t="s">
        <v>141</v>
      </c>
      <c r="AU974" s="16" t="s">
        <v>82</v>
      </c>
      <c r="AY974" s="16" t="s">
        <v>139</v>
      </c>
      <c r="BE974" s="184">
        <f>IF(N974="základní",J974,0)</f>
        <v>0</v>
      </c>
      <c r="BF974" s="184">
        <f>IF(N974="snížená",J974,0)</f>
        <v>0</v>
      </c>
      <c r="BG974" s="184">
        <f>IF(N974="zákl. přenesená",J974,0)</f>
        <v>0</v>
      </c>
      <c r="BH974" s="184">
        <f>IF(N974="sníž. přenesená",J974,0)</f>
        <v>0</v>
      </c>
      <c r="BI974" s="184">
        <f>IF(N974="nulová",J974,0)</f>
        <v>0</v>
      </c>
      <c r="BJ974" s="16" t="s">
        <v>80</v>
      </c>
      <c r="BK974" s="184">
        <f>ROUND(I974*H974,2)</f>
        <v>0</v>
      </c>
      <c r="BL974" s="16" t="s">
        <v>239</v>
      </c>
      <c r="BM974" s="16" t="s">
        <v>1931</v>
      </c>
    </row>
    <row r="975" spans="2:47" s="1" customFormat="1" ht="19.5">
      <c r="B975" s="33"/>
      <c r="C975" s="34"/>
      <c r="D975" s="185" t="s">
        <v>148</v>
      </c>
      <c r="E975" s="34"/>
      <c r="F975" s="186" t="s">
        <v>1932</v>
      </c>
      <c r="G975" s="34"/>
      <c r="H975" s="34"/>
      <c r="I975" s="102"/>
      <c r="J975" s="34"/>
      <c r="K975" s="34"/>
      <c r="L975" s="37"/>
      <c r="M975" s="187"/>
      <c r="N975" s="59"/>
      <c r="O975" s="59"/>
      <c r="P975" s="59"/>
      <c r="Q975" s="59"/>
      <c r="R975" s="59"/>
      <c r="S975" s="59"/>
      <c r="T975" s="60"/>
      <c r="AT975" s="16" t="s">
        <v>148</v>
      </c>
      <c r="AU975" s="16" t="s">
        <v>82</v>
      </c>
    </row>
    <row r="976" spans="2:51" s="11" customFormat="1" ht="11.25">
      <c r="B976" s="189"/>
      <c r="C976" s="190"/>
      <c r="D976" s="185" t="s">
        <v>151</v>
      </c>
      <c r="E976" s="191" t="s">
        <v>19</v>
      </c>
      <c r="F976" s="192" t="s">
        <v>1933</v>
      </c>
      <c r="G976" s="190"/>
      <c r="H976" s="193">
        <v>124.868</v>
      </c>
      <c r="I976" s="194"/>
      <c r="J976" s="190"/>
      <c r="K976" s="190"/>
      <c r="L976" s="195"/>
      <c r="M976" s="196"/>
      <c r="N976" s="197"/>
      <c r="O976" s="197"/>
      <c r="P976" s="197"/>
      <c r="Q976" s="197"/>
      <c r="R976" s="197"/>
      <c r="S976" s="197"/>
      <c r="T976" s="198"/>
      <c r="AT976" s="199" t="s">
        <v>151</v>
      </c>
      <c r="AU976" s="199" t="s">
        <v>82</v>
      </c>
      <c r="AV976" s="11" t="s">
        <v>82</v>
      </c>
      <c r="AW976" s="11" t="s">
        <v>33</v>
      </c>
      <c r="AX976" s="11" t="s">
        <v>72</v>
      </c>
      <c r="AY976" s="199" t="s">
        <v>139</v>
      </c>
    </row>
    <row r="977" spans="2:51" s="11" customFormat="1" ht="11.25">
      <c r="B977" s="189"/>
      <c r="C977" s="190"/>
      <c r="D977" s="185" t="s">
        <v>151</v>
      </c>
      <c r="E977" s="191" t="s">
        <v>19</v>
      </c>
      <c r="F977" s="192" t="s">
        <v>1934</v>
      </c>
      <c r="G977" s="190"/>
      <c r="H977" s="193">
        <v>12.388</v>
      </c>
      <c r="I977" s="194"/>
      <c r="J977" s="190"/>
      <c r="K977" s="190"/>
      <c r="L977" s="195"/>
      <c r="M977" s="196"/>
      <c r="N977" s="197"/>
      <c r="O977" s="197"/>
      <c r="P977" s="197"/>
      <c r="Q977" s="197"/>
      <c r="R977" s="197"/>
      <c r="S977" s="197"/>
      <c r="T977" s="198"/>
      <c r="AT977" s="199" t="s">
        <v>151</v>
      </c>
      <c r="AU977" s="199" t="s">
        <v>82</v>
      </c>
      <c r="AV977" s="11" t="s">
        <v>82</v>
      </c>
      <c r="AW977" s="11" t="s">
        <v>33</v>
      </c>
      <c r="AX977" s="11" t="s">
        <v>72</v>
      </c>
      <c r="AY977" s="199" t="s">
        <v>139</v>
      </c>
    </row>
    <row r="978" spans="2:51" s="11" customFormat="1" ht="11.25">
      <c r="B978" s="189"/>
      <c r="C978" s="190"/>
      <c r="D978" s="185" t="s">
        <v>151</v>
      </c>
      <c r="E978" s="191" t="s">
        <v>19</v>
      </c>
      <c r="F978" s="192" t="s">
        <v>1935</v>
      </c>
      <c r="G978" s="190"/>
      <c r="H978" s="193">
        <v>12.16</v>
      </c>
      <c r="I978" s="194"/>
      <c r="J978" s="190"/>
      <c r="K978" s="190"/>
      <c r="L978" s="195"/>
      <c r="M978" s="196"/>
      <c r="N978" s="197"/>
      <c r="O978" s="197"/>
      <c r="P978" s="197"/>
      <c r="Q978" s="197"/>
      <c r="R978" s="197"/>
      <c r="S978" s="197"/>
      <c r="T978" s="198"/>
      <c r="AT978" s="199" t="s">
        <v>151</v>
      </c>
      <c r="AU978" s="199" t="s">
        <v>82</v>
      </c>
      <c r="AV978" s="11" t="s">
        <v>82</v>
      </c>
      <c r="AW978" s="11" t="s">
        <v>33</v>
      </c>
      <c r="AX978" s="11" t="s">
        <v>72</v>
      </c>
      <c r="AY978" s="199" t="s">
        <v>139</v>
      </c>
    </row>
    <row r="979" spans="2:51" s="12" customFormat="1" ht="11.25">
      <c r="B979" s="200"/>
      <c r="C979" s="201"/>
      <c r="D979" s="185" t="s">
        <v>151</v>
      </c>
      <c r="E979" s="202" t="s">
        <v>19</v>
      </c>
      <c r="F979" s="203" t="s">
        <v>166</v>
      </c>
      <c r="G979" s="201"/>
      <c r="H979" s="204">
        <v>149.416</v>
      </c>
      <c r="I979" s="205"/>
      <c r="J979" s="201"/>
      <c r="K979" s="201"/>
      <c r="L979" s="206"/>
      <c r="M979" s="207"/>
      <c r="N979" s="208"/>
      <c r="O979" s="208"/>
      <c r="P979" s="208"/>
      <c r="Q979" s="208"/>
      <c r="R979" s="208"/>
      <c r="S979" s="208"/>
      <c r="T979" s="209"/>
      <c r="AT979" s="210" t="s">
        <v>151</v>
      </c>
      <c r="AU979" s="210" t="s">
        <v>82</v>
      </c>
      <c r="AV979" s="12" t="s">
        <v>146</v>
      </c>
      <c r="AW979" s="12" t="s">
        <v>33</v>
      </c>
      <c r="AX979" s="12" t="s">
        <v>80</v>
      </c>
      <c r="AY979" s="210" t="s">
        <v>139</v>
      </c>
    </row>
    <row r="980" spans="2:65" s="1" customFormat="1" ht="20.45" customHeight="1">
      <c r="B980" s="33"/>
      <c r="C980" s="173" t="s">
        <v>1936</v>
      </c>
      <c r="D980" s="173" t="s">
        <v>141</v>
      </c>
      <c r="E980" s="174" t="s">
        <v>1937</v>
      </c>
      <c r="F980" s="175" t="s">
        <v>1938</v>
      </c>
      <c r="G980" s="176" t="s">
        <v>144</v>
      </c>
      <c r="H980" s="177">
        <v>149.416</v>
      </c>
      <c r="I980" s="178"/>
      <c r="J980" s="179">
        <f>ROUND(I980*H980,2)</f>
        <v>0</v>
      </c>
      <c r="K980" s="175" t="s">
        <v>145</v>
      </c>
      <c r="L980" s="37"/>
      <c r="M980" s="180" t="s">
        <v>19</v>
      </c>
      <c r="N980" s="181" t="s">
        <v>43</v>
      </c>
      <c r="O980" s="59"/>
      <c r="P980" s="182">
        <f>O980*H980</f>
        <v>0</v>
      </c>
      <c r="Q980" s="182">
        <v>0.00021</v>
      </c>
      <c r="R980" s="182">
        <f>Q980*H980</f>
        <v>0.03137736</v>
      </c>
      <c r="S980" s="182">
        <v>0</v>
      </c>
      <c r="T980" s="183">
        <f>S980*H980</f>
        <v>0</v>
      </c>
      <c r="AR980" s="16" t="s">
        <v>239</v>
      </c>
      <c r="AT980" s="16" t="s">
        <v>141</v>
      </c>
      <c r="AU980" s="16" t="s">
        <v>82</v>
      </c>
      <c r="AY980" s="16" t="s">
        <v>139</v>
      </c>
      <c r="BE980" s="184">
        <f>IF(N980="základní",J980,0)</f>
        <v>0</v>
      </c>
      <c r="BF980" s="184">
        <f>IF(N980="snížená",J980,0)</f>
        <v>0</v>
      </c>
      <c r="BG980" s="184">
        <f>IF(N980="zákl. přenesená",J980,0)</f>
        <v>0</v>
      </c>
      <c r="BH980" s="184">
        <f>IF(N980="sníž. přenesená",J980,0)</f>
        <v>0</v>
      </c>
      <c r="BI980" s="184">
        <f>IF(N980="nulová",J980,0)</f>
        <v>0</v>
      </c>
      <c r="BJ980" s="16" t="s">
        <v>80</v>
      </c>
      <c r="BK980" s="184">
        <f>ROUND(I980*H980,2)</f>
        <v>0</v>
      </c>
      <c r="BL980" s="16" t="s">
        <v>239</v>
      </c>
      <c r="BM980" s="16" t="s">
        <v>1939</v>
      </c>
    </row>
    <row r="981" spans="2:47" s="1" customFormat="1" ht="19.5">
      <c r="B981" s="33"/>
      <c r="C981" s="34"/>
      <c r="D981" s="185" t="s">
        <v>148</v>
      </c>
      <c r="E981" s="34"/>
      <c r="F981" s="186" t="s">
        <v>1940</v>
      </c>
      <c r="G981" s="34"/>
      <c r="H981" s="34"/>
      <c r="I981" s="102"/>
      <c r="J981" s="34"/>
      <c r="K981" s="34"/>
      <c r="L981" s="37"/>
      <c r="M981" s="187"/>
      <c r="N981" s="59"/>
      <c r="O981" s="59"/>
      <c r="P981" s="59"/>
      <c r="Q981" s="59"/>
      <c r="R981" s="59"/>
      <c r="S981" s="59"/>
      <c r="T981" s="60"/>
      <c r="AT981" s="16" t="s">
        <v>148</v>
      </c>
      <c r="AU981" s="16" t="s">
        <v>82</v>
      </c>
    </row>
    <row r="982" spans="2:65" s="1" customFormat="1" ht="20.45" customHeight="1">
      <c r="B982" s="33"/>
      <c r="C982" s="173" t="s">
        <v>1941</v>
      </c>
      <c r="D982" s="173" t="s">
        <v>141</v>
      </c>
      <c r="E982" s="174" t="s">
        <v>1942</v>
      </c>
      <c r="F982" s="175" t="s">
        <v>1943</v>
      </c>
      <c r="G982" s="176" t="s">
        <v>144</v>
      </c>
      <c r="H982" s="177">
        <v>124.868</v>
      </c>
      <c r="I982" s="178"/>
      <c r="J982" s="179">
        <f>ROUND(I982*H982,2)</f>
        <v>0</v>
      </c>
      <c r="K982" s="175" t="s">
        <v>145</v>
      </c>
      <c r="L982" s="37"/>
      <c r="M982" s="180" t="s">
        <v>19</v>
      </c>
      <c r="N982" s="181" t="s">
        <v>43</v>
      </c>
      <c r="O982" s="59"/>
      <c r="P982" s="182">
        <f>O982*H982</f>
        <v>0</v>
      </c>
      <c r="Q982" s="182">
        <v>0.005</v>
      </c>
      <c r="R982" s="182">
        <f>Q982*H982</f>
        <v>0.62434</v>
      </c>
      <c r="S982" s="182">
        <v>0</v>
      </c>
      <c r="T982" s="183">
        <f>S982*H982</f>
        <v>0</v>
      </c>
      <c r="AR982" s="16" t="s">
        <v>239</v>
      </c>
      <c r="AT982" s="16" t="s">
        <v>141</v>
      </c>
      <c r="AU982" s="16" t="s">
        <v>82</v>
      </c>
      <c r="AY982" s="16" t="s">
        <v>139</v>
      </c>
      <c r="BE982" s="184">
        <f>IF(N982="základní",J982,0)</f>
        <v>0</v>
      </c>
      <c r="BF982" s="184">
        <f>IF(N982="snížená",J982,0)</f>
        <v>0</v>
      </c>
      <c r="BG982" s="184">
        <f>IF(N982="zákl. přenesená",J982,0)</f>
        <v>0</v>
      </c>
      <c r="BH982" s="184">
        <f>IF(N982="sníž. přenesená",J982,0)</f>
        <v>0</v>
      </c>
      <c r="BI982" s="184">
        <f>IF(N982="nulová",J982,0)</f>
        <v>0</v>
      </c>
      <c r="BJ982" s="16" t="s">
        <v>80</v>
      </c>
      <c r="BK982" s="184">
        <f>ROUND(I982*H982,2)</f>
        <v>0</v>
      </c>
      <c r="BL982" s="16" t="s">
        <v>239</v>
      </c>
      <c r="BM982" s="16" t="s">
        <v>1944</v>
      </c>
    </row>
    <row r="983" spans="2:47" s="1" customFormat="1" ht="11.25">
      <c r="B983" s="33"/>
      <c r="C983" s="34"/>
      <c r="D983" s="185" t="s">
        <v>148</v>
      </c>
      <c r="E983" s="34"/>
      <c r="F983" s="186" t="s">
        <v>1945</v>
      </c>
      <c r="G983" s="34"/>
      <c r="H983" s="34"/>
      <c r="I983" s="102"/>
      <c r="J983" s="34"/>
      <c r="K983" s="34"/>
      <c r="L983" s="37"/>
      <c r="M983" s="187"/>
      <c r="N983" s="59"/>
      <c r="O983" s="59"/>
      <c r="P983" s="59"/>
      <c r="Q983" s="59"/>
      <c r="R983" s="59"/>
      <c r="S983" s="59"/>
      <c r="T983" s="60"/>
      <c r="AT983" s="16" t="s">
        <v>148</v>
      </c>
      <c r="AU983" s="16" t="s">
        <v>82</v>
      </c>
    </row>
    <row r="984" spans="2:47" s="1" customFormat="1" ht="29.25">
      <c r="B984" s="33"/>
      <c r="C984" s="34"/>
      <c r="D984" s="185" t="s">
        <v>149</v>
      </c>
      <c r="E984" s="34"/>
      <c r="F984" s="188" t="s">
        <v>1946</v>
      </c>
      <c r="G984" s="34"/>
      <c r="H984" s="34"/>
      <c r="I984" s="102"/>
      <c r="J984" s="34"/>
      <c r="K984" s="34"/>
      <c r="L984" s="37"/>
      <c r="M984" s="187"/>
      <c r="N984" s="59"/>
      <c r="O984" s="59"/>
      <c r="P984" s="59"/>
      <c r="Q984" s="59"/>
      <c r="R984" s="59"/>
      <c r="S984" s="59"/>
      <c r="T984" s="60"/>
      <c r="AT984" s="16" t="s">
        <v>149</v>
      </c>
      <c r="AU984" s="16" t="s">
        <v>82</v>
      </c>
    </row>
    <row r="985" spans="2:65" s="1" customFormat="1" ht="20.45" customHeight="1">
      <c r="B985" s="33"/>
      <c r="C985" s="173" t="s">
        <v>1947</v>
      </c>
      <c r="D985" s="173" t="s">
        <v>141</v>
      </c>
      <c r="E985" s="174" t="s">
        <v>1948</v>
      </c>
      <c r="F985" s="175" t="s">
        <v>1949</v>
      </c>
      <c r="G985" s="176" t="s">
        <v>144</v>
      </c>
      <c r="H985" s="177">
        <v>0.72</v>
      </c>
      <c r="I985" s="178"/>
      <c r="J985" s="179">
        <f>ROUND(I985*H985,2)</f>
        <v>0</v>
      </c>
      <c r="K985" s="175" t="s">
        <v>145</v>
      </c>
      <c r="L985" s="37"/>
      <c r="M985" s="180" t="s">
        <v>19</v>
      </c>
      <c r="N985" s="181" t="s">
        <v>43</v>
      </c>
      <c r="O985" s="59"/>
      <c r="P985" s="182">
        <f>O985*H985</f>
        <v>0</v>
      </c>
      <c r="Q985" s="182">
        <v>0.0001</v>
      </c>
      <c r="R985" s="182">
        <f>Q985*H985</f>
        <v>7.2E-05</v>
      </c>
      <c r="S985" s="182">
        <v>0</v>
      </c>
      <c r="T985" s="183">
        <f>S985*H985</f>
        <v>0</v>
      </c>
      <c r="AR985" s="16" t="s">
        <v>239</v>
      </c>
      <c r="AT985" s="16" t="s">
        <v>141</v>
      </c>
      <c r="AU985" s="16" t="s">
        <v>82</v>
      </c>
      <c r="AY985" s="16" t="s">
        <v>139</v>
      </c>
      <c r="BE985" s="184">
        <f>IF(N985="základní",J985,0)</f>
        <v>0</v>
      </c>
      <c r="BF985" s="184">
        <f>IF(N985="snížená",J985,0)</f>
        <v>0</v>
      </c>
      <c r="BG985" s="184">
        <f>IF(N985="zákl. přenesená",J985,0)</f>
        <v>0</v>
      </c>
      <c r="BH985" s="184">
        <f>IF(N985="sníž. přenesená",J985,0)</f>
        <v>0</v>
      </c>
      <c r="BI985" s="184">
        <f>IF(N985="nulová",J985,0)</f>
        <v>0</v>
      </c>
      <c r="BJ985" s="16" t="s">
        <v>80</v>
      </c>
      <c r="BK985" s="184">
        <f>ROUND(I985*H985,2)</f>
        <v>0</v>
      </c>
      <c r="BL985" s="16" t="s">
        <v>239</v>
      </c>
      <c r="BM985" s="16" t="s">
        <v>1950</v>
      </c>
    </row>
    <row r="986" spans="2:47" s="1" customFormat="1" ht="11.25">
      <c r="B986" s="33"/>
      <c r="C986" s="34"/>
      <c r="D986" s="185" t="s">
        <v>148</v>
      </c>
      <c r="E986" s="34"/>
      <c r="F986" s="186" t="s">
        <v>1951</v>
      </c>
      <c r="G986" s="34"/>
      <c r="H986" s="34"/>
      <c r="I986" s="102"/>
      <c r="J986" s="34"/>
      <c r="K986" s="34"/>
      <c r="L986" s="37"/>
      <c r="M986" s="187"/>
      <c r="N986" s="59"/>
      <c r="O986" s="59"/>
      <c r="P986" s="59"/>
      <c r="Q986" s="59"/>
      <c r="R986" s="59"/>
      <c r="S986" s="59"/>
      <c r="T986" s="60"/>
      <c r="AT986" s="16" t="s">
        <v>148</v>
      </c>
      <c r="AU986" s="16" t="s">
        <v>82</v>
      </c>
    </row>
    <row r="987" spans="2:51" s="11" customFormat="1" ht="11.25">
      <c r="B987" s="189"/>
      <c r="C987" s="190"/>
      <c r="D987" s="185" t="s">
        <v>151</v>
      </c>
      <c r="E987" s="191" t="s">
        <v>19</v>
      </c>
      <c r="F987" s="192" t="s">
        <v>1952</v>
      </c>
      <c r="G987" s="190"/>
      <c r="H987" s="193">
        <v>0.72</v>
      </c>
      <c r="I987" s="194"/>
      <c r="J987" s="190"/>
      <c r="K987" s="190"/>
      <c r="L987" s="195"/>
      <c r="M987" s="196"/>
      <c r="N987" s="197"/>
      <c r="O987" s="197"/>
      <c r="P987" s="197"/>
      <c r="Q987" s="197"/>
      <c r="R987" s="197"/>
      <c r="S987" s="197"/>
      <c r="T987" s="198"/>
      <c r="AT987" s="199" t="s">
        <v>151</v>
      </c>
      <c r="AU987" s="199" t="s">
        <v>82</v>
      </c>
      <c r="AV987" s="11" t="s">
        <v>82</v>
      </c>
      <c r="AW987" s="11" t="s">
        <v>33</v>
      </c>
      <c r="AX987" s="11" t="s">
        <v>80</v>
      </c>
      <c r="AY987" s="199" t="s">
        <v>139</v>
      </c>
    </row>
    <row r="988" spans="2:65" s="1" customFormat="1" ht="20.45" customHeight="1">
      <c r="B988" s="33"/>
      <c r="C988" s="173" t="s">
        <v>1953</v>
      </c>
      <c r="D988" s="173" t="s">
        <v>141</v>
      </c>
      <c r="E988" s="174" t="s">
        <v>1954</v>
      </c>
      <c r="F988" s="175" t="s">
        <v>1955</v>
      </c>
      <c r="G988" s="176" t="s">
        <v>144</v>
      </c>
      <c r="H988" s="177">
        <v>0.72</v>
      </c>
      <c r="I988" s="178"/>
      <c r="J988" s="179">
        <f>ROUND(I988*H988,2)</f>
        <v>0</v>
      </c>
      <c r="K988" s="175" t="s">
        <v>145</v>
      </c>
      <c r="L988" s="37"/>
      <c r="M988" s="180" t="s">
        <v>19</v>
      </c>
      <c r="N988" s="181" t="s">
        <v>43</v>
      </c>
      <c r="O988" s="59"/>
      <c r="P988" s="182">
        <f>O988*H988</f>
        <v>0</v>
      </c>
      <c r="Q988" s="182">
        <v>7E-05</v>
      </c>
      <c r="R988" s="182">
        <f>Q988*H988</f>
        <v>5.039999999999999E-05</v>
      </c>
      <c r="S988" s="182">
        <v>0</v>
      </c>
      <c r="T988" s="183">
        <f>S988*H988</f>
        <v>0</v>
      </c>
      <c r="AR988" s="16" t="s">
        <v>239</v>
      </c>
      <c r="AT988" s="16" t="s">
        <v>141</v>
      </c>
      <c r="AU988" s="16" t="s">
        <v>82</v>
      </c>
      <c r="AY988" s="16" t="s">
        <v>139</v>
      </c>
      <c r="BE988" s="184">
        <f>IF(N988="základní",J988,0)</f>
        <v>0</v>
      </c>
      <c r="BF988" s="184">
        <f>IF(N988="snížená",J988,0)</f>
        <v>0</v>
      </c>
      <c r="BG988" s="184">
        <f>IF(N988="zákl. přenesená",J988,0)</f>
        <v>0</v>
      </c>
      <c r="BH988" s="184">
        <f>IF(N988="sníž. přenesená",J988,0)</f>
        <v>0</v>
      </c>
      <c r="BI988" s="184">
        <f>IF(N988="nulová",J988,0)</f>
        <v>0</v>
      </c>
      <c r="BJ988" s="16" t="s">
        <v>80</v>
      </c>
      <c r="BK988" s="184">
        <f>ROUND(I988*H988,2)</f>
        <v>0</v>
      </c>
      <c r="BL988" s="16" t="s">
        <v>239</v>
      </c>
      <c r="BM988" s="16" t="s">
        <v>1956</v>
      </c>
    </row>
    <row r="989" spans="2:47" s="1" customFormat="1" ht="11.25">
      <c r="B989" s="33"/>
      <c r="C989" s="34"/>
      <c r="D989" s="185" t="s">
        <v>148</v>
      </c>
      <c r="E989" s="34"/>
      <c r="F989" s="186" t="s">
        <v>1957</v>
      </c>
      <c r="G989" s="34"/>
      <c r="H989" s="34"/>
      <c r="I989" s="102"/>
      <c r="J989" s="34"/>
      <c r="K989" s="34"/>
      <c r="L989" s="37"/>
      <c r="M989" s="187"/>
      <c r="N989" s="59"/>
      <c r="O989" s="59"/>
      <c r="P989" s="59"/>
      <c r="Q989" s="59"/>
      <c r="R989" s="59"/>
      <c r="S989" s="59"/>
      <c r="T989" s="60"/>
      <c r="AT989" s="16" t="s">
        <v>148</v>
      </c>
      <c r="AU989" s="16" t="s">
        <v>82</v>
      </c>
    </row>
    <row r="990" spans="2:63" s="10" customFormat="1" ht="22.9" customHeight="1">
      <c r="B990" s="157"/>
      <c r="C990" s="158"/>
      <c r="D990" s="159" t="s">
        <v>71</v>
      </c>
      <c r="E990" s="171" t="s">
        <v>1958</v>
      </c>
      <c r="F990" s="171" t="s">
        <v>1959</v>
      </c>
      <c r="G990" s="158"/>
      <c r="H990" s="158"/>
      <c r="I990" s="161"/>
      <c r="J990" s="172">
        <f>BK990</f>
        <v>0</v>
      </c>
      <c r="K990" s="158"/>
      <c r="L990" s="163"/>
      <c r="M990" s="164"/>
      <c r="N990" s="165"/>
      <c r="O990" s="165"/>
      <c r="P990" s="166">
        <f>SUM(P991:P1000)</f>
        <v>0</v>
      </c>
      <c r="Q990" s="165"/>
      <c r="R990" s="166">
        <f>SUM(R991:R1000)</f>
        <v>0.17221785</v>
      </c>
      <c r="S990" s="165"/>
      <c r="T990" s="167">
        <f>SUM(T991:T1000)</f>
        <v>0</v>
      </c>
      <c r="AR990" s="168" t="s">
        <v>82</v>
      </c>
      <c r="AT990" s="169" t="s">
        <v>71</v>
      </c>
      <c r="AU990" s="169" t="s">
        <v>80</v>
      </c>
      <c r="AY990" s="168" t="s">
        <v>139</v>
      </c>
      <c r="BK990" s="170">
        <f>SUM(BK991:BK1000)</f>
        <v>0</v>
      </c>
    </row>
    <row r="991" spans="2:65" s="1" customFormat="1" ht="20.45" customHeight="1">
      <c r="B991" s="33"/>
      <c r="C991" s="173" t="s">
        <v>1960</v>
      </c>
      <c r="D991" s="173" t="s">
        <v>141</v>
      </c>
      <c r="E991" s="174" t="s">
        <v>1961</v>
      </c>
      <c r="F991" s="175" t="s">
        <v>1962</v>
      </c>
      <c r="G991" s="176" t="s">
        <v>144</v>
      </c>
      <c r="H991" s="177">
        <v>351.465</v>
      </c>
      <c r="I991" s="178"/>
      <c r="J991" s="179">
        <f>ROUND(I991*H991,2)</f>
        <v>0</v>
      </c>
      <c r="K991" s="175" t="s">
        <v>145</v>
      </c>
      <c r="L991" s="37"/>
      <c r="M991" s="180" t="s">
        <v>19</v>
      </c>
      <c r="N991" s="181" t="s">
        <v>43</v>
      </c>
      <c r="O991" s="59"/>
      <c r="P991" s="182">
        <f>O991*H991</f>
        <v>0</v>
      </c>
      <c r="Q991" s="182">
        <v>0.0002</v>
      </c>
      <c r="R991" s="182">
        <f>Q991*H991</f>
        <v>0.070293</v>
      </c>
      <c r="S991" s="182">
        <v>0</v>
      </c>
      <c r="T991" s="183">
        <f>S991*H991</f>
        <v>0</v>
      </c>
      <c r="AR991" s="16" t="s">
        <v>239</v>
      </c>
      <c r="AT991" s="16" t="s">
        <v>141</v>
      </c>
      <c r="AU991" s="16" t="s">
        <v>82</v>
      </c>
      <c r="AY991" s="16" t="s">
        <v>139</v>
      </c>
      <c r="BE991" s="184">
        <f>IF(N991="základní",J991,0)</f>
        <v>0</v>
      </c>
      <c r="BF991" s="184">
        <f>IF(N991="snížená",J991,0)</f>
        <v>0</v>
      </c>
      <c r="BG991" s="184">
        <f>IF(N991="zákl. přenesená",J991,0)</f>
        <v>0</v>
      </c>
      <c r="BH991" s="184">
        <f>IF(N991="sníž. přenesená",J991,0)</f>
        <v>0</v>
      </c>
      <c r="BI991" s="184">
        <f>IF(N991="nulová",J991,0)</f>
        <v>0</v>
      </c>
      <c r="BJ991" s="16" t="s">
        <v>80</v>
      </c>
      <c r="BK991" s="184">
        <f>ROUND(I991*H991,2)</f>
        <v>0</v>
      </c>
      <c r="BL991" s="16" t="s">
        <v>239</v>
      </c>
      <c r="BM991" s="16" t="s">
        <v>1963</v>
      </c>
    </row>
    <row r="992" spans="2:47" s="1" customFormat="1" ht="11.25">
      <c r="B992" s="33"/>
      <c r="C992" s="34"/>
      <c r="D992" s="185" t="s">
        <v>148</v>
      </c>
      <c r="E992" s="34"/>
      <c r="F992" s="186" t="s">
        <v>1964</v>
      </c>
      <c r="G992" s="34"/>
      <c r="H992" s="34"/>
      <c r="I992" s="102"/>
      <c r="J992" s="34"/>
      <c r="K992" s="34"/>
      <c r="L992" s="37"/>
      <c r="M992" s="187"/>
      <c r="N992" s="59"/>
      <c r="O992" s="59"/>
      <c r="P992" s="59"/>
      <c r="Q992" s="59"/>
      <c r="R992" s="59"/>
      <c r="S992" s="59"/>
      <c r="T992" s="60"/>
      <c r="AT992" s="16" t="s">
        <v>148</v>
      </c>
      <c r="AU992" s="16" t="s">
        <v>82</v>
      </c>
    </row>
    <row r="993" spans="2:51" s="11" customFormat="1" ht="11.25">
      <c r="B993" s="189"/>
      <c r="C993" s="190"/>
      <c r="D993" s="185" t="s">
        <v>151</v>
      </c>
      <c r="E993" s="191" t="s">
        <v>19</v>
      </c>
      <c r="F993" s="192" t="s">
        <v>1965</v>
      </c>
      <c r="G993" s="190"/>
      <c r="H993" s="193">
        <v>146.053</v>
      </c>
      <c r="I993" s="194"/>
      <c r="J993" s="190"/>
      <c r="K993" s="190"/>
      <c r="L993" s="195"/>
      <c r="M993" s="196"/>
      <c r="N993" s="197"/>
      <c r="O993" s="197"/>
      <c r="P993" s="197"/>
      <c r="Q993" s="197"/>
      <c r="R993" s="197"/>
      <c r="S993" s="197"/>
      <c r="T993" s="198"/>
      <c r="AT993" s="199" t="s">
        <v>151</v>
      </c>
      <c r="AU993" s="199" t="s">
        <v>82</v>
      </c>
      <c r="AV993" s="11" t="s">
        <v>82</v>
      </c>
      <c r="AW993" s="11" t="s">
        <v>33</v>
      </c>
      <c r="AX993" s="11" t="s">
        <v>72</v>
      </c>
      <c r="AY993" s="199" t="s">
        <v>139</v>
      </c>
    </row>
    <row r="994" spans="2:51" s="11" customFormat="1" ht="11.25">
      <c r="B994" s="189"/>
      <c r="C994" s="190"/>
      <c r="D994" s="185" t="s">
        <v>151</v>
      </c>
      <c r="E994" s="191" t="s">
        <v>19</v>
      </c>
      <c r="F994" s="192" t="s">
        <v>245</v>
      </c>
      <c r="G994" s="190"/>
      <c r="H994" s="193">
        <v>17</v>
      </c>
      <c r="I994" s="194"/>
      <c r="J994" s="190"/>
      <c r="K994" s="190"/>
      <c r="L994" s="195"/>
      <c r="M994" s="196"/>
      <c r="N994" s="197"/>
      <c r="O994" s="197"/>
      <c r="P994" s="197"/>
      <c r="Q994" s="197"/>
      <c r="R994" s="197"/>
      <c r="S994" s="197"/>
      <c r="T994" s="198"/>
      <c r="AT994" s="199" t="s">
        <v>151</v>
      </c>
      <c r="AU994" s="199" t="s">
        <v>82</v>
      </c>
      <c r="AV994" s="11" t="s">
        <v>82</v>
      </c>
      <c r="AW994" s="11" t="s">
        <v>33</v>
      </c>
      <c r="AX994" s="11" t="s">
        <v>72</v>
      </c>
      <c r="AY994" s="199" t="s">
        <v>139</v>
      </c>
    </row>
    <row r="995" spans="2:51" s="11" customFormat="1" ht="11.25">
      <c r="B995" s="189"/>
      <c r="C995" s="190"/>
      <c r="D995" s="185" t="s">
        <v>151</v>
      </c>
      <c r="E995" s="191" t="s">
        <v>19</v>
      </c>
      <c r="F995" s="192" t="s">
        <v>1966</v>
      </c>
      <c r="G995" s="190"/>
      <c r="H995" s="193">
        <v>38.332</v>
      </c>
      <c r="I995" s="194"/>
      <c r="J995" s="190"/>
      <c r="K995" s="190"/>
      <c r="L995" s="195"/>
      <c r="M995" s="196"/>
      <c r="N995" s="197"/>
      <c r="O995" s="197"/>
      <c r="P995" s="197"/>
      <c r="Q995" s="197"/>
      <c r="R995" s="197"/>
      <c r="S995" s="197"/>
      <c r="T995" s="198"/>
      <c r="AT995" s="199" t="s">
        <v>151</v>
      </c>
      <c r="AU995" s="199" t="s">
        <v>82</v>
      </c>
      <c r="AV995" s="11" t="s">
        <v>82</v>
      </c>
      <c r="AW995" s="11" t="s">
        <v>33</v>
      </c>
      <c r="AX995" s="11" t="s">
        <v>72</v>
      </c>
      <c r="AY995" s="199" t="s">
        <v>139</v>
      </c>
    </row>
    <row r="996" spans="2:51" s="11" customFormat="1" ht="11.25">
      <c r="B996" s="189"/>
      <c r="C996" s="190"/>
      <c r="D996" s="185" t="s">
        <v>151</v>
      </c>
      <c r="E996" s="191" t="s">
        <v>19</v>
      </c>
      <c r="F996" s="192" t="s">
        <v>1967</v>
      </c>
      <c r="G996" s="190"/>
      <c r="H996" s="193">
        <v>69.93</v>
      </c>
      <c r="I996" s="194"/>
      <c r="J996" s="190"/>
      <c r="K996" s="190"/>
      <c r="L996" s="195"/>
      <c r="M996" s="196"/>
      <c r="N996" s="197"/>
      <c r="O996" s="197"/>
      <c r="P996" s="197"/>
      <c r="Q996" s="197"/>
      <c r="R996" s="197"/>
      <c r="S996" s="197"/>
      <c r="T996" s="198"/>
      <c r="AT996" s="199" t="s">
        <v>151</v>
      </c>
      <c r="AU996" s="199" t="s">
        <v>82</v>
      </c>
      <c r="AV996" s="11" t="s">
        <v>82</v>
      </c>
      <c r="AW996" s="11" t="s">
        <v>33</v>
      </c>
      <c r="AX996" s="11" t="s">
        <v>72</v>
      </c>
      <c r="AY996" s="199" t="s">
        <v>139</v>
      </c>
    </row>
    <row r="997" spans="2:51" s="11" customFormat="1" ht="11.25">
      <c r="B997" s="189"/>
      <c r="C997" s="190"/>
      <c r="D997" s="185" t="s">
        <v>151</v>
      </c>
      <c r="E997" s="191" t="s">
        <v>19</v>
      </c>
      <c r="F997" s="192" t="s">
        <v>1968</v>
      </c>
      <c r="G997" s="190"/>
      <c r="H997" s="193">
        <v>80.15</v>
      </c>
      <c r="I997" s="194"/>
      <c r="J997" s="190"/>
      <c r="K997" s="190"/>
      <c r="L997" s="195"/>
      <c r="M997" s="196"/>
      <c r="N997" s="197"/>
      <c r="O997" s="197"/>
      <c r="P997" s="197"/>
      <c r="Q997" s="197"/>
      <c r="R997" s="197"/>
      <c r="S997" s="197"/>
      <c r="T997" s="198"/>
      <c r="AT997" s="199" t="s">
        <v>151</v>
      </c>
      <c r="AU997" s="199" t="s">
        <v>82</v>
      </c>
      <c r="AV997" s="11" t="s">
        <v>82</v>
      </c>
      <c r="AW997" s="11" t="s">
        <v>33</v>
      </c>
      <c r="AX997" s="11" t="s">
        <v>72</v>
      </c>
      <c r="AY997" s="199" t="s">
        <v>139</v>
      </c>
    </row>
    <row r="998" spans="2:51" s="12" customFormat="1" ht="11.25">
      <c r="B998" s="200"/>
      <c r="C998" s="201"/>
      <c r="D998" s="185" t="s">
        <v>151</v>
      </c>
      <c r="E998" s="202" t="s">
        <v>19</v>
      </c>
      <c r="F998" s="203" t="s">
        <v>166</v>
      </c>
      <c r="G998" s="201"/>
      <c r="H998" s="204">
        <v>351.46500000000003</v>
      </c>
      <c r="I998" s="205"/>
      <c r="J998" s="201"/>
      <c r="K998" s="201"/>
      <c r="L998" s="206"/>
      <c r="M998" s="207"/>
      <c r="N998" s="208"/>
      <c r="O998" s="208"/>
      <c r="P998" s="208"/>
      <c r="Q998" s="208"/>
      <c r="R998" s="208"/>
      <c r="S998" s="208"/>
      <c r="T998" s="209"/>
      <c r="AT998" s="210" t="s">
        <v>151</v>
      </c>
      <c r="AU998" s="210" t="s">
        <v>82</v>
      </c>
      <c r="AV998" s="12" t="s">
        <v>146</v>
      </c>
      <c r="AW998" s="12" t="s">
        <v>33</v>
      </c>
      <c r="AX998" s="12" t="s">
        <v>80</v>
      </c>
      <c r="AY998" s="210" t="s">
        <v>139</v>
      </c>
    </row>
    <row r="999" spans="2:65" s="1" customFormat="1" ht="20.45" customHeight="1">
      <c r="B999" s="33"/>
      <c r="C999" s="173" t="s">
        <v>1969</v>
      </c>
      <c r="D999" s="173" t="s">
        <v>141</v>
      </c>
      <c r="E999" s="174" t="s">
        <v>1970</v>
      </c>
      <c r="F999" s="175" t="s">
        <v>1971</v>
      </c>
      <c r="G999" s="176" t="s">
        <v>144</v>
      </c>
      <c r="H999" s="177">
        <v>351.465</v>
      </c>
      <c r="I999" s="178"/>
      <c r="J999" s="179">
        <f>ROUND(I999*H999,2)</f>
        <v>0</v>
      </c>
      <c r="K999" s="175" t="s">
        <v>145</v>
      </c>
      <c r="L999" s="37"/>
      <c r="M999" s="180" t="s">
        <v>19</v>
      </c>
      <c r="N999" s="181" t="s">
        <v>43</v>
      </c>
      <c r="O999" s="59"/>
      <c r="P999" s="182">
        <f>O999*H999</f>
        <v>0</v>
      </c>
      <c r="Q999" s="182">
        <v>0.00029</v>
      </c>
      <c r="R999" s="182">
        <f>Q999*H999</f>
        <v>0.10192485</v>
      </c>
      <c r="S999" s="182">
        <v>0</v>
      </c>
      <c r="T999" s="183">
        <f>S999*H999</f>
        <v>0</v>
      </c>
      <c r="AR999" s="16" t="s">
        <v>239</v>
      </c>
      <c r="AT999" s="16" t="s">
        <v>141</v>
      </c>
      <c r="AU999" s="16" t="s">
        <v>82</v>
      </c>
      <c r="AY999" s="16" t="s">
        <v>139</v>
      </c>
      <c r="BE999" s="184">
        <f>IF(N999="základní",J999,0)</f>
        <v>0</v>
      </c>
      <c r="BF999" s="184">
        <f>IF(N999="snížená",J999,0)</f>
        <v>0</v>
      </c>
      <c r="BG999" s="184">
        <f>IF(N999="zákl. přenesená",J999,0)</f>
        <v>0</v>
      </c>
      <c r="BH999" s="184">
        <f>IF(N999="sníž. přenesená",J999,0)</f>
        <v>0</v>
      </c>
      <c r="BI999" s="184">
        <f>IF(N999="nulová",J999,0)</f>
        <v>0</v>
      </c>
      <c r="BJ999" s="16" t="s">
        <v>80</v>
      </c>
      <c r="BK999" s="184">
        <f>ROUND(I999*H999,2)</f>
        <v>0</v>
      </c>
      <c r="BL999" s="16" t="s">
        <v>239</v>
      </c>
      <c r="BM999" s="16" t="s">
        <v>1972</v>
      </c>
    </row>
    <row r="1000" spans="2:47" s="1" customFormat="1" ht="19.5">
      <c r="B1000" s="33"/>
      <c r="C1000" s="34"/>
      <c r="D1000" s="185" t="s">
        <v>148</v>
      </c>
      <c r="E1000" s="34"/>
      <c r="F1000" s="186" t="s">
        <v>1973</v>
      </c>
      <c r="G1000" s="34"/>
      <c r="H1000" s="34"/>
      <c r="I1000" s="102"/>
      <c r="J1000" s="34"/>
      <c r="K1000" s="34"/>
      <c r="L1000" s="37"/>
      <c r="M1000" s="232"/>
      <c r="N1000" s="233"/>
      <c r="O1000" s="233"/>
      <c r="P1000" s="233"/>
      <c r="Q1000" s="233"/>
      <c r="R1000" s="233"/>
      <c r="S1000" s="233"/>
      <c r="T1000" s="234"/>
      <c r="AT1000" s="16" t="s">
        <v>148</v>
      </c>
      <c r="AU1000" s="16" t="s">
        <v>82</v>
      </c>
    </row>
    <row r="1001" spans="2:12" s="1" customFormat="1" ht="6.95" customHeight="1">
      <c r="B1001" s="45"/>
      <c r="C1001" s="46"/>
      <c r="D1001" s="46"/>
      <c r="E1001" s="46"/>
      <c r="F1001" s="46"/>
      <c r="G1001" s="46"/>
      <c r="H1001" s="46"/>
      <c r="I1001" s="124"/>
      <c r="J1001" s="46"/>
      <c r="K1001" s="46"/>
      <c r="L1001" s="37"/>
    </row>
  </sheetData>
  <sheetProtection algorithmName="SHA-512" hashValue="ck+HQcxRsRnVGsLvDgOTjNquzbhB+6dFk+aTdxQ812o9SBPqtYWxqyAvi7UHYQexKr1onZibynqSU3C+oh7BJg==" saltValue="WOcnF3R6r+IqiS4jzyOBm+mFGpgCw6WO2Mi3tZkJxrIfU1lkd+fRzwizd1mRwwHk5xPi9aNRIb6Hapn+ebU76Q==" spinCount="100000" sheet="1" objects="1" scenarios="1" formatColumns="0" formatRows="0" autoFilter="0"/>
  <autoFilter ref="C104:K1000"/>
  <mergeCells count="9">
    <mergeCell ref="E50:H50"/>
    <mergeCell ref="E95:H95"/>
    <mergeCell ref="E97:H97"/>
    <mergeCell ref="L2:V2"/>
    <mergeCell ref="E7:H7"/>
    <mergeCell ref="E9:H9"/>
    <mergeCell ref="E18:H18"/>
    <mergeCell ref="E27:H27"/>
    <mergeCell ref="E48:H48"/>
  </mergeCells>
  <printOptions/>
  <pageMargins left="0.39375" right="0.39375" top="0.39375" bottom="0.39375" header="0" footer="0.15"/>
  <pageSetup blackAndWhite="1" fitToHeight="0" fitToWidth="1" horizontalDpi="600" verticalDpi="600" orientation="portrait" paperSize="9" scale="6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72"/>
  <sheetViews>
    <sheetView showGridLines="0" tabSelected="1" workbookViewId="0" topLeftCell="A137">
      <selection activeCell="B59" sqref="B59"/>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96"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23"/>
      <c r="M2" s="323"/>
      <c r="N2" s="323"/>
      <c r="O2" s="323"/>
      <c r="P2" s="323"/>
      <c r="Q2" s="323"/>
      <c r="R2" s="323"/>
      <c r="S2" s="323"/>
      <c r="T2" s="323"/>
      <c r="U2" s="323"/>
      <c r="V2" s="323"/>
      <c r="AT2" s="16" t="s">
        <v>88</v>
      </c>
    </row>
    <row r="3" spans="2:46" ht="6.95" customHeight="1">
      <c r="B3" s="97"/>
      <c r="C3" s="98"/>
      <c r="D3" s="98"/>
      <c r="E3" s="98"/>
      <c r="F3" s="98"/>
      <c r="G3" s="98"/>
      <c r="H3" s="98"/>
      <c r="I3" s="99"/>
      <c r="J3" s="98"/>
      <c r="K3" s="98"/>
      <c r="L3" s="19"/>
      <c r="AT3" s="16" t="s">
        <v>82</v>
      </c>
    </row>
    <row r="4" spans="2:46" ht="24.95" customHeight="1">
      <c r="B4" s="19"/>
      <c r="D4" s="100" t="s">
        <v>107</v>
      </c>
      <c r="L4" s="19"/>
      <c r="M4" s="23" t="s">
        <v>10</v>
      </c>
      <c r="AT4" s="16" t="s">
        <v>4</v>
      </c>
    </row>
    <row r="5" spans="2:12" ht="6.95" customHeight="1">
      <c r="B5" s="19"/>
      <c r="L5" s="19"/>
    </row>
    <row r="6" spans="2:12" ht="12" customHeight="1">
      <c r="B6" s="19"/>
      <c r="D6" s="101" t="s">
        <v>16</v>
      </c>
      <c r="L6" s="19"/>
    </row>
    <row r="7" spans="2:12" ht="14.45" customHeight="1">
      <c r="B7" s="19"/>
      <c r="E7" s="352" t="str">
        <f>'Rekapitulace stavby'!K6</f>
        <v>Bezbariérové úpravy objektu školní jídelny ZŠ Vohradského</v>
      </c>
      <c r="F7" s="353"/>
      <c r="G7" s="353"/>
      <c r="H7" s="353"/>
      <c r="L7" s="19"/>
    </row>
    <row r="8" spans="2:12" s="1" customFormat="1" ht="12" customHeight="1">
      <c r="B8" s="37"/>
      <c r="D8" s="101" t="s">
        <v>108</v>
      </c>
      <c r="I8" s="102"/>
      <c r="L8" s="37"/>
    </row>
    <row r="9" spans="2:12" s="1" customFormat="1" ht="36.95" customHeight="1">
      <c r="B9" s="37"/>
      <c r="E9" s="354" t="s">
        <v>1974</v>
      </c>
      <c r="F9" s="355"/>
      <c r="G9" s="355"/>
      <c r="H9" s="355"/>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32</v>
      </c>
      <c r="I12" s="103" t="s">
        <v>23</v>
      </c>
      <c r="J12" s="104" t="str">
        <f>'Rekapitulace stavby'!AN8</f>
        <v>11. 3. 2019</v>
      </c>
      <c r="L12" s="37"/>
    </row>
    <row r="13" spans="2:12" s="1" customFormat="1" ht="10.9" customHeight="1">
      <c r="B13" s="37"/>
      <c r="I13" s="102"/>
      <c r="L13" s="37"/>
    </row>
    <row r="14" spans="2:12" s="1" customFormat="1" ht="12" customHeight="1">
      <c r="B14" s="37"/>
      <c r="D14" s="101" t="s">
        <v>25</v>
      </c>
      <c r="I14" s="103" t="s">
        <v>26</v>
      </c>
      <c r="J14" s="16" t="str">
        <f>IF('Rekapitulace stavby'!AN10="","",'Rekapitulace stavby'!AN10)</f>
        <v/>
      </c>
      <c r="L14" s="37"/>
    </row>
    <row r="15" spans="2:12" s="1" customFormat="1" ht="18" customHeight="1">
      <c r="B15" s="37"/>
      <c r="E15" s="16" t="str">
        <f>IF('Rekapitulace stavby'!E11="","",'Rekapitulace stavby'!E11)</f>
        <v>město Šluknov</v>
      </c>
      <c r="I15" s="103" t="s">
        <v>28</v>
      </c>
      <c r="J15" s="16" t="str">
        <f>IF('Rekapitulace stavby'!AN11="","",'Rekapitulace stavby'!AN11)</f>
        <v/>
      </c>
      <c r="L15" s="37"/>
    </row>
    <row r="16" spans="2:12" s="1" customFormat="1" ht="6.95" customHeight="1">
      <c r="B16" s="37"/>
      <c r="I16" s="102"/>
      <c r="L16" s="37"/>
    </row>
    <row r="17" spans="2:12" s="1" customFormat="1" ht="12" customHeight="1">
      <c r="B17" s="37"/>
      <c r="D17" s="101" t="s">
        <v>29</v>
      </c>
      <c r="I17" s="103" t="s">
        <v>26</v>
      </c>
      <c r="J17" s="29" t="str">
        <f>'Rekapitulace stavby'!AN13</f>
        <v>Vyplň údaj</v>
      </c>
      <c r="L17" s="37"/>
    </row>
    <row r="18" spans="2:12" s="1" customFormat="1" ht="18" customHeight="1">
      <c r="B18" s="37"/>
      <c r="E18" s="356" t="str">
        <f>'Rekapitulace stavby'!E14</f>
        <v>Vyplň údaj</v>
      </c>
      <c r="F18" s="357"/>
      <c r="G18" s="357"/>
      <c r="H18" s="357"/>
      <c r="I18" s="103" t="s">
        <v>28</v>
      </c>
      <c r="J18" s="29" t="str">
        <f>'Rekapitulace stavby'!AN14</f>
        <v>Vyplň údaj</v>
      </c>
      <c r="L18" s="37"/>
    </row>
    <row r="19" spans="2:12" s="1" customFormat="1" ht="6.95" customHeight="1">
      <c r="B19" s="37"/>
      <c r="I19" s="102"/>
      <c r="L19" s="37"/>
    </row>
    <row r="20" spans="2:12" s="1" customFormat="1" ht="12" customHeight="1">
      <c r="B20" s="37"/>
      <c r="D20" s="101" t="s">
        <v>31</v>
      </c>
      <c r="I20" s="103" t="s">
        <v>26</v>
      </c>
      <c r="J20" s="16" t="str">
        <f>IF('Rekapitulace stavby'!AN16="","",'Rekapitulace stavby'!AN16)</f>
        <v/>
      </c>
      <c r="L20" s="37"/>
    </row>
    <row r="21" spans="2:12" s="1" customFormat="1" ht="18" customHeight="1">
      <c r="B21" s="37"/>
      <c r="E21" s="16" t="str">
        <f>IF('Rekapitulace stavby'!E17="","",'Rekapitulace stavby'!E17)</f>
        <v xml:space="preserve"> </v>
      </c>
      <c r="I21" s="103" t="s">
        <v>28</v>
      </c>
      <c r="J21" s="16" t="str">
        <f>IF('Rekapitulace stavby'!AN17="","",'Rekapitulace stavby'!AN17)</f>
        <v/>
      </c>
      <c r="L21" s="37"/>
    </row>
    <row r="22" spans="2:12" s="1" customFormat="1" ht="6.95" customHeight="1">
      <c r="B22" s="37"/>
      <c r="I22" s="102"/>
      <c r="L22" s="37"/>
    </row>
    <row r="23" spans="2:12" s="1" customFormat="1" ht="12" customHeight="1">
      <c r="B23" s="37"/>
      <c r="D23" s="101" t="s">
        <v>34</v>
      </c>
      <c r="I23" s="103" t="s">
        <v>26</v>
      </c>
      <c r="J23" s="16" t="str">
        <f>IF('Rekapitulace stavby'!AN19="","",'Rekapitulace stavby'!AN19)</f>
        <v/>
      </c>
      <c r="L23" s="37"/>
    </row>
    <row r="24" spans="2:12" s="1" customFormat="1" ht="18" customHeight="1">
      <c r="B24" s="37"/>
      <c r="E24" s="16" t="str">
        <f>IF('Rekapitulace stavby'!E20="","",'Rekapitulace stavby'!E20)</f>
        <v>J. Nešněra</v>
      </c>
      <c r="I24" s="103" t="s">
        <v>28</v>
      </c>
      <c r="J24" s="16" t="str">
        <f>IF('Rekapitulace stavby'!AN20="","",'Rekapitulace stavby'!AN20)</f>
        <v/>
      </c>
      <c r="L24" s="37"/>
    </row>
    <row r="25" spans="2:12" s="1" customFormat="1" ht="6.95" customHeight="1">
      <c r="B25" s="37"/>
      <c r="I25" s="102"/>
      <c r="L25" s="37"/>
    </row>
    <row r="26" spans="2:12" s="1" customFormat="1" ht="12" customHeight="1">
      <c r="B26" s="37"/>
      <c r="D26" s="101" t="s">
        <v>36</v>
      </c>
      <c r="I26" s="102"/>
      <c r="L26" s="37"/>
    </row>
    <row r="27" spans="2:12" s="6" customFormat="1" ht="14.45" customHeight="1">
      <c r="B27" s="105"/>
      <c r="E27" s="358" t="s">
        <v>19</v>
      </c>
      <c r="F27" s="358"/>
      <c r="G27" s="358"/>
      <c r="H27" s="358"/>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38</v>
      </c>
      <c r="I30" s="102"/>
      <c r="J30" s="109">
        <f>ROUND(J79,2)</f>
        <v>0</v>
      </c>
      <c r="L30" s="37"/>
    </row>
    <row r="31" spans="2:12" s="1" customFormat="1" ht="6.95" customHeight="1">
      <c r="B31" s="37"/>
      <c r="D31" s="55"/>
      <c r="E31" s="55"/>
      <c r="F31" s="55"/>
      <c r="G31" s="55"/>
      <c r="H31" s="55"/>
      <c r="I31" s="107"/>
      <c r="J31" s="55"/>
      <c r="K31" s="55"/>
      <c r="L31" s="37"/>
    </row>
    <row r="32" spans="2:12" s="1" customFormat="1" ht="14.45" customHeight="1">
      <c r="B32" s="37"/>
      <c r="F32" s="110" t="s">
        <v>40</v>
      </c>
      <c r="I32" s="111" t="s">
        <v>39</v>
      </c>
      <c r="J32" s="110" t="s">
        <v>41</v>
      </c>
      <c r="L32" s="37"/>
    </row>
    <row r="33" spans="2:12" s="1" customFormat="1" ht="14.45" customHeight="1">
      <c r="B33" s="37"/>
      <c r="D33" s="101" t="s">
        <v>42</v>
      </c>
      <c r="E33" s="101" t="s">
        <v>43</v>
      </c>
      <c r="F33" s="112">
        <f>ROUND((SUM(BE79:BE171)),2)</f>
        <v>0</v>
      </c>
      <c r="I33" s="113">
        <v>0.21</v>
      </c>
      <c r="J33" s="112">
        <f>ROUND(((SUM(BE79:BE171))*I33),2)</f>
        <v>0</v>
      </c>
      <c r="L33" s="37"/>
    </row>
    <row r="34" spans="2:12" s="1" customFormat="1" ht="14.45" customHeight="1">
      <c r="B34" s="37"/>
      <c r="E34" s="101" t="s">
        <v>44</v>
      </c>
      <c r="F34" s="112">
        <f>ROUND((SUM(BF79:BF171)),2)</f>
        <v>0</v>
      </c>
      <c r="I34" s="113">
        <v>0.15</v>
      </c>
      <c r="J34" s="112">
        <f>ROUND(((SUM(BF79:BF171))*I34),2)</f>
        <v>0</v>
      </c>
      <c r="L34" s="37"/>
    </row>
    <row r="35" spans="2:12" s="1" customFormat="1" ht="14.45" customHeight="1" hidden="1">
      <c r="B35" s="37"/>
      <c r="E35" s="101" t="s">
        <v>45</v>
      </c>
      <c r="F35" s="112">
        <f>ROUND((SUM(BG79:BG171)),2)</f>
        <v>0</v>
      </c>
      <c r="I35" s="113">
        <v>0.21</v>
      </c>
      <c r="J35" s="112">
        <f>0</f>
        <v>0</v>
      </c>
      <c r="L35" s="37"/>
    </row>
    <row r="36" spans="2:12" s="1" customFormat="1" ht="14.45" customHeight="1" hidden="1">
      <c r="B36" s="37"/>
      <c r="E36" s="101" t="s">
        <v>46</v>
      </c>
      <c r="F36" s="112">
        <f>ROUND((SUM(BH79:BH171)),2)</f>
        <v>0</v>
      </c>
      <c r="I36" s="113">
        <v>0.15</v>
      </c>
      <c r="J36" s="112">
        <f>0</f>
        <v>0</v>
      </c>
      <c r="L36" s="37"/>
    </row>
    <row r="37" spans="2:12" s="1" customFormat="1" ht="14.45" customHeight="1" hidden="1">
      <c r="B37" s="37"/>
      <c r="E37" s="101" t="s">
        <v>47</v>
      </c>
      <c r="F37" s="112">
        <f>ROUND((SUM(BI79:BI171)),2)</f>
        <v>0</v>
      </c>
      <c r="I37" s="113">
        <v>0</v>
      </c>
      <c r="J37" s="112">
        <f>0</f>
        <v>0</v>
      </c>
      <c r="L37" s="37"/>
    </row>
    <row r="38" spans="2:12" s="1" customFormat="1" ht="6.95"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110</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5" customHeight="1">
      <c r="B48" s="33"/>
      <c r="C48" s="34"/>
      <c r="D48" s="34"/>
      <c r="E48" s="359" t="str">
        <f>E7</f>
        <v>Bezbariérové úpravy objektu školní jídelny ZŠ Vohradského</v>
      </c>
      <c r="F48" s="360"/>
      <c r="G48" s="360"/>
      <c r="H48" s="360"/>
      <c r="I48" s="102"/>
      <c r="J48" s="34"/>
      <c r="K48" s="34"/>
      <c r="L48" s="37"/>
    </row>
    <row r="49" spans="2:12" s="1" customFormat="1" ht="12" customHeight="1">
      <c r="B49" s="33"/>
      <c r="C49" s="28" t="s">
        <v>108</v>
      </c>
      <c r="D49" s="34"/>
      <c r="E49" s="34"/>
      <c r="F49" s="34"/>
      <c r="G49" s="34"/>
      <c r="H49" s="34"/>
      <c r="I49" s="102"/>
      <c r="J49" s="34"/>
      <c r="K49" s="34"/>
      <c r="L49" s="37"/>
    </row>
    <row r="50" spans="2:12" s="1" customFormat="1" ht="14.45" customHeight="1">
      <c r="B50" s="33"/>
      <c r="C50" s="34"/>
      <c r="D50" s="34"/>
      <c r="E50" s="332" t="str">
        <f>E9</f>
        <v>03 - elektro 1.NP</v>
      </c>
      <c r="F50" s="331"/>
      <c r="G50" s="331"/>
      <c r="H50" s="331"/>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 xml:space="preserve"> </v>
      </c>
      <c r="G52" s="34"/>
      <c r="H52" s="34"/>
      <c r="I52" s="103" t="s">
        <v>23</v>
      </c>
      <c r="J52" s="54" t="str">
        <f>IF(J12="","",J12)</f>
        <v>11. 3. 2019</v>
      </c>
      <c r="K52" s="34"/>
      <c r="L52" s="37"/>
    </row>
    <row r="53" spans="2:12" s="1" customFormat="1" ht="6.95" customHeight="1">
      <c r="B53" s="33"/>
      <c r="C53" s="34"/>
      <c r="D53" s="34"/>
      <c r="E53" s="34"/>
      <c r="F53" s="34"/>
      <c r="G53" s="34"/>
      <c r="H53" s="34"/>
      <c r="I53" s="102"/>
      <c r="J53" s="34"/>
      <c r="K53" s="34"/>
      <c r="L53" s="37"/>
    </row>
    <row r="54" spans="2:12" s="1" customFormat="1" ht="12.6" customHeight="1">
      <c r="B54" s="33"/>
      <c r="C54" s="28" t="s">
        <v>25</v>
      </c>
      <c r="D54" s="34"/>
      <c r="E54" s="34"/>
      <c r="F54" s="26" t="str">
        <f>E15</f>
        <v>město Šluknov</v>
      </c>
      <c r="G54" s="34"/>
      <c r="H54" s="34"/>
      <c r="I54" s="103" t="s">
        <v>31</v>
      </c>
      <c r="J54" s="31" t="str">
        <f>E21</f>
        <v xml:space="preserve"> </v>
      </c>
      <c r="K54" s="34"/>
      <c r="L54" s="37"/>
    </row>
    <row r="55" spans="2:12" s="1" customFormat="1" ht="12.6" customHeight="1">
      <c r="B55" s="33"/>
      <c r="C55" s="28" t="s">
        <v>29</v>
      </c>
      <c r="D55" s="34"/>
      <c r="E55" s="34"/>
      <c r="F55" s="26" t="str">
        <f>IF(E18="","",E18)</f>
        <v>Vyplň údaj</v>
      </c>
      <c r="G55" s="34"/>
      <c r="H55" s="34"/>
      <c r="I55" s="103" t="s">
        <v>34</v>
      </c>
      <c r="J55" s="31" t="str">
        <f>E24</f>
        <v>J. Nešněra</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111</v>
      </c>
      <c r="D57" s="129"/>
      <c r="E57" s="129"/>
      <c r="F57" s="129"/>
      <c r="G57" s="129"/>
      <c r="H57" s="129"/>
      <c r="I57" s="130"/>
      <c r="J57" s="131" t="s">
        <v>112</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70</v>
      </c>
      <c r="D59" s="34"/>
      <c r="E59" s="34"/>
      <c r="F59" s="34"/>
      <c r="G59" s="34"/>
      <c r="H59" s="34"/>
      <c r="I59" s="102"/>
      <c r="J59" s="72">
        <f>J79</f>
        <v>0</v>
      </c>
      <c r="K59" s="34"/>
      <c r="L59" s="37"/>
      <c r="AU59" s="16" t="s">
        <v>113</v>
      </c>
    </row>
    <row r="60" spans="2:12" s="1" customFormat="1" ht="21.75" customHeight="1">
      <c r="B60" s="33"/>
      <c r="C60" s="34"/>
      <c r="D60" s="34"/>
      <c r="E60" s="34"/>
      <c r="F60" s="34"/>
      <c r="G60" s="34"/>
      <c r="H60" s="34"/>
      <c r="I60" s="102"/>
      <c r="J60" s="34"/>
      <c r="K60" s="34"/>
      <c r="L60" s="37"/>
    </row>
    <row r="61" spans="2:12" s="1" customFormat="1" ht="6.95" customHeight="1">
      <c r="B61" s="45"/>
      <c r="C61" s="46"/>
      <c r="D61" s="46"/>
      <c r="E61" s="46"/>
      <c r="F61" s="46"/>
      <c r="G61" s="46"/>
      <c r="H61" s="46"/>
      <c r="I61" s="124"/>
      <c r="J61" s="46"/>
      <c r="K61" s="46"/>
      <c r="L61" s="37"/>
    </row>
    <row r="65" spans="2:12" s="1" customFormat="1" ht="6.95" customHeight="1">
      <c r="B65" s="47"/>
      <c r="C65" s="48"/>
      <c r="D65" s="48"/>
      <c r="E65" s="48"/>
      <c r="F65" s="48"/>
      <c r="G65" s="48"/>
      <c r="H65" s="48"/>
      <c r="I65" s="127"/>
      <c r="J65" s="48"/>
      <c r="K65" s="48"/>
      <c r="L65" s="37"/>
    </row>
    <row r="66" spans="2:12" s="1" customFormat="1" ht="24.95" customHeight="1">
      <c r="B66" s="33"/>
      <c r="C66" s="22" t="s">
        <v>124</v>
      </c>
      <c r="D66" s="34"/>
      <c r="E66" s="34"/>
      <c r="F66" s="34"/>
      <c r="G66" s="34"/>
      <c r="H66" s="34"/>
      <c r="I66" s="102"/>
      <c r="J66" s="34"/>
      <c r="K66" s="34"/>
      <c r="L66" s="37"/>
    </row>
    <row r="67" spans="2:12" s="1" customFormat="1" ht="6.95" customHeight="1">
      <c r="B67" s="33"/>
      <c r="C67" s="34"/>
      <c r="D67" s="34"/>
      <c r="E67" s="34"/>
      <c r="F67" s="34"/>
      <c r="G67" s="34"/>
      <c r="H67" s="34"/>
      <c r="I67" s="102"/>
      <c r="J67" s="34"/>
      <c r="K67" s="34"/>
      <c r="L67" s="37"/>
    </row>
    <row r="68" spans="2:12" s="1" customFormat="1" ht="12" customHeight="1">
      <c r="B68" s="33"/>
      <c r="C68" s="28" t="s">
        <v>16</v>
      </c>
      <c r="D68" s="34"/>
      <c r="E68" s="34"/>
      <c r="F68" s="34"/>
      <c r="G68" s="34"/>
      <c r="H68" s="34"/>
      <c r="I68" s="102"/>
      <c r="J68" s="34"/>
      <c r="K68" s="34"/>
      <c r="L68" s="37"/>
    </row>
    <row r="69" spans="2:12" s="1" customFormat="1" ht="14.45" customHeight="1">
      <c r="B69" s="33"/>
      <c r="C69" s="34"/>
      <c r="D69" s="34"/>
      <c r="E69" s="359" t="str">
        <f>E7</f>
        <v>Bezbariérové úpravy objektu školní jídelny ZŠ Vohradského</v>
      </c>
      <c r="F69" s="360"/>
      <c r="G69" s="360"/>
      <c r="H69" s="360"/>
      <c r="I69" s="102"/>
      <c r="J69" s="34"/>
      <c r="K69" s="34"/>
      <c r="L69" s="37"/>
    </row>
    <row r="70" spans="2:12" s="1" customFormat="1" ht="12" customHeight="1">
      <c r="B70" s="33"/>
      <c r="C70" s="28" t="s">
        <v>108</v>
      </c>
      <c r="D70" s="34"/>
      <c r="E70" s="34"/>
      <c r="F70" s="34"/>
      <c r="G70" s="34"/>
      <c r="H70" s="34"/>
      <c r="I70" s="102"/>
      <c r="J70" s="34"/>
      <c r="K70" s="34"/>
      <c r="L70" s="37"/>
    </row>
    <row r="71" spans="2:12" s="1" customFormat="1" ht="14.45" customHeight="1">
      <c r="B71" s="33"/>
      <c r="C71" s="34"/>
      <c r="D71" s="34"/>
      <c r="E71" s="332" t="str">
        <f>E9</f>
        <v>03 - elektro 1.NP</v>
      </c>
      <c r="F71" s="331"/>
      <c r="G71" s="331"/>
      <c r="H71" s="331"/>
      <c r="I71" s="102"/>
      <c r="J71" s="34"/>
      <c r="K71" s="34"/>
      <c r="L71" s="37"/>
    </row>
    <row r="72" spans="2:12" s="1" customFormat="1" ht="6.95" customHeight="1">
      <c r="B72" s="33"/>
      <c r="C72" s="34"/>
      <c r="D72" s="34"/>
      <c r="E72" s="34"/>
      <c r="F72" s="34"/>
      <c r="G72" s="34"/>
      <c r="H72" s="34"/>
      <c r="I72" s="102"/>
      <c r="J72" s="34"/>
      <c r="K72" s="34"/>
      <c r="L72" s="37"/>
    </row>
    <row r="73" spans="2:12" s="1" customFormat="1" ht="12" customHeight="1">
      <c r="B73" s="33"/>
      <c r="C73" s="28" t="s">
        <v>21</v>
      </c>
      <c r="D73" s="34"/>
      <c r="E73" s="34"/>
      <c r="F73" s="26" t="str">
        <f>F12</f>
        <v xml:space="preserve"> </v>
      </c>
      <c r="G73" s="34"/>
      <c r="H73" s="34"/>
      <c r="I73" s="103" t="s">
        <v>23</v>
      </c>
      <c r="J73" s="54" t="str">
        <f>IF(J12="","",J12)</f>
        <v>11. 3. 2019</v>
      </c>
      <c r="K73" s="34"/>
      <c r="L73" s="37"/>
    </row>
    <row r="74" spans="2:12" s="1" customFormat="1" ht="6.95" customHeight="1">
      <c r="B74" s="33"/>
      <c r="C74" s="34"/>
      <c r="D74" s="34"/>
      <c r="E74" s="34"/>
      <c r="F74" s="34"/>
      <c r="G74" s="34"/>
      <c r="H74" s="34"/>
      <c r="I74" s="102"/>
      <c r="J74" s="34"/>
      <c r="K74" s="34"/>
      <c r="L74" s="37"/>
    </row>
    <row r="75" spans="2:12" s="1" customFormat="1" ht="12.6" customHeight="1">
      <c r="B75" s="33"/>
      <c r="C75" s="28" t="s">
        <v>25</v>
      </c>
      <c r="D75" s="34"/>
      <c r="E75" s="34"/>
      <c r="F75" s="26" t="str">
        <f>E15</f>
        <v>město Šluknov</v>
      </c>
      <c r="G75" s="34"/>
      <c r="H75" s="34"/>
      <c r="I75" s="103" t="s">
        <v>31</v>
      </c>
      <c r="J75" s="31" t="str">
        <f>E21</f>
        <v xml:space="preserve"> </v>
      </c>
      <c r="K75" s="34"/>
      <c r="L75" s="37"/>
    </row>
    <row r="76" spans="2:12" s="1" customFormat="1" ht="12.6" customHeight="1">
      <c r="B76" s="33"/>
      <c r="C76" s="28" t="s">
        <v>29</v>
      </c>
      <c r="D76" s="34"/>
      <c r="E76" s="34"/>
      <c r="F76" s="26" t="str">
        <f>IF(E18="","",E18)</f>
        <v>Vyplň údaj</v>
      </c>
      <c r="G76" s="34"/>
      <c r="H76" s="34"/>
      <c r="I76" s="103" t="s">
        <v>34</v>
      </c>
      <c r="J76" s="31" t="str">
        <f>E24</f>
        <v>J. Nešněra</v>
      </c>
      <c r="K76" s="34"/>
      <c r="L76" s="37"/>
    </row>
    <row r="77" spans="2:12" s="1" customFormat="1" ht="10.35" customHeight="1">
      <c r="B77" s="33"/>
      <c r="C77" s="34"/>
      <c r="D77" s="34"/>
      <c r="E77" s="34"/>
      <c r="F77" s="34"/>
      <c r="G77" s="34"/>
      <c r="H77" s="34"/>
      <c r="I77" s="102"/>
      <c r="J77" s="34"/>
      <c r="K77" s="34"/>
      <c r="L77" s="37"/>
    </row>
    <row r="78" spans="2:20" s="9" customFormat="1" ht="29.25" customHeight="1">
      <c r="B78" s="147"/>
      <c r="C78" s="148" t="s">
        <v>125</v>
      </c>
      <c r="D78" s="149" t="s">
        <v>57</v>
      </c>
      <c r="E78" s="149" t="s">
        <v>53</v>
      </c>
      <c r="F78" s="149" t="s">
        <v>54</v>
      </c>
      <c r="G78" s="149" t="s">
        <v>126</v>
      </c>
      <c r="H78" s="149" t="s">
        <v>127</v>
      </c>
      <c r="I78" s="150" t="s">
        <v>128</v>
      </c>
      <c r="J78" s="149" t="s">
        <v>112</v>
      </c>
      <c r="K78" s="151" t="s">
        <v>129</v>
      </c>
      <c r="L78" s="152"/>
      <c r="M78" s="63" t="s">
        <v>19</v>
      </c>
      <c r="N78" s="64" t="s">
        <v>42</v>
      </c>
      <c r="O78" s="64" t="s">
        <v>130</v>
      </c>
      <c r="P78" s="64" t="s">
        <v>131</v>
      </c>
      <c r="Q78" s="64" t="s">
        <v>132</v>
      </c>
      <c r="R78" s="64" t="s">
        <v>133</v>
      </c>
      <c r="S78" s="64" t="s">
        <v>134</v>
      </c>
      <c r="T78" s="65" t="s">
        <v>135</v>
      </c>
    </row>
    <row r="79" spans="2:63" s="1" customFormat="1" ht="22.9" customHeight="1">
      <c r="B79" s="33"/>
      <c r="C79" s="70" t="s">
        <v>136</v>
      </c>
      <c r="D79" s="34"/>
      <c r="E79" s="34"/>
      <c r="F79" s="34"/>
      <c r="G79" s="34"/>
      <c r="H79" s="34"/>
      <c r="I79" s="102"/>
      <c r="J79" s="153">
        <f>BK79</f>
        <v>0</v>
      </c>
      <c r="K79" s="34"/>
      <c r="L79" s="37"/>
      <c r="M79" s="66"/>
      <c r="N79" s="67"/>
      <c r="O79" s="67"/>
      <c r="P79" s="154">
        <f>SUM(P80:P171)</f>
        <v>0</v>
      </c>
      <c r="Q79" s="67"/>
      <c r="R79" s="154">
        <f>SUM(R80:R171)</f>
        <v>0</v>
      </c>
      <c r="S79" s="67"/>
      <c r="T79" s="155">
        <f>SUM(T80:T171)</f>
        <v>0</v>
      </c>
      <c r="AT79" s="16" t="s">
        <v>71</v>
      </c>
      <c r="AU79" s="16" t="s">
        <v>113</v>
      </c>
      <c r="BK79" s="156">
        <f>SUM(BK80:BK171)</f>
        <v>0</v>
      </c>
    </row>
    <row r="80" spans="2:65" s="1" customFormat="1" ht="14.45" customHeight="1">
      <c r="B80" s="33"/>
      <c r="C80" s="173" t="s">
        <v>80</v>
      </c>
      <c r="D80" s="173" t="s">
        <v>141</v>
      </c>
      <c r="E80" s="174" t="s">
        <v>1975</v>
      </c>
      <c r="F80" s="175" t="s">
        <v>1976</v>
      </c>
      <c r="G80" s="176" t="s">
        <v>179</v>
      </c>
      <c r="H80" s="177">
        <v>23</v>
      </c>
      <c r="I80" s="178"/>
      <c r="J80" s="179">
        <f>ROUND(I80*H80,2)</f>
        <v>0</v>
      </c>
      <c r="K80" s="175" t="s">
        <v>19</v>
      </c>
      <c r="L80" s="37"/>
      <c r="M80" s="180" t="s">
        <v>19</v>
      </c>
      <c r="N80" s="181" t="s">
        <v>43</v>
      </c>
      <c r="O80" s="59"/>
      <c r="P80" s="182">
        <f>O80*H80</f>
        <v>0</v>
      </c>
      <c r="Q80" s="182">
        <v>0</v>
      </c>
      <c r="R80" s="182">
        <f>Q80*H80</f>
        <v>0</v>
      </c>
      <c r="S80" s="182">
        <v>0</v>
      </c>
      <c r="T80" s="183">
        <f>S80*H80</f>
        <v>0</v>
      </c>
      <c r="AR80" s="16" t="s">
        <v>146</v>
      </c>
      <c r="AT80" s="16" t="s">
        <v>141</v>
      </c>
      <c r="AU80" s="16" t="s">
        <v>72</v>
      </c>
      <c r="AY80" s="16" t="s">
        <v>139</v>
      </c>
      <c r="BE80" s="184">
        <f>IF(N80="základní",J80,0)</f>
        <v>0</v>
      </c>
      <c r="BF80" s="184">
        <f>IF(N80="snížená",J80,0)</f>
        <v>0</v>
      </c>
      <c r="BG80" s="184">
        <f>IF(N80="zákl. přenesená",J80,0)</f>
        <v>0</v>
      </c>
      <c r="BH80" s="184">
        <f>IF(N80="sníž. přenesená",J80,0)</f>
        <v>0</v>
      </c>
      <c r="BI80" s="184">
        <f>IF(N80="nulová",J80,0)</f>
        <v>0</v>
      </c>
      <c r="BJ80" s="16" t="s">
        <v>80</v>
      </c>
      <c r="BK80" s="184">
        <f>ROUND(I80*H80,2)</f>
        <v>0</v>
      </c>
      <c r="BL80" s="16" t="s">
        <v>146</v>
      </c>
      <c r="BM80" s="16" t="s">
        <v>82</v>
      </c>
    </row>
    <row r="81" spans="2:47" s="1" customFormat="1" ht="11.25">
      <c r="B81" s="33"/>
      <c r="C81" s="34"/>
      <c r="D81" s="185" t="s">
        <v>148</v>
      </c>
      <c r="E81" s="34"/>
      <c r="F81" s="186" t="s">
        <v>1976</v>
      </c>
      <c r="G81" s="34"/>
      <c r="H81" s="34"/>
      <c r="I81" s="102"/>
      <c r="J81" s="34"/>
      <c r="K81" s="34"/>
      <c r="L81" s="37"/>
      <c r="M81" s="187"/>
      <c r="N81" s="59"/>
      <c r="O81" s="59"/>
      <c r="P81" s="59"/>
      <c r="Q81" s="59"/>
      <c r="R81" s="59"/>
      <c r="S81" s="59"/>
      <c r="T81" s="60"/>
      <c r="AT81" s="16" t="s">
        <v>148</v>
      </c>
      <c r="AU81" s="16" t="s">
        <v>72</v>
      </c>
    </row>
    <row r="82" spans="2:65" s="1" customFormat="1" ht="14.45" customHeight="1">
      <c r="B82" s="33"/>
      <c r="C82" s="173" t="s">
        <v>82</v>
      </c>
      <c r="D82" s="173" t="s">
        <v>141</v>
      </c>
      <c r="E82" s="174" t="s">
        <v>1977</v>
      </c>
      <c r="F82" s="175" t="s">
        <v>1978</v>
      </c>
      <c r="G82" s="176" t="s">
        <v>179</v>
      </c>
      <c r="H82" s="177">
        <v>12</v>
      </c>
      <c r="I82" s="178"/>
      <c r="J82" s="179">
        <f>ROUND(I82*H82,2)</f>
        <v>0</v>
      </c>
      <c r="K82" s="175" t="s">
        <v>19</v>
      </c>
      <c r="L82" s="37"/>
      <c r="M82" s="180" t="s">
        <v>19</v>
      </c>
      <c r="N82" s="181" t="s">
        <v>43</v>
      </c>
      <c r="O82" s="59"/>
      <c r="P82" s="182">
        <f>O82*H82</f>
        <v>0</v>
      </c>
      <c r="Q82" s="182">
        <v>0</v>
      </c>
      <c r="R82" s="182">
        <f>Q82*H82</f>
        <v>0</v>
      </c>
      <c r="S82" s="182">
        <v>0</v>
      </c>
      <c r="T82" s="183">
        <f>S82*H82</f>
        <v>0</v>
      </c>
      <c r="AR82" s="16" t="s">
        <v>146</v>
      </c>
      <c r="AT82" s="16" t="s">
        <v>141</v>
      </c>
      <c r="AU82" s="16" t="s">
        <v>72</v>
      </c>
      <c r="AY82" s="16" t="s">
        <v>139</v>
      </c>
      <c r="BE82" s="184">
        <f>IF(N82="základní",J82,0)</f>
        <v>0</v>
      </c>
      <c r="BF82" s="184">
        <f>IF(N82="snížená",J82,0)</f>
        <v>0</v>
      </c>
      <c r="BG82" s="184">
        <f>IF(N82="zákl. přenesená",J82,0)</f>
        <v>0</v>
      </c>
      <c r="BH82" s="184">
        <f>IF(N82="sníž. přenesená",J82,0)</f>
        <v>0</v>
      </c>
      <c r="BI82" s="184">
        <f>IF(N82="nulová",J82,0)</f>
        <v>0</v>
      </c>
      <c r="BJ82" s="16" t="s">
        <v>80</v>
      </c>
      <c r="BK82" s="184">
        <f>ROUND(I82*H82,2)</f>
        <v>0</v>
      </c>
      <c r="BL82" s="16" t="s">
        <v>146</v>
      </c>
      <c r="BM82" s="16" t="s">
        <v>146</v>
      </c>
    </row>
    <row r="83" spans="2:47" s="1" customFormat="1" ht="11.25">
      <c r="B83" s="33"/>
      <c r="C83" s="34"/>
      <c r="D83" s="185" t="s">
        <v>148</v>
      </c>
      <c r="E83" s="34"/>
      <c r="F83" s="186" t="s">
        <v>1978</v>
      </c>
      <c r="G83" s="34"/>
      <c r="H83" s="34"/>
      <c r="I83" s="102"/>
      <c r="J83" s="34"/>
      <c r="K83" s="34"/>
      <c r="L83" s="37"/>
      <c r="M83" s="187"/>
      <c r="N83" s="59"/>
      <c r="O83" s="59"/>
      <c r="P83" s="59"/>
      <c r="Q83" s="59"/>
      <c r="R83" s="59"/>
      <c r="S83" s="59"/>
      <c r="T83" s="60"/>
      <c r="AT83" s="16" t="s">
        <v>148</v>
      </c>
      <c r="AU83" s="16" t="s">
        <v>72</v>
      </c>
    </row>
    <row r="84" spans="2:65" s="1" customFormat="1" ht="14.45" customHeight="1">
      <c r="B84" s="33"/>
      <c r="C84" s="173" t="s">
        <v>157</v>
      </c>
      <c r="D84" s="173" t="s">
        <v>141</v>
      </c>
      <c r="E84" s="174" t="s">
        <v>1979</v>
      </c>
      <c r="F84" s="175" t="s">
        <v>1980</v>
      </c>
      <c r="G84" s="176" t="s">
        <v>179</v>
      </c>
      <c r="H84" s="177">
        <v>126</v>
      </c>
      <c r="I84" s="178"/>
      <c r="J84" s="179">
        <f>ROUND(I84*H84,2)</f>
        <v>0</v>
      </c>
      <c r="K84" s="175" t="s">
        <v>19</v>
      </c>
      <c r="L84" s="37"/>
      <c r="M84" s="180" t="s">
        <v>19</v>
      </c>
      <c r="N84" s="181" t="s">
        <v>43</v>
      </c>
      <c r="O84" s="59"/>
      <c r="P84" s="182">
        <f>O84*H84</f>
        <v>0</v>
      </c>
      <c r="Q84" s="182">
        <v>0</v>
      </c>
      <c r="R84" s="182">
        <f>Q84*H84</f>
        <v>0</v>
      </c>
      <c r="S84" s="182">
        <v>0</v>
      </c>
      <c r="T84" s="183">
        <f>S84*H84</f>
        <v>0</v>
      </c>
      <c r="AR84" s="16" t="s">
        <v>146</v>
      </c>
      <c r="AT84" s="16" t="s">
        <v>141</v>
      </c>
      <c r="AU84" s="16" t="s">
        <v>72</v>
      </c>
      <c r="AY84" s="16" t="s">
        <v>139</v>
      </c>
      <c r="BE84" s="184">
        <f>IF(N84="základní",J84,0)</f>
        <v>0</v>
      </c>
      <c r="BF84" s="184">
        <f>IF(N84="snížená",J84,0)</f>
        <v>0</v>
      </c>
      <c r="BG84" s="184">
        <f>IF(N84="zákl. přenesená",J84,0)</f>
        <v>0</v>
      </c>
      <c r="BH84" s="184">
        <f>IF(N84="sníž. přenesená",J84,0)</f>
        <v>0</v>
      </c>
      <c r="BI84" s="184">
        <f>IF(N84="nulová",J84,0)</f>
        <v>0</v>
      </c>
      <c r="BJ84" s="16" t="s">
        <v>80</v>
      </c>
      <c r="BK84" s="184">
        <f>ROUND(I84*H84,2)</f>
        <v>0</v>
      </c>
      <c r="BL84" s="16" t="s">
        <v>146</v>
      </c>
      <c r="BM84" s="16" t="s">
        <v>172</v>
      </c>
    </row>
    <row r="85" spans="2:47" s="1" customFormat="1" ht="11.25">
      <c r="B85" s="33"/>
      <c r="C85" s="34"/>
      <c r="D85" s="185" t="s">
        <v>148</v>
      </c>
      <c r="E85" s="34"/>
      <c r="F85" s="186" t="s">
        <v>1980</v>
      </c>
      <c r="G85" s="34"/>
      <c r="H85" s="34"/>
      <c r="I85" s="102"/>
      <c r="J85" s="34"/>
      <c r="K85" s="34"/>
      <c r="L85" s="37"/>
      <c r="M85" s="187"/>
      <c r="N85" s="59"/>
      <c r="O85" s="59"/>
      <c r="P85" s="59"/>
      <c r="Q85" s="59"/>
      <c r="R85" s="59"/>
      <c r="S85" s="59"/>
      <c r="T85" s="60"/>
      <c r="AT85" s="16" t="s">
        <v>148</v>
      </c>
      <c r="AU85" s="16" t="s">
        <v>72</v>
      </c>
    </row>
    <row r="86" spans="2:65" s="1" customFormat="1" ht="14.45" customHeight="1">
      <c r="B86" s="33"/>
      <c r="C86" s="173" t="s">
        <v>146</v>
      </c>
      <c r="D86" s="173" t="s">
        <v>141</v>
      </c>
      <c r="E86" s="174" t="s">
        <v>1981</v>
      </c>
      <c r="F86" s="175" t="s">
        <v>1982</v>
      </c>
      <c r="G86" s="176" t="s">
        <v>179</v>
      </c>
      <c r="H86" s="177">
        <v>71</v>
      </c>
      <c r="I86" s="178"/>
      <c r="J86" s="179">
        <f>ROUND(I86*H86,2)</f>
        <v>0</v>
      </c>
      <c r="K86" s="175" t="s">
        <v>19</v>
      </c>
      <c r="L86" s="37"/>
      <c r="M86" s="180" t="s">
        <v>19</v>
      </c>
      <c r="N86" s="181" t="s">
        <v>43</v>
      </c>
      <c r="O86" s="59"/>
      <c r="P86" s="182">
        <f>O86*H86</f>
        <v>0</v>
      </c>
      <c r="Q86" s="182">
        <v>0</v>
      </c>
      <c r="R86" s="182">
        <f>Q86*H86</f>
        <v>0</v>
      </c>
      <c r="S86" s="182">
        <v>0</v>
      </c>
      <c r="T86" s="183">
        <f>S86*H86</f>
        <v>0</v>
      </c>
      <c r="AR86" s="16" t="s">
        <v>146</v>
      </c>
      <c r="AT86" s="16" t="s">
        <v>141</v>
      </c>
      <c r="AU86" s="16" t="s">
        <v>72</v>
      </c>
      <c r="AY86" s="16" t="s">
        <v>139</v>
      </c>
      <c r="BE86" s="184">
        <f>IF(N86="základní",J86,0)</f>
        <v>0</v>
      </c>
      <c r="BF86" s="184">
        <f>IF(N86="snížená",J86,0)</f>
        <v>0</v>
      </c>
      <c r="BG86" s="184">
        <f>IF(N86="zákl. přenesená",J86,0)</f>
        <v>0</v>
      </c>
      <c r="BH86" s="184">
        <f>IF(N86="sníž. přenesená",J86,0)</f>
        <v>0</v>
      </c>
      <c r="BI86" s="184">
        <f>IF(N86="nulová",J86,0)</f>
        <v>0</v>
      </c>
      <c r="BJ86" s="16" t="s">
        <v>80</v>
      </c>
      <c r="BK86" s="184">
        <f>ROUND(I86*H86,2)</f>
        <v>0</v>
      </c>
      <c r="BL86" s="16" t="s">
        <v>146</v>
      </c>
      <c r="BM86" s="16" t="s">
        <v>183</v>
      </c>
    </row>
    <row r="87" spans="2:47" s="1" customFormat="1" ht="11.25">
      <c r="B87" s="33"/>
      <c r="C87" s="34"/>
      <c r="D87" s="185" t="s">
        <v>148</v>
      </c>
      <c r="E87" s="34"/>
      <c r="F87" s="186" t="s">
        <v>1982</v>
      </c>
      <c r="G87" s="34"/>
      <c r="H87" s="34"/>
      <c r="I87" s="102"/>
      <c r="J87" s="34"/>
      <c r="K87" s="34"/>
      <c r="L87" s="37"/>
      <c r="M87" s="187"/>
      <c r="N87" s="59"/>
      <c r="O87" s="59"/>
      <c r="P87" s="59"/>
      <c r="Q87" s="59"/>
      <c r="R87" s="59"/>
      <c r="S87" s="59"/>
      <c r="T87" s="60"/>
      <c r="AT87" s="16" t="s">
        <v>148</v>
      </c>
      <c r="AU87" s="16" t="s">
        <v>72</v>
      </c>
    </row>
    <row r="88" spans="2:65" s="1" customFormat="1" ht="14.45" customHeight="1">
      <c r="B88" s="33"/>
      <c r="C88" s="173" t="s">
        <v>167</v>
      </c>
      <c r="D88" s="173" t="s">
        <v>141</v>
      </c>
      <c r="E88" s="174" t="s">
        <v>1983</v>
      </c>
      <c r="F88" s="175" t="s">
        <v>1984</v>
      </c>
      <c r="G88" s="176" t="s">
        <v>1985</v>
      </c>
      <c r="H88" s="177">
        <v>40</v>
      </c>
      <c r="I88" s="178"/>
      <c r="J88" s="179">
        <f>ROUND(I88*H88,2)</f>
        <v>0</v>
      </c>
      <c r="K88" s="175" t="s">
        <v>19</v>
      </c>
      <c r="L88" s="37"/>
      <c r="M88" s="180" t="s">
        <v>19</v>
      </c>
      <c r="N88" s="181" t="s">
        <v>43</v>
      </c>
      <c r="O88" s="59"/>
      <c r="P88" s="182">
        <f>O88*H88</f>
        <v>0</v>
      </c>
      <c r="Q88" s="182">
        <v>0</v>
      </c>
      <c r="R88" s="182">
        <f>Q88*H88</f>
        <v>0</v>
      </c>
      <c r="S88" s="182">
        <v>0</v>
      </c>
      <c r="T88" s="183">
        <f>S88*H88</f>
        <v>0</v>
      </c>
      <c r="AR88" s="16" t="s">
        <v>239</v>
      </c>
      <c r="AT88" s="16" t="s">
        <v>141</v>
      </c>
      <c r="AU88" s="16" t="s">
        <v>72</v>
      </c>
      <c r="AY88" s="16" t="s">
        <v>139</v>
      </c>
      <c r="BE88" s="184">
        <f>IF(N88="základní",J88,0)</f>
        <v>0</v>
      </c>
      <c r="BF88" s="184">
        <f>IF(N88="snížená",J88,0)</f>
        <v>0</v>
      </c>
      <c r="BG88" s="184">
        <f>IF(N88="zákl. přenesená",J88,0)</f>
        <v>0</v>
      </c>
      <c r="BH88" s="184">
        <f>IF(N88="sníž. přenesená",J88,0)</f>
        <v>0</v>
      </c>
      <c r="BI88" s="184">
        <f>IF(N88="nulová",J88,0)</f>
        <v>0</v>
      </c>
      <c r="BJ88" s="16" t="s">
        <v>80</v>
      </c>
      <c r="BK88" s="184">
        <f>ROUND(I88*H88,2)</f>
        <v>0</v>
      </c>
      <c r="BL88" s="16" t="s">
        <v>239</v>
      </c>
      <c r="BM88" s="16" t="s">
        <v>1986</v>
      </c>
    </row>
    <row r="89" spans="2:47" s="1" customFormat="1" ht="11.25">
      <c r="B89" s="33"/>
      <c r="C89" s="34"/>
      <c r="D89" s="185" t="s">
        <v>148</v>
      </c>
      <c r="E89" s="34"/>
      <c r="F89" s="186" t="s">
        <v>1984</v>
      </c>
      <c r="G89" s="34"/>
      <c r="H89" s="34"/>
      <c r="I89" s="102"/>
      <c r="J89" s="34"/>
      <c r="K89" s="34"/>
      <c r="L89" s="37"/>
      <c r="M89" s="187"/>
      <c r="N89" s="59"/>
      <c r="O89" s="59"/>
      <c r="P89" s="59"/>
      <c r="Q89" s="59"/>
      <c r="R89" s="59"/>
      <c r="S89" s="59"/>
      <c r="T89" s="60"/>
      <c r="AT89" s="16" t="s">
        <v>148</v>
      </c>
      <c r="AU89" s="16" t="s">
        <v>72</v>
      </c>
    </row>
    <row r="90" spans="2:65" s="1" customFormat="1" ht="14.45" customHeight="1">
      <c r="B90" s="33"/>
      <c r="C90" s="173" t="s">
        <v>172</v>
      </c>
      <c r="D90" s="173" t="s">
        <v>141</v>
      </c>
      <c r="E90" s="174" t="s">
        <v>1987</v>
      </c>
      <c r="F90" s="175" t="s">
        <v>1988</v>
      </c>
      <c r="G90" s="176" t="s">
        <v>179</v>
      </c>
      <c r="H90" s="177">
        <v>21</v>
      </c>
      <c r="I90" s="178"/>
      <c r="J90" s="179">
        <f>ROUND(I90*H90,2)</f>
        <v>0</v>
      </c>
      <c r="K90" s="175" t="s">
        <v>19</v>
      </c>
      <c r="L90" s="37"/>
      <c r="M90" s="180" t="s">
        <v>19</v>
      </c>
      <c r="N90" s="181" t="s">
        <v>43</v>
      </c>
      <c r="O90" s="59"/>
      <c r="P90" s="182">
        <f>O90*H90</f>
        <v>0</v>
      </c>
      <c r="Q90" s="182">
        <v>0</v>
      </c>
      <c r="R90" s="182">
        <f>Q90*H90</f>
        <v>0</v>
      </c>
      <c r="S90" s="182">
        <v>0</v>
      </c>
      <c r="T90" s="183">
        <f>S90*H90</f>
        <v>0</v>
      </c>
      <c r="AR90" s="16" t="s">
        <v>146</v>
      </c>
      <c r="AT90" s="16" t="s">
        <v>141</v>
      </c>
      <c r="AU90" s="16" t="s">
        <v>72</v>
      </c>
      <c r="AY90" s="16" t="s">
        <v>139</v>
      </c>
      <c r="BE90" s="184">
        <f>IF(N90="základní",J90,0)</f>
        <v>0</v>
      </c>
      <c r="BF90" s="184">
        <f>IF(N90="snížená",J90,0)</f>
        <v>0</v>
      </c>
      <c r="BG90" s="184">
        <f>IF(N90="zákl. přenesená",J90,0)</f>
        <v>0</v>
      </c>
      <c r="BH90" s="184">
        <f>IF(N90="sníž. přenesená",J90,0)</f>
        <v>0</v>
      </c>
      <c r="BI90" s="184">
        <f>IF(N90="nulová",J90,0)</f>
        <v>0</v>
      </c>
      <c r="BJ90" s="16" t="s">
        <v>80</v>
      </c>
      <c r="BK90" s="184">
        <f>ROUND(I90*H90,2)</f>
        <v>0</v>
      </c>
      <c r="BL90" s="16" t="s">
        <v>146</v>
      </c>
      <c r="BM90" s="16" t="s">
        <v>197</v>
      </c>
    </row>
    <row r="91" spans="2:47" s="1" customFormat="1" ht="11.25">
      <c r="B91" s="33"/>
      <c r="C91" s="34"/>
      <c r="D91" s="185" t="s">
        <v>148</v>
      </c>
      <c r="E91" s="34"/>
      <c r="F91" s="186" t="s">
        <v>1988</v>
      </c>
      <c r="G91" s="34"/>
      <c r="H91" s="34"/>
      <c r="I91" s="102"/>
      <c r="J91" s="34"/>
      <c r="K91" s="34"/>
      <c r="L91" s="37"/>
      <c r="M91" s="187"/>
      <c r="N91" s="59"/>
      <c r="O91" s="59"/>
      <c r="P91" s="59"/>
      <c r="Q91" s="59"/>
      <c r="R91" s="59"/>
      <c r="S91" s="59"/>
      <c r="T91" s="60"/>
      <c r="AT91" s="16" t="s">
        <v>148</v>
      </c>
      <c r="AU91" s="16" t="s">
        <v>72</v>
      </c>
    </row>
    <row r="92" spans="2:65" s="1" customFormat="1" ht="14.45" customHeight="1">
      <c r="B92" s="33"/>
      <c r="C92" s="173" t="s">
        <v>176</v>
      </c>
      <c r="D92" s="173" t="s">
        <v>141</v>
      </c>
      <c r="E92" s="174" t="s">
        <v>1989</v>
      </c>
      <c r="F92" s="175" t="s">
        <v>1990</v>
      </c>
      <c r="G92" s="176" t="s">
        <v>179</v>
      </c>
      <c r="H92" s="177">
        <v>20</v>
      </c>
      <c r="I92" s="178"/>
      <c r="J92" s="179">
        <f>ROUND(I92*H92,2)</f>
        <v>0</v>
      </c>
      <c r="K92" s="175" t="s">
        <v>19</v>
      </c>
      <c r="L92" s="37"/>
      <c r="M92" s="180" t="s">
        <v>19</v>
      </c>
      <c r="N92" s="181" t="s">
        <v>43</v>
      </c>
      <c r="O92" s="59"/>
      <c r="P92" s="182">
        <f>O92*H92</f>
        <v>0</v>
      </c>
      <c r="Q92" s="182">
        <v>0</v>
      </c>
      <c r="R92" s="182">
        <f>Q92*H92</f>
        <v>0</v>
      </c>
      <c r="S92" s="182">
        <v>0</v>
      </c>
      <c r="T92" s="183">
        <f>S92*H92</f>
        <v>0</v>
      </c>
      <c r="AR92" s="16" t="s">
        <v>146</v>
      </c>
      <c r="AT92" s="16" t="s">
        <v>141</v>
      </c>
      <c r="AU92" s="16" t="s">
        <v>72</v>
      </c>
      <c r="AY92" s="16" t="s">
        <v>139</v>
      </c>
      <c r="BE92" s="184">
        <f>IF(N92="základní",J92,0)</f>
        <v>0</v>
      </c>
      <c r="BF92" s="184">
        <f>IF(N92="snížená",J92,0)</f>
        <v>0</v>
      </c>
      <c r="BG92" s="184">
        <f>IF(N92="zákl. přenesená",J92,0)</f>
        <v>0</v>
      </c>
      <c r="BH92" s="184">
        <f>IF(N92="sníž. přenesená",J92,0)</f>
        <v>0</v>
      </c>
      <c r="BI92" s="184">
        <f>IF(N92="nulová",J92,0)</f>
        <v>0</v>
      </c>
      <c r="BJ92" s="16" t="s">
        <v>80</v>
      </c>
      <c r="BK92" s="184">
        <f>ROUND(I92*H92,2)</f>
        <v>0</v>
      </c>
      <c r="BL92" s="16" t="s">
        <v>146</v>
      </c>
      <c r="BM92" s="16" t="s">
        <v>214</v>
      </c>
    </row>
    <row r="93" spans="2:47" s="1" customFormat="1" ht="11.25">
      <c r="B93" s="33"/>
      <c r="C93" s="34"/>
      <c r="D93" s="185" t="s">
        <v>148</v>
      </c>
      <c r="E93" s="34"/>
      <c r="F93" s="186" t="s">
        <v>1990</v>
      </c>
      <c r="G93" s="34"/>
      <c r="H93" s="34"/>
      <c r="I93" s="102"/>
      <c r="J93" s="34"/>
      <c r="K93" s="34"/>
      <c r="L93" s="37"/>
      <c r="M93" s="187"/>
      <c r="N93" s="59"/>
      <c r="O93" s="59"/>
      <c r="P93" s="59"/>
      <c r="Q93" s="59"/>
      <c r="R93" s="59"/>
      <c r="S93" s="59"/>
      <c r="T93" s="60"/>
      <c r="AT93" s="16" t="s">
        <v>148</v>
      </c>
      <c r="AU93" s="16" t="s">
        <v>72</v>
      </c>
    </row>
    <row r="94" spans="2:65" s="1" customFormat="1" ht="14.45" customHeight="1">
      <c r="B94" s="33"/>
      <c r="C94" s="173" t="s">
        <v>183</v>
      </c>
      <c r="D94" s="173" t="s">
        <v>141</v>
      </c>
      <c r="E94" s="174" t="s">
        <v>1991</v>
      </c>
      <c r="F94" s="175" t="s">
        <v>1992</v>
      </c>
      <c r="G94" s="176" t="s">
        <v>1993</v>
      </c>
      <c r="H94" s="177">
        <v>26</v>
      </c>
      <c r="I94" s="178"/>
      <c r="J94" s="179">
        <f>ROUND(I94*H94,2)</f>
        <v>0</v>
      </c>
      <c r="K94" s="175" t="s">
        <v>19</v>
      </c>
      <c r="L94" s="37"/>
      <c r="M94" s="180" t="s">
        <v>19</v>
      </c>
      <c r="N94" s="181" t="s">
        <v>43</v>
      </c>
      <c r="O94" s="59"/>
      <c r="P94" s="182">
        <f>O94*H94</f>
        <v>0</v>
      </c>
      <c r="Q94" s="182">
        <v>0</v>
      </c>
      <c r="R94" s="182">
        <f>Q94*H94</f>
        <v>0</v>
      </c>
      <c r="S94" s="182">
        <v>0</v>
      </c>
      <c r="T94" s="183">
        <f>S94*H94</f>
        <v>0</v>
      </c>
      <c r="AR94" s="16" t="s">
        <v>146</v>
      </c>
      <c r="AT94" s="16" t="s">
        <v>141</v>
      </c>
      <c r="AU94" s="16" t="s">
        <v>72</v>
      </c>
      <c r="AY94" s="16" t="s">
        <v>139</v>
      </c>
      <c r="BE94" s="184">
        <f>IF(N94="základní",J94,0)</f>
        <v>0</v>
      </c>
      <c r="BF94" s="184">
        <f>IF(N94="snížená",J94,0)</f>
        <v>0</v>
      </c>
      <c r="BG94" s="184">
        <f>IF(N94="zákl. přenesená",J94,0)</f>
        <v>0</v>
      </c>
      <c r="BH94" s="184">
        <f>IF(N94="sníž. přenesená",J94,0)</f>
        <v>0</v>
      </c>
      <c r="BI94" s="184">
        <f>IF(N94="nulová",J94,0)</f>
        <v>0</v>
      </c>
      <c r="BJ94" s="16" t="s">
        <v>80</v>
      </c>
      <c r="BK94" s="184">
        <f>ROUND(I94*H94,2)</f>
        <v>0</v>
      </c>
      <c r="BL94" s="16" t="s">
        <v>146</v>
      </c>
      <c r="BM94" s="16" t="s">
        <v>227</v>
      </c>
    </row>
    <row r="95" spans="2:47" s="1" customFormat="1" ht="11.25">
      <c r="B95" s="33"/>
      <c r="C95" s="34"/>
      <c r="D95" s="185" t="s">
        <v>148</v>
      </c>
      <c r="E95" s="34"/>
      <c r="F95" s="186" t="s">
        <v>1992</v>
      </c>
      <c r="G95" s="34"/>
      <c r="H95" s="34"/>
      <c r="I95" s="102"/>
      <c r="J95" s="34"/>
      <c r="K95" s="34"/>
      <c r="L95" s="37"/>
      <c r="M95" s="187"/>
      <c r="N95" s="59"/>
      <c r="O95" s="59"/>
      <c r="P95" s="59"/>
      <c r="Q95" s="59"/>
      <c r="R95" s="59"/>
      <c r="S95" s="59"/>
      <c r="T95" s="60"/>
      <c r="AT95" s="16" t="s">
        <v>148</v>
      </c>
      <c r="AU95" s="16" t="s">
        <v>72</v>
      </c>
    </row>
    <row r="96" spans="2:65" s="1" customFormat="1" ht="14.45" customHeight="1">
      <c r="B96" s="33"/>
      <c r="C96" s="173" t="s">
        <v>189</v>
      </c>
      <c r="D96" s="173" t="s">
        <v>141</v>
      </c>
      <c r="E96" s="174" t="s">
        <v>1994</v>
      </c>
      <c r="F96" s="175" t="s">
        <v>1995</v>
      </c>
      <c r="G96" s="176" t="s">
        <v>1993</v>
      </c>
      <c r="H96" s="177">
        <v>10</v>
      </c>
      <c r="I96" s="178"/>
      <c r="J96" s="179">
        <f>ROUND(I96*H96,2)</f>
        <v>0</v>
      </c>
      <c r="K96" s="175" t="s">
        <v>19</v>
      </c>
      <c r="L96" s="37"/>
      <c r="M96" s="180" t="s">
        <v>19</v>
      </c>
      <c r="N96" s="181" t="s">
        <v>43</v>
      </c>
      <c r="O96" s="59"/>
      <c r="P96" s="182">
        <f>O96*H96</f>
        <v>0</v>
      </c>
      <c r="Q96" s="182">
        <v>0</v>
      </c>
      <c r="R96" s="182">
        <f>Q96*H96</f>
        <v>0</v>
      </c>
      <c r="S96" s="182">
        <v>0</v>
      </c>
      <c r="T96" s="183">
        <f>S96*H96</f>
        <v>0</v>
      </c>
      <c r="AR96" s="16" t="s">
        <v>146</v>
      </c>
      <c r="AT96" s="16" t="s">
        <v>141</v>
      </c>
      <c r="AU96" s="16" t="s">
        <v>72</v>
      </c>
      <c r="AY96" s="16" t="s">
        <v>139</v>
      </c>
      <c r="BE96" s="184">
        <f>IF(N96="základní",J96,0)</f>
        <v>0</v>
      </c>
      <c r="BF96" s="184">
        <f>IF(N96="snížená",J96,0)</f>
        <v>0</v>
      </c>
      <c r="BG96" s="184">
        <f>IF(N96="zákl. přenesená",J96,0)</f>
        <v>0</v>
      </c>
      <c r="BH96" s="184">
        <f>IF(N96="sníž. přenesená",J96,0)</f>
        <v>0</v>
      </c>
      <c r="BI96" s="184">
        <f>IF(N96="nulová",J96,0)</f>
        <v>0</v>
      </c>
      <c r="BJ96" s="16" t="s">
        <v>80</v>
      </c>
      <c r="BK96" s="184">
        <f>ROUND(I96*H96,2)</f>
        <v>0</v>
      </c>
      <c r="BL96" s="16" t="s">
        <v>146</v>
      </c>
      <c r="BM96" s="16" t="s">
        <v>239</v>
      </c>
    </row>
    <row r="97" spans="2:47" s="1" customFormat="1" ht="11.25">
      <c r="B97" s="33"/>
      <c r="C97" s="34"/>
      <c r="D97" s="185" t="s">
        <v>148</v>
      </c>
      <c r="E97" s="34"/>
      <c r="F97" s="186" t="s">
        <v>1995</v>
      </c>
      <c r="G97" s="34"/>
      <c r="H97" s="34"/>
      <c r="I97" s="102"/>
      <c r="J97" s="34"/>
      <c r="K97" s="34"/>
      <c r="L97" s="37"/>
      <c r="M97" s="187"/>
      <c r="N97" s="59"/>
      <c r="O97" s="59"/>
      <c r="P97" s="59"/>
      <c r="Q97" s="59"/>
      <c r="R97" s="59"/>
      <c r="S97" s="59"/>
      <c r="T97" s="60"/>
      <c r="AT97" s="16" t="s">
        <v>148</v>
      </c>
      <c r="AU97" s="16" t="s">
        <v>72</v>
      </c>
    </row>
    <row r="98" spans="2:65" s="1" customFormat="1" ht="14.45" customHeight="1">
      <c r="B98" s="33"/>
      <c r="C98" s="173" t="s">
        <v>197</v>
      </c>
      <c r="D98" s="173" t="s">
        <v>141</v>
      </c>
      <c r="E98" s="174" t="s">
        <v>1996</v>
      </c>
      <c r="F98" s="175" t="s">
        <v>1997</v>
      </c>
      <c r="G98" s="176" t="s">
        <v>179</v>
      </c>
      <c r="H98" s="177">
        <v>28</v>
      </c>
      <c r="I98" s="178"/>
      <c r="J98" s="179">
        <f>ROUND(I98*H98,2)</f>
        <v>0</v>
      </c>
      <c r="K98" s="175" t="s">
        <v>19</v>
      </c>
      <c r="L98" s="37"/>
      <c r="M98" s="180" t="s">
        <v>19</v>
      </c>
      <c r="N98" s="181" t="s">
        <v>43</v>
      </c>
      <c r="O98" s="59"/>
      <c r="P98" s="182">
        <f>O98*H98</f>
        <v>0</v>
      </c>
      <c r="Q98" s="182">
        <v>0</v>
      </c>
      <c r="R98" s="182">
        <f>Q98*H98</f>
        <v>0</v>
      </c>
      <c r="S98" s="182">
        <v>0</v>
      </c>
      <c r="T98" s="183">
        <f>S98*H98</f>
        <v>0</v>
      </c>
      <c r="AR98" s="16" t="s">
        <v>146</v>
      </c>
      <c r="AT98" s="16" t="s">
        <v>141</v>
      </c>
      <c r="AU98" s="16" t="s">
        <v>72</v>
      </c>
      <c r="AY98" s="16" t="s">
        <v>139</v>
      </c>
      <c r="BE98" s="184">
        <f>IF(N98="základní",J98,0)</f>
        <v>0</v>
      </c>
      <c r="BF98" s="184">
        <f>IF(N98="snížená",J98,0)</f>
        <v>0</v>
      </c>
      <c r="BG98" s="184">
        <f>IF(N98="zákl. přenesená",J98,0)</f>
        <v>0</v>
      </c>
      <c r="BH98" s="184">
        <f>IF(N98="sníž. přenesená",J98,0)</f>
        <v>0</v>
      </c>
      <c r="BI98" s="184">
        <f>IF(N98="nulová",J98,0)</f>
        <v>0</v>
      </c>
      <c r="BJ98" s="16" t="s">
        <v>80</v>
      </c>
      <c r="BK98" s="184">
        <f>ROUND(I98*H98,2)</f>
        <v>0</v>
      </c>
      <c r="BL98" s="16" t="s">
        <v>146</v>
      </c>
      <c r="BM98" s="16" t="s">
        <v>258</v>
      </c>
    </row>
    <row r="99" spans="2:47" s="1" customFormat="1" ht="11.25">
      <c r="B99" s="33"/>
      <c r="C99" s="34"/>
      <c r="D99" s="185" t="s">
        <v>148</v>
      </c>
      <c r="E99" s="34"/>
      <c r="F99" s="186" t="s">
        <v>1997</v>
      </c>
      <c r="G99" s="34"/>
      <c r="H99" s="34"/>
      <c r="I99" s="102"/>
      <c r="J99" s="34"/>
      <c r="K99" s="34"/>
      <c r="L99" s="37"/>
      <c r="M99" s="187"/>
      <c r="N99" s="59"/>
      <c r="O99" s="59"/>
      <c r="P99" s="59"/>
      <c r="Q99" s="59"/>
      <c r="R99" s="59"/>
      <c r="S99" s="59"/>
      <c r="T99" s="60"/>
      <c r="AT99" s="16" t="s">
        <v>148</v>
      </c>
      <c r="AU99" s="16" t="s">
        <v>72</v>
      </c>
    </row>
    <row r="100" spans="2:65" s="1" customFormat="1" ht="14.45" customHeight="1">
      <c r="B100" s="33"/>
      <c r="C100" s="173" t="s">
        <v>204</v>
      </c>
      <c r="D100" s="173" t="s">
        <v>141</v>
      </c>
      <c r="E100" s="174" t="s">
        <v>1998</v>
      </c>
      <c r="F100" s="175" t="s">
        <v>1999</v>
      </c>
      <c r="G100" s="176" t="s">
        <v>179</v>
      </c>
      <c r="H100" s="177">
        <v>26</v>
      </c>
      <c r="I100" s="178"/>
      <c r="J100" s="179">
        <f>ROUND(I100*H100,2)</f>
        <v>0</v>
      </c>
      <c r="K100" s="175" t="s">
        <v>19</v>
      </c>
      <c r="L100" s="37"/>
      <c r="M100" s="180" t="s">
        <v>19</v>
      </c>
      <c r="N100" s="181" t="s">
        <v>43</v>
      </c>
      <c r="O100" s="59"/>
      <c r="P100" s="182">
        <f>O100*H100</f>
        <v>0</v>
      </c>
      <c r="Q100" s="182">
        <v>0</v>
      </c>
      <c r="R100" s="182">
        <f>Q100*H100</f>
        <v>0</v>
      </c>
      <c r="S100" s="182">
        <v>0</v>
      </c>
      <c r="T100" s="183">
        <f>S100*H100</f>
        <v>0</v>
      </c>
      <c r="AR100" s="16" t="s">
        <v>146</v>
      </c>
      <c r="AT100" s="16" t="s">
        <v>141</v>
      </c>
      <c r="AU100" s="16" t="s">
        <v>72</v>
      </c>
      <c r="AY100" s="16" t="s">
        <v>139</v>
      </c>
      <c r="BE100" s="184">
        <f>IF(N100="základní",J100,0)</f>
        <v>0</v>
      </c>
      <c r="BF100" s="184">
        <f>IF(N100="snížená",J100,0)</f>
        <v>0</v>
      </c>
      <c r="BG100" s="184">
        <f>IF(N100="zákl. přenesená",J100,0)</f>
        <v>0</v>
      </c>
      <c r="BH100" s="184">
        <f>IF(N100="sníž. přenesená",J100,0)</f>
        <v>0</v>
      </c>
      <c r="BI100" s="184">
        <f>IF(N100="nulová",J100,0)</f>
        <v>0</v>
      </c>
      <c r="BJ100" s="16" t="s">
        <v>80</v>
      </c>
      <c r="BK100" s="184">
        <f>ROUND(I100*H100,2)</f>
        <v>0</v>
      </c>
      <c r="BL100" s="16" t="s">
        <v>146</v>
      </c>
      <c r="BM100" s="16" t="s">
        <v>274</v>
      </c>
    </row>
    <row r="101" spans="2:47" s="1" customFormat="1" ht="11.25">
      <c r="B101" s="33"/>
      <c r="C101" s="34"/>
      <c r="D101" s="185" t="s">
        <v>148</v>
      </c>
      <c r="E101" s="34"/>
      <c r="F101" s="186" t="s">
        <v>1999</v>
      </c>
      <c r="G101" s="34"/>
      <c r="H101" s="34"/>
      <c r="I101" s="102"/>
      <c r="J101" s="34"/>
      <c r="K101" s="34"/>
      <c r="L101" s="37"/>
      <c r="M101" s="187"/>
      <c r="N101" s="59"/>
      <c r="O101" s="59"/>
      <c r="P101" s="59"/>
      <c r="Q101" s="59"/>
      <c r="R101" s="59"/>
      <c r="S101" s="59"/>
      <c r="T101" s="60"/>
      <c r="AT101" s="16" t="s">
        <v>148</v>
      </c>
      <c r="AU101" s="16" t="s">
        <v>72</v>
      </c>
    </row>
    <row r="102" spans="2:65" s="1" customFormat="1" ht="14.45" customHeight="1">
      <c r="B102" s="33"/>
      <c r="C102" s="173" t="s">
        <v>214</v>
      </c>
      <c r="D102" s="173" t="s">
        <v>141</v>
      </c>
      <c r="E102" s="174" t="s">
        <v>2000</v>
      </c>
      <c r="F102" s="175" t="s">
        <v>2001</v>
      </c>
      <c r="G102" s="176" t="s">
        <v>179</v>
      </c>
      <c r="H102" s="177">
        <v>37</v>
      </c>
      <c r="I102" s="178"/>
      <c r="J102" s="179">
        <f>ROUND(I102*H102,2)</f>
        <v>0</v>
      </c>
      <c r="K102" s="175" t="s">
        <v>19</v>
      </c>
      <c r="L102" s="37"/>
      <c r="M102" s="180" t="s">
        <v>19</v>
      </c>
      <c r="N102" s="181" t="s">
        <v>43</v>
      </c>
      <c r="O102" s="59"/>
      <c r="P102" s="182">
        <f>O102*H102</f>
        <v>0</v>
      </c>
      <c r="Q102" s="182">
        <v>0</v>
      </c>
      <c r="R102" s="182">
        <f>Q102*H102</f>
        <v>0</v>
      </c>
      <c r="S102" s="182">
        <v>0</v>
      </c>
      <c r="T102" s="183">
        <f>S102*H102</f>
        <v>0</v>
      </c>
      <c r="AR102" s="16" t="s">
        <v>146</v>
      </c>
      <c r="AT102" s="16" t="s">
        <v>141</v>
      </c>
      <c r="AU102" s="16" t="s">
        <v>72</v>
      </c>
      <c r="AY102" s="16" t="s">
        <v>139</v>
      </c>
      <c r="BE102" s="184">
        <f>IF(N102="základní",J102,0)</f>
        <v>0</v>
      </c>
      <c r="BF102" s="184">
        <f>IF(N102="snížená",J102,0)</f>
        <v>0</v>
      </c>
      <c r="BG102" s="184">
        <f>IF(N102="zákl. přenesená",J102,0)</f>
        <v>0</v>
      </c>
      <c r="BH102" s="184">
        <f>IF(N102="sníž. přenesená",J102,0)</f>
        <v>0</v>
      </c>
      <c r="BI102" s="184">
        <f>IF(N102="nulová",J102,0)</f>
        <v>0</v>
      </c>
      <c r="BJ102" s="16" t="s">
        <v>80</v>
      </c>
      <c r="BK102" s="184">
        <f>ROUND(I102*H102,2)</f>
        <v>0</v>
      </c>
      <c r="BL102" s="16" t="s">
        <v>146</v>
      </c>
      <c r="BM102" s="16" t="s">
        <v>285</v>
      </c>
    </row>
    <row r="103" spans="2:47" s="1" customFormat="1" ht="11.25">
      <c r="B103" s="33"/>
      <c r="C103" s="34"/>
      <c r="D103" s="185" t="s">
        <v>148</v>
      </c>
      <c r="E103" s="34"/>
      <c r="F103" s="186" t="s">
        <v>2001</v>
      </c>
      <c r="G103" s="34"/>
      <c r="H103" s="34"/>
      <c r="I103" s="102"/>
      <c r="J103" s="34"/>
      <c r="K103" s="34"/>
      <c r="L103" s="37"/>
      <c r="M103" s="187"/>
      <c r="N103" s="59"/>
      <c r="O103" s="59"/>
      <c r="P103" s="59"/>
      <c r="Q103" s="59"/>
      <c r="R103" s="59"/>
      <c r="S103" s="59"/>
      <c r="T103" s="60"/>
      <c r="AT103" s="16" t="s">
        <v>148</v>
      </c>
      <c r="AU103" s="16" t="s">
        <v>72</v>
      </c>
    </row>
    <row r="104" spans="2:65" s="1" customFormat="1" ht="20.45" customHeight="1">
      <c r="B104" s="33"/>
      <c r="C104" s="173" t="s">
        <v>219</v>
      </c>
      <c r="D104" s="173" t="s">
        <v>141</v>
      </c>
      <c r="E104" s="174" t="s">
        <v>2002</v>
      </c>
      <c r="F104" s="175" t="s">
        <v>2003</v>
      </c>
      <c r="G104" s="176" t="s">
        <v>1993</v>
      </c>
      <c r="H104" s="177">
        <v>1</v>
      </c>
      <c r="I104" s="178"/>
      <c r="J104" s="179">
        <f>ROUND(I104*H104,2)</f>
        <v>0</v>
      </c>
      <c r="K104" s="175" t="s">
        <v>19</v>
      </c>
      <c r="L104" s="37"/>
      <c r="M104" s="180" t="s">
        <v>19</v>
      </c>
      <c r="N104" s="181" t="s">
        <v>43</v>
      </c>
      <c r="O104" s="59"/>
      <c r="P104" s="182">
        <f>O104*H104</f>
        <v>0</v>
      </c>
      <c r="Q104" s="182">
        <v>0</v>
      </c>
      <c r="R104" s="182">
        <f>Q104*H104</f>
        <v>0</v>
      </c>
      <c r="S104" s="182">
        <v>0</v>
      </c>
      <c r="T104" s="183">
        <f>S104*H104</f>
        <v>0</v>
      </c>
      <c r="AR104" s="16" t="s">
        <v>239</v>
      </c>
      <c r="AT104" s="16" t="s">
        <v>141</v>
      </c>
      <c r="AU104" s="16" t="s">
        <v>72</v>
      </c>
      <c r="AY104" s="16" t="s">
        <v>139</v>
      </c>
      <c r="BE104" s="184">
        <f>IF(N104="základní",J104,0)</f>
        <v>0</v>
      </c>
      <c r="BF104" s="184">
        <f>IF(N104="snížená",J104,0)</f>
        <v>0</v>
      </c>
      <c r="BG104" s="184">
        <f>IF(N104="zákl. přenesená",J104,0)</f>
        <v>0</v>
      </c>
      <c r="BH104" s="184">
        <f>IF(N104="sníž. přenesená",J104,0)</f>
        <v>0</v>
      </c>
      <c r="BI104" s="184">
        <f>IF(N104="nulová",J104,0)</f>
        <v>0</v>
      </c>
      <c r="BJ104" s="16" t="s">
        <v>80</v>
      </c>
      <c r="BK104" s="184">
        <f>ROUND(I104*H104,2)</f>
        <v>0</v>
      </c>
      <c r="BL104" s="16" t="s">
        <v>239</v>
      </c>
      <c r="BM104" s="16" t="s">
        <v>297</v>
      </c>
    </row>
    <row r="105" spans="2:47" s="1" customFormat="1" ht="19.5">
      <c r="B105" s="33"/>
      <c r="C105" s="34"/>
      <c r="D105" s="185" t="s">
        <v>148</v>
      </c>
      <c r="E105" s="34"/>
      <c r="F105" s="186" t="s">
        <v>2003</v>
      </c>
      <c r="G105" s="34"/>
      <c r="H105" s="34"/>
      <c r="I105" s="102"/>
      <c r="J105" s="34"/>
      <c r="K105" s="34"/>
      <c r="L105" s="37"/>
      <c r="M105" s="187"/>
      <c r="N105" s="59"/>
      <c r="O105" s="59"/>
      <c r="P105" s="59"/>
      <c r="Q105" s="59"/>
      <c r="R105" s="59"/>
      <c r="S105" s="59"/>
      <c r="T105" s="60"/>
      <c r="AT105" s="16" t="s">
        <v>148</v>
      </c>
      <c r="AU105" s="16" t="s">
        <v>72</v>
      </c>
    </row>
    <row r="106" spans="2:65" s="1" customFormat="1" ht="20.45" customHeight="1">
      <c r="B106" s="33"/>
      <c r="C106" s="173" t="s">
        <v>227</v>
      </c>
      <c r="D106" s="173" t="s">
        <v>141</v>
      </c>
      <c r="E106" s="174" t="s">
        <v>2004</v>
      </c>
      <c r="F106" s="175" t="s">
        <v>2005</v>
      </c>
      <c r="G106" s="176" t="s">
        <v>1993</v>
      </c>
      <c r="H106" s="177">
        <v>1</v>
      </c>
      <c r="I106" s="178"/>
      <c r="J106" s="179">
        <f>ROUND(I106*H106,2)</f>
        <v>0</v>
      </c>
      <c r="K106" s="175" t="s">
        <v>19</v>
      </c>
      <c r="L106" s="37"/>
      <c r="M106" s="180" t="s">
        <v>19</v>
      </c>
      <c r="N106" s="181" t="s">
        <v>43</v>
      </c>
      <c r="O106" s="59"/>
      <c r="P106" s="182">
        <f>O106*H106</f>
        <v>0</v>
      </c>
      <c r="Q106" s="182">
        <v>0</v>
      </c>
      <c r="R106" s="182">
        <f>Q106*H106</f>
        <v>0</v>
      </c>
      <c r="S106" s="182">
        <v>0</v>
      </c>
      <c r="T106" s="183">
        <f>S106*H106</f>
        <v>0</v>
      </c>
      <c r="AR106" s="16" t="s">
        <v>239</v>
      </c>
      <c r="AT106" s="16" t="s">
        <v>141</v>
      </c>
      <c r="AU106" s="16" t="s">
        <v>72</v>
      </c>
      <c r="AY106" s="16" t="s">
        <v>139</v>
      </c>
      <c r="BE106" s="184">
        <f>IF(N106="základní",J106,0)</f>
        <v>0</v>
      </c>
      <c r="BF106" s="184">
        <f>IF(N106="snížená",J106,0)</f>
        <v>0</v>
      </c>
      <c r="BG106" s="184">
        <f>IF(N106="zákl. přenesená",J106,0)</f>
        <v>0</v>
      </c>
      <c r="BH106" s="184">
        <f>IF(N106="sníž. přenesená",J106,0)</f>
        <v>0</v>
      </c>
      <c r="BI106" s="184">
        <f>IF(N106="nulová",J106,0)</f>
        <v>0</v>
      </c>
      <c r="BJ106" s="16" t="s">
        <v>80</v>
      </c>
      <c r="BK106" s="184">
        <f>ROUND(I106*H106,2)</f>
        <v>0</v>
      </c>
      <c r="BL106" s="16" t="s">
        <v>239</v>
      </c>
      <c r="BM106" s="16" t="s">
        <v>310</v>
      </c>
    </row>
    <row r="107" spans="2:47" s="1" customFormat="1" ht="19.5">
      <c r="B107" s="33"/>
      <c r="C107" s="34"/>
      <c r="D107" s="185" t="s">
        <v>148</v>
      </c>
      <c r="E107" s="34"/>
      <c r="F107" s="186" t="s">
        <v>2005</v>
      </c>
      <c r="G107" s="34"/>
      <c r="H107" s="34"/>
      <c r="I107" s="102"/>
      <c r="J107" s="34"/>
      <c r="K107" s="34"/>
      <c r="L107" s="37"/>
      <c r="M107" s="187"/>
      <c r="N107" s="59"/>
      <c r="O107" s="59"/>
      <c r="P107" s="59"/>
      <c r="Q107" s="59"/>
      <c r="R107" s="59"/>
      <c r="S107" s="59"/>
      <c r="T107" s="60"/>
      <c r="AT107" s="16" t="s">
        <v>148</v>
      </c>
      <c r="AU107" s="16" t="s">
        <v>72</v>
      </c>
    </row>
    <row r="108" spans="2:65" s="1" customFormat="1" ht="14.45" customHeight="1">
      <c r="B108" s="33"/>
      <c r="C108" s="173" t="s">
        <v>8</v>
      </c>
      <c r="D108" s="173" t="s">
        <v>141</v>
      </c>
      <c r="E108" s="174" t="s">
        <v>2006</v>
      </c>
      <c r="F108" s="175" t="s">
        <v>2007</v>
      </c>
      <c r="G108" s="176" t="s">
        <v>1993</v>
      </c>
      <c r="H108" s="177">
        <v>1</v>
      </c>
      <c r="I108" s="178"/>
      <c r="J108" s="179">
        <f>ROUND(I108*H108,2)</f>
        <v>0</v>
      </c>
      <c r="K108" s="175" t="s">
        <v>19</v>
      </c>
      <c r="L108" s="37"/>
      <c r="M108" s="180" t="s">
        <v>19</v>
      </c>
      <c r="N108" s="181" t="s">
        <v>43</v>
      </c>
      <c r="O108" s="59"/>
      <c r="P108" s="182">
        <f>O108*H108</f>
        <v>0</v>
      </c>
      <c r="Q108" s="182">
        <v>0</v>
      </c>
      <c r="R108" s="182">
        <f>Q108*H108</f>
        <v>0</v>
      </c>
      <c r="S108" s="182">
        <v>0</v>
      </c>
      <c r="T108" s="183">
        <f>S108*H108</f>
        <v>0</v>
      </c>
      <c r="AR108" s="16" t="s">
        <v>239</v>
      </c>
      <c r="AT108" s="16" t="s">
        <v>141</v>
      </c>
      <c r="AU108" s="16" t="s">
        <v>72</v>
      </c>
      <c r="AY108" s="16" t="s">
        <v>139</v>
      </c>
      <c r="BE108" s="184">
        <f>IF(N108="základní",J108,0)</f>
        <v>0</v>
      </c>
      <c r="BF108" s="184">
        <f>IF(N108="snížená",J108,0)</f>
        <v>0</v>
      </c>
      <c r="BG108" s="184">
        <f>IF(N108="zákl. přenesená",J108,0)</f>
        <v>0</v>
      </c>
      <c r="BH108" s="184">
        <f>IF(N108="sníž. přenesená",J108,0)</f>
        <v>0</v>
      </c>
      <c r="BI108" s="184">
        <f>IF(N108="nulová",J108,0)</f>
        <v>0</v>
      </c>
      <c r="BJ108" s="16" t="s">
        <v>80</v>
      </c>
      <c r="BK108" s="184">
        <f>ROUND(I108*H108,2)</f>
        <v>0</v>
      </c>
      <c r="BL108" s="16" t="s">
        <v>239</v>
      </c>
      <c r="BM108" s="16" t="s">
        <v>322</v>
      </c>
    </row>
    <row r="109" spans="2:47" s="1" customFormat="1" ht="11.25">
      <c r="B109" s="33"/>
      <c r="C109" s="34"/>
      <c r="D109" s="185" t="s">
        <v>148</v>
      </c>
      <c r="E109" s="34"/>
      <c r="F109" s="186" t="s">
        <v>2007</v>
      </c>
      <c r="G109" s="34"/>
      <c r="H109" s="34"/>
      <c r="I109" s="102"/>
      <c r="J109" s="34"/>
      <c r="K109" s="34"/>
      <c r="L109" s="37"/>
      <c r="M109" s="187"/>
      <c r="N109" s="59"/>
      <c r="O109" s="59"/>
      <c r="P109" s="59"/>
      <c r="Q109" s="59"/>
      <c r="R109" s="59"/>
      <c r="S109" s="59"/>
      <c r="T109" s="60"/>
      <c r="AT109" s="16" t="s">
        <v>148</v>
      </c>
      <c r="AU109" s="16" t="s">
        <v>72</v>
      </c>
    </row>
    <row r="110" spans="2:65" s="1" customFormat="1" ht="14.45" customHeight="1">
      <c r="B110" s="33"/>
      <c r="C110" s="173" t="s">
        <v>239</v>
      </c>
      <c r="D110" s="173" t="s">
        <v>141</v>
      </c>
      <c r="E110" s="174" t="s">
        <v>2008</v>
      </c>
      <c r="F110" s="175" t="s">
        <v>2009</v>
      </c>
      <c r="G110" s="176" t="s">
        <v>1993</v>
      </c>
      <c r="H110" s="177">
        <v>1</v>
      </c>
      <c r="I110" s="178"/>
      <c r="J110" s="179">
        <f>ROUND(I110*H110,2)</f>
        <v>0</v>
      </c>
      <c r="K110" s="175" t="s">
        <v>19</v>
      </c>
      <c r="L110" s="37"/>
      <c r="M110" s="180" t="s">
        <v>19</v>
      </c>
      <c r="N110" s="181" t="s">
        <v>43</v>
      </c>
      <c r="O110" s="59"/>
      <c r="P110" s="182">
        <f>O110*H110</f>
        <v>0</v>
      </c>
      <c r="Q110" s="182">
        <v>0</v>
      </c>
      <c r="R110" s="182">
        <f>Q110*H110</f>
        <v>0</v>
      </c>
      <c r="S110" s="182">
        <v>0</v>
      </c>
      <c r="T110" s="183">
        <f>S110*H110</f>
        <v>0</v>
      </c>
      <c r="AR110" s="16" t="s">
        <v>239</v>
      </c>
      <c r="AT110" s="16" t="s">
        <v>141</v>
      </c>
      <c r="AU110" s="16" t="s">
        <v>72</v>
      </c>
      <c r="AY110" s="16" t="s">
        <v>139</v>
      </c>
      <c r="BE110" s="184">
        <f>IF(N110="základní",J110,0)</f>
        <v>0</v>
      </c>
      <c r="BF110" s="184">
        <f>IF(N110="snížená",J110,0)</f>
        <v>0</v>
      </c>
      <c r="BG110" s="184">
        <f>IF(N110="zákl. přenesená",J110,0)</f>
        <v>0</v>
      </c>
      <c r="BH110" s="184">
        <f>IF(N110="sníž. přenesená",J110,0)</f>
        <v>0</v>
      </c>
      <c r="BI110" s="184">
        <f>IF(N110="nulová",J110,0)</f>
        <v>0</v>
      </c>
      <c r="BJ110" s="16" t="s">
        <v>80</v>
      </c>
      <c r="BK110" s="184">
        <f>ROUND(I110*H110,2)</f>
        <v>0</v>
      </c>
      <c r="BL110" s="16" t="s">
        <v>239</v>
      </c>
      <c r="BM110" s="16" t="s">
        <v>337</v>
      </c>
    </row>
    <row r="111" spans="2:47" s="1" customFormat="1" ht="11.25">
      <c r="B111" s="33"/>
      <c r="C111" s="34"/>
      <c r="D111" s="185" t="s">
        <v>148</v>
      </c>
      <c r="E111" s="34"/>
      <c r="F111" s="186" t="s">
        <v>2009</v>
      </c>
      <c r="G111" s="34"/>
      <c r="H111" s="34"/>
      <c r="I111" s="102"/>
      <c r="J111" s="34"/>
      <c r="K111" s="34"/>
      <c r="L111" s="37"/>
      <c r="M111" s="187"/>
      <c r="N111" s="59"/>
      <c r="O111" s="59"/>
      <c r="P111" s="59"/>
      <c r="Q111" s="59"/>
      <c r="R111" s="59"/>
      <c r="S111" s="59"/>
      <c r="T111" s="60"/>
      <c r="AT111" s="16" t="s">
        <v>148</v>
      </c>
      <c r="AU111" s="16" t="s">
        <v>72</v>
      </c>
    </row>
    <row r="112" spans="2:65" s="1" customFormat="1" ht="14.45" customHeight="1">
      <c r="B112" s="33"/>
      <c r="C112" s="173" t="s">
        <v>245</v>
      </c>
      <c r="D112" s="173" t="s">
        <v>141</v>
      </c>
      <c r="E112" s="174" t="s">
        <v>2010</v>
      </c>
      <c r="F112" s="175" t="s">
        <v>2011</v>
      </c>
      <c r="G112" s="176" t="s">
        <v>1993</v>
      </c>
      <c r="H112" s="177">
        <v>2</v>
      </c>
      <c r="I112" s="178"/>
      <c r="J112" s="179">
        <f>ROUND(I112*H112,2)</f>
        <v>0</v>
      </c>
      <c r="K112" s="175" t="s">
        <v>19</v>
      </c>
      <c r="L112" s="37"/>
      <c r="M112" s="180" t="s">
        <v>19</v>
      </c>
      <c r="N112" s="181" t="s">
        <v>43</v>
      </c>
      <c r="O112" s="59"/>
      <c r="P112" s="182">
        <f>O112*H112</f>
        <v>0</v>
      </c>
      <c r="Q112" s="182">
        <v>0</v>
      </c>
      <c r="R112" s="182">
        <f>Q112*H112</f>
        <v>0</v>
      </c>
      <c r="S112" s="182">
        <v>0</v>
      </c>
      <c r="T112" s="183">
        <f>S112*H112</f>
        <v>0</v>
      </c>
      <c r="AR112" s="16" t="s">
        <v>239</v>
      </c>
      <c r="AT112" s="16" t="s">
        <v>141</v>
      </c>
      <c r="AU112" s="16" t="s">
        <v>72</v>
      </c>
      <c r="AY112" s="16" t="s">
        <v>139</v>
      </c>
      <c r="BE112" s="184">
        <f>IF(N112="základní",J112,0)</f>
        <v>0</v>
      </c>
      <c r="BF112" s="184">
        <f>IF(N112="snížená",J112,0)</f>
        <v>0</v>
      </c>
      <c r="BG112" s="184">
        <f>IF(N112="zákl. přenesená",J112,0)</f>
        <v>0</v>
      </c>
      <c r="BH112" s="184">
        <f>IF(N112="sníž. přenesená",J112,0)</f>
        <v>0</v>
      </c>
      <c r="BI112" s="184">
        <f>IF(N112="nulová",J112,0)</f>
        <v>0</v>
      </c>
      <c r="BJ112" s="16" t="s">
        <v>80</v>
      </c>
      <c r="BK112" s="184">
        <f>ROUND(I112*H112,2)</f>
        <v>0</v>
      </c>
      <c r="BL112" s="16" t="s">
        <v>239</v>
      </c>
      <c r="BM112" s="16" t="s">
        <v>350</v>
      </c>
    </row>
    <row r="113" spans="2:47" s="1" customFormat="1" ht="11.25">
      <c r="B113" s="33"/>
      <c r="C113" s="34"/>
      <c r="D113" s="185" t="s">
        <v>148</v>
      </c>
      <c r="E113" s="34"/>
      <c r="F113" s="186" t="s">
        <v>2011</v>
      </c>
      <c r="G113" s="34"/>
      <c r="H113" s="34"/>
      <c r="I113" s="102"/>
      <c r="J113" s="34"/>
      <c r="K113" s="34"/>
      <c r="L113" s="37"/>
      <c r="M113" s="187"/>
      <c r="N113" s="59"/>
      <c r="O113" s="59"/>
      <c r="P113" s="59"/>
      <c r="Q113" s="59"/>
      <c r="R113" s="59"/>
      <c r="S113" s="59"/>
      <c r="T113" s="60"/>
      <c r="AT113" s="16" t="s">
        <v>148</v>
      </c>
      <c r="AU113" s="16" t="s">
        <v>72</v>
      </c>
    </row>
    <row r="114" spans="2:65" s="1" customFormat="1" ht="14.45" customHeight="1">
      <c r="B114" s="33"/>
      <c r="C114" s="173" t="s">
        <v>258</v>
      </c>
      <c r="D114" s="173" t="s">
        <v>141</v>
      </c>
      <c r="E114" s="174" t="s">
        <v>2012</v>
      </c>
      <c r="F114" s="175" t="s">
        <v>2013</v>
      </c>
      <c r="G114" s="176" t="s">
        <v>1993</v>
      </c>
      <c r="H114" s="177">
        <v>3</v>
      </c>
      <c r="I114" s="178"/>
      <c r="J114" s="179">
        <f>ROUND(I114*H114,2)</f>
        <v>0</v>
      </c>
      <c r="K114" s="175" t="s">
        <v>19</v>
      </c>
      <c r="L114" s="37"/>
      <c r="M114" s="180" t="s">
        <v>19</v>
      </c>
      <c r="N114" s="181" t="s">
        <v>43</v>
      </c>
      <c r="O114" s="59"/>
      <c r="P114" s="182">
        <f>O114*H114</f>
        <v>0</v>
      </c>
      <c r="Q114" s="182">
        <v>0</v>
      </c>
      <c r="R114" s="182">
        <f>Q114*H114</f>
        <v>0</v>
      </c>
      <c r="S114" s="182">
        <v>0</v>
      </c>
      <c r="T114" s="183">
        <f>S114*H114</f>
        <v>0</v>
      </c>
      <c r="AR114" s="16" t="s">
        <v>239</v>
      </c>
      <c r="AT114" s="16" t="s">
        <v>141</v>
      </c>
      <c r="AU114" s="16" t="s">
        <v>72</v>
      </c>
      <c r="AY114" s="16" t="s">
        <v>139</v>
      </c>
      <c r="BE114" s="184">
        <f>IF(N114="základní",J114,0)</f>
        <v>0</v>
      </c>
      <c r="BF114" s="184">
        <f>IF(N114="snížená",J114,0)</f>
        <v>0</v>
      </c>
      <c r="BG114" s="184">
        <f>IF(N114="zákl. přenesená",J114,0)</f>
        <v>0</v>
      </c>
      <c r="BH114" s="184">
        <f>IF(N114="sníž. přenesená",J114,0)</f>
        <v>0</v>
      </c>
      <c r="BI114" s="184">
        <f>IF(N114="nulová",J114,0)</f>
        <v>0</v>
      </c>
      <c r="BJ114" s="16" t="s">
        <v>80</v>
      </c>
      <c r="BK114" s="184">
        <f>ROUND(I114*H114,2)</f>
        <v>0</v>
      </c>
      <c r="BL114" s="16" t="s">
        <v>239</v>
      </c>
      <c r="BM114" s="16" t="s">
        <v>362</v>
      </c>
    </row>
    <row r="115" spans="2:47" s="1" customFormat="1" ht="11.25">
      <c r="B115" s="33"/>
      <c r="C115" s="34"/>
      <c r="D115" s="185" t="s">
        <v>148</v>
      </c>
      <c r="E115" s="34"/>
      <c r="F115" s="186" t="s">
        <v>2013</v>
      </c>
      <c r="G115" s="34"/>
      <c r="H115" s="34"/>
      <c r="I115" s="102"/>
      <c r="J115" s="34"/>
      <c r="K115" s="34"/>
      <c r="L115" s="37"/>
      <c r="M115" s="187"/>
      <c r="N115" s="59"/>
      <c r="O115" s="59"/>
      <c r="P115" s="59"/>
      <c r="Q115" s="59"/>
      <c r="R115" s="59"/>
      <c r="S115" s="59"/>
      <c r="T115" s="60"/>
      <c r="AT115" s="16" t="s">
        <v>148</v>
      </c>
      <c r="AU115" s="16" t="s">
        <v>72</v>
      </c>
    </row>
    <row r="116" spans="2:65" s="1" customFormat="1" ht="14.45" customHeight="1">
      <c r="B116" s="33"/>
      <c r="C116" s="173" t="s">
        <v>265</v>
      </c>
      <c r="D116" s="173" t="s">
        <v>141</v>
      </c>
      <c r="E116" s="174" t="s">
        <v>2014</v>
      </c>
      <c r="F116" s="175" t="s">
        <v>2015</v>
      </c>
      <c r="G116" s="176" t="s">
        <v>1993</v>
      </c>
      <c r="H116" s="177">
        <v>5</v>
      </c>
      <c r="I116" s="178"/>
      <c r="J116" s="179">
        <f>ROUND(I116*H116,2)</f>
        <v>0</v>
      </c>
      <c r="K116" s="175" t="s">
        <v>19</v>
      </c>
      <c r="L116" s="37"/>
      <c r="M116" s="180" t="s">
        <v>19</v>
      </c>
      <c r="N116" s="181" t="s">
        <v>43</v>
      </c>
      <c r="O116" s="59"/>
      <c r="P116" s="182">
        <f>O116*H116</f>
        <v>0</v>
      </c>
      <c r="Q116" s="182">
        <v>0</v>
      </c>
      <c r="R116" s="182">
        <f>Q116*H116</f>
        <v>0</v>
      </c>
      <c r="S116" s="182">
        <v>0</v>
      </c>
      <c r="T116" s="183">
        <f>S116*H116</f>
        <v>0</v>
      </c>
      <c r="AR116" s="16" t="s">
        <v>239</v>
      </c>
      <c r="AT116" s="16" t="s">
        <v>141</v>
      </c>
      <c r="AU116" s="16" t="s">
        <v>72</v>
      </c>
      <c r="AY116" s="16" t="s">
        <v>139</v>
      </c>
      <c r="BE116" s="184">
        <f>IF(N116="základní",J116,0)</f>
        <v>0</v>
      </c>
      <c r="BF116" s="184">
        <f>IF(N116="snížená",J116,0)</f>
        <v>0</v>
      </c>
      <c r="BG116" s="184">
        <f>IF(N116="zákl. přenesená",J116,0)</f>
        <v>0</v>
      </c>
      <c r="BH116" s="184">
        <f>IF(N116="sníž. přenesená",J116,0)</f>
        <v>0</v>
      </c>
      <c r="BI116" s="184">
        <f>IF(N116="nulová",J116,0)</f>
        <v>0</v>
      </c>
      <c r="BJ116" s="16" t="s">
        <v>80</v>
      </c>
      <c r="BK116" s="184">
        <f>ROUND(I116*H116,2)</f>
        <v>0</v>
      </c>
      <c r="BL116" s="16" t="s">
        <v>239</v>
      </c>
      <c r="BM116" s="16" t="s">
        <v>372</v>
      </c>
    </row>
    <row r="117" spans="2:47" s="1" customFormat="1" ht="11.25">
      <c r="B117" s="33"/>
      <c r="C117" s="34"/>
      <c r="D117" s="185" t="s">
        <v>148</v>
      </c>
      <c r="E117" s="34"/>
      <c r="F117" s="186" t="s">
        <v>2015</v>
      </c>
      <c r="G117" s="34"/>
      <c r="H117" s="34"/>
      <c r="I117" s="102"/>
      <c r="J117" s="34"/>
      <c r="K117" s="34"/>
      <c r="L117" s="37"/>
      <c r="M117" s="187"/>
      <c r="N117" s="59"/>
      <c r="O117" s="59"/>
      <c r="P117" s="59"/>
      <c r="Q117" s="59"/>
      <c r="R117" s="59"/>
      <c r="S117" s="59"/>
      <c r="T117" s="60"/>
      <c r="AT117" s="16" t="s">
        <v>148</v>
      </c>
      <c r="AU117" s="16" t="s">
        <v>72</v>
      </c>
    </row>
    <row r="118" spans="2:65" s="1" customFormat="1" ht="20.45" customHeight="1">
      <c r="B118" s="33"/>
      <c r="C118" s="173" t="s">
        <v>274</v>
      </c>
      <c r="D118" s="173" t="s">
        <v>141</v>
      </c>
      <c r="E118" s="174" t="s">
        <v>2016</v>
      </c>
      <c r="F118" s="175" t="s">
        <v>2017</v>
      </c>
      <c r="G118" s="176" t="s">
        <v>1993</v>
      </c>
      <c r="H118" s="177">
        <v>1</v>
      </c>
      <c r="I118" s="178"/>
      <c r="J118" s="179">
        <f>ROUND(I118*H118,2)</f>
        <v>0</v>
      </c>
      <c r="K118" s="175" t="s">
        <v>19</v>
      </c>
      <c r="L118" s="37"/>
      <c r="M118" s="180" t="s">
        <v>19</v>
      </c>
      <c r="N118" s="181" t="s">
        <v>43</v>
      </c>
      <c r="O118" s="59"/>
      <c r="P118" s="182">
        <f>O118*H118</f>
        <v>0</v>
      </c>
      <c r="Q118" s="182">
        <v>0</v>
      </c>
      <c r="R118" s="182">
        <f>Q118*H118</f>
        <v>0</v>
      </c>
      <c r="S118" s="182">
        <v>0</v>
      </c>
      <c r="T118" s="183">
        <f>S118*H118</f>
        <v>0</v>
      </c>
      <c r="AR118" s="16" t="s">
        <v>239</v>
      </c>
      <c r="AT118" s="16" t="s">
        <v>141</v>
      </c>
      <c r="AU118" s="16" t="s">
        <v>72</v>
      </c>
      <c r="AY118" s="16" t="s">
        <v>139</v>
      </c>
      <c r="BE118" s="184">
        <f>IF(N118="základní",J118,0)</f>
        <v>0</v>
      </c>
      <c r="BF118" s="184">
        <f>IF(N118="snížená",J118,0)</f>
        <v>0</v>
      </c>
      <c r="BG118" s="184">
        <f>IF(N118="zákl. přenesená",J118,0)</f>
        <v>0</v>
      </c>
      <c r="BH118" s="184">
        <f>IF(N118="sníž. přenesená",J118,0)</f>
        <v>0</v>
      </c>
      <c r="BI118" s="184">
        <f>IF(N118="nulová",J118,0)</f>
        <v>0</v>
      </c>
      <c r="BJ118" s="16" t="s">
        <v>80</v>
      </c>
      <c r="BK118" s="184">
        <f>ROUND(I118*H118,2)</f>
        <v>0</v>
      </c>
      <c r="BL118" s="16" t="s">
        <v>239</v>
      </c>
      <c r="BM118" s="16" t="s">
        <v>385</v>
      </c>
    </row>
    <row r="119" spans="2:47" s="1" customFormat="1" ht="19.5">
      <c r="B119" s="33"/>
      <c r="C119" s="34"/>
      <c r="D119" s="185" t="s">
        <v>148</v>
      </c>
      <c r="E119" s="34"/>
      <c r="F119" s="186" t="s">
        <v>2017</v>
      </c>
      <c r="G119" s="34"/>
      <c r="H119" s="34"/>
      <c r="I119" s="102"/>
      <c r="J119" s="34"/>
      <c r="K119" s="34"/>
      <c r="L119" s="37"/>
      <c r="M119" s="187"/>
      <c r="N119" s="59"/>
      <c r="O119" s="59"/>
      <c r="P119" s="59"/>
      <c r="Q119" s="59"/>
      <c r="R119" s="59"/>
      <c r="S119" s="59"/>
      <c r="T119" s="60"/>
      <c r="AT119" s="16" t="s">
        <v>148</v>
      </c>
      <c r="AU119" s="16" t="s">
        <v>72</v>
      </c>
    </row>
    <row r="120" spans="2:65" s="1" customFormat="1" ht="14.45" customHeight="1">
      <c r="B120" s="33"/>
      <c r="C120" s="173" t="s">
        <v>7</v>
      </c>
      <c r="D120" s="173" t="s">
        <v>141</v>
      </c>
      <c r="E120" s="174" t="s">
        <v>2018</v>
      </c>
      <c r="F120" s="175" t="s">
        <v>2019</v>
      </c>
      <c r="G120" s="176" t="s">
        <v>1993</v>
      </c>
      <c r="H120" s="177">
        <v>1</v>
      </c>
      <c r="I120" s="178"/>
      <c r="J120" s="179">
        <f>ROUND(I120*H120,2)</f>
        <v>0</v>
      </c>
      <c r="K120" s="175" t="s">
        <v>19</v>
      </c>
      <c r="L120" s="37"/>
      <c r="M120" s="180" t="s">
        <v>19</v>
      </c>
      <c r="N120" s="181" t="s">
        <v>43</v>
      </c>
      <c r="O120" s="59"/>
      <c r="P120" s="182">
        <f>O120*H120</f>
        <v>0</v>
      </c>
      <c r="Q120" s="182">
        <v>0</v>
      </c>
      <c r="R120" s="182">
        <f>Q120*H120</f>
        <v>0</v>
      </c>
      <c r="S120" s="182">
        <v>0</v>
      </c>
      <c r="T120" s="183">
        <f>S120*H120</f>
        <v>0</v>
      </c>
      <c r="AR120" s="16" t="s">
        <v>239</v>
      </c>
      <c r="AT120" s="16" t="s">
        <v>141</v>
      </c>
      <c r="AU120" s="16" t="s">
        <v>72</v>
      </c>
      <c r="AY120" s="16" t="s">
        <v>139</v>
      </c>
      <c r="BE120" s="184">
        <f>IF(N120="základní",J120,0)</f>
        <v>0</v>
      </c>
      <c r="BF120" s="184">
        <f>IF(N120="snížená",J120,0)</f>
        <v>0</v>
      </c>
      <c r="BG120" s="184">
        <f>IF(N120="zákl. přenesená",J120,0)</f>
        <v>0</v>
      </c>
      <c r="BH120" s="184">
        <f>IF(N120="sníž. přenesená",J120,0)</f>
        <v>0</v>
      </c>
      <c r="BI120" s="184">
        <f>IF(N120="nulová",J120,0)</f>
        <v>0</v>
      </c>
      <c r="BJ120" s="16" t="s">
        <v>80</v>
      </c>
      <c r="BK120" s="184">
        <f>ROUND(I120*H120,2)</f>
        <v>0</v>
      </c>
      <c r="BL120" s="16" t="s">
        <v>239</v>
      </c>
      <c r="BM120" s="16" t="s">
        <v>395</v>
      </c>
    </row>
    <row r="121" spans="2:47" s="1" customFormat="1" ht="11.25">
      <c r="B121" s="33"/>
      <c r="C121" s="34"/>
      <c r="D121" s="185" t="s">
        <v>148</v>
      </c>
      <c r="E121" s="34"/>
      <c r="F121" s="186" t="s">
        <v>2019</v>
      </c>
      <c r="G121" s="34"/>
      <c r="H121" s="34"/>
      <c r="I121" s="102"/>
      <c r="J121" s="34"/>
      <c r="K121" s="34"/>
      <c r="L121" s="37"/>
      <c r="M121" s="187"/>
      <c r="N121" s="59"/>
      <c r="O121" s="59"/>
      <c r="P121" s="59"/>
      <c r="Q121" s="59"/>
      <c r="R121" s="59"/>
      <c r="S121" s="59"/>
      <c r="T121" s="60"/>
      <c r="AT121" s="16" t="s">
        <v>148</v>
      </c>
      <c r="AU121" s="16" t="s">
        <v>72</v>
      </c>
    </row>
    <row r="122" spans="2:65" s="1" customFormat="1" ht="14.45" customHeight="1">
      <c r="B122" s="33"/>
      <c r="C122" s="173" t="s">
        <v>285</v>
      </c>
      <c r="D122" s="173" t="s">
        <v>141</v>
      </c>
      <c r="E122" s="174" t="s">
        <v>2020</v>
      </c>
      <c r="F122" s="175" t="s">
        <v>2021</v>
      </c>
      <c r="G122" s="176" t="s">
        <v>1993</v>
      </c>
      <c r="H122" s="177">
        <v>1</v>
      </c>
      <c r="I122" s="178"/>
      <c r="J122" s="179">
        <f>ROUND(I122*H122,2)</f>
        <v>0</v>
      </c>
      <c r="K122" s="175" t="s">
        <v>19</v>
      </c>
      <c r="L122" s="37"/>
      <c r="M122" s="180" t="s">
        <v>19</v>
      </c>
      <c r="N122" s="181" t="s">
        <v>43</v>
      </c>
      <c r="O122" s="59"/>
      <c r="P122" s="182">
        <f>O122*H122</f>
        <v>0</v>
      </c>
      <c r="Q122" s="182">
        <v>0</v>
      </c>
      <c r="R122" s="182">
        <f>Q122*H122</f>
        <v>0</v>
      </c>
      <c r="S122" s="182">
        <v>0</v>
      </c>
      <c r="T122" s="183">
        <f>S122*H122</f>
        <v>0</v>
      </c>
      <c r="AR122" s="16" t="s">
        <v>239</v>
      </c>
      <c r="AT122" s="16" t="s">
        <v>141</v>
      </c>
      <c r="AU122" s="16" t="s">
        <v>72</v>
      </c>
      <c r="AY122" s="16" t="s">
        <v>139</v>
      </c>
      <c r="BE122" s="184">
        <f>IF(N122="základní",J122,0)</f>
        <v>0</v>
      </c>
      <c r="BF122" s="184">
        <f>IF(N122="snížená",J122,0)</f>
        <v>0</v>
      </c>
      <c r="BG122" s="184">
        <f>IF(N122="zákl. přenesená",J122,0)</f>
        <v>0</v>
      </c>
      <c r="BH122" s="184">
        <f>IF(N122="sníž. přenesená",J122,0)</f>
        <v>0</v>
      </c>
      <c r="BI122" s="184">
        <f>IF(N122="nulová",J122,0)</f>
        <v>0</v>
      </c>
      <c r="BJ122" s="16" t="s">
        <v>80</v>
      </c>
      <c r="BK122" s="184">
        <f>ROUND(I122*H122,2)</f>
        <v>0</v>
      </c>
      <c r="BL122" s="16" t="s">
        <v>239</v>
      </c>
      <c r="BM122" s="16" t="s">
        <v>405</v>
      </c>
    </row>
    <row r="123" spans="2:47" s="1" customFormat="1" ht="11.25">
      <c r="B123" s="33"/>
      <c r="C123" s="34"/>
      <c r="D123" s="185" t="s">
        <v>148</v>
      </c>
      <c r="E123" s="34"/>
      <c r="F123" s="186" t="s">
        <v>2021</v>
      </c>
      <c r="G123" s="34"/>
      <c r="H123" s="34"/>
      <c r="I123" s="102"/>
      <c r="J123" s="34"/>
      <c r="K123" s="34"/>
      <c r="L123" s="37"/>
      <c r="M123" s="187"/>
      <c r="N123" s="59"/>
      <c r="O123" s="59"/>
      <c r="P123" s="59"/>
      <c r="Q123" s="59"/>
      <c r="R123" s="59"/>
      <c r="S123" s="59"/>
      <c r="T123" s="60"/>
      <c r="AT123" s="16" t="s">
        <v>148</v>
      </c>
      <c r="AU123" s="16" t="s">
        <v>72</v>
      </c>
    </row>
    <row r="124" spans="2:65" s="1" customFormat="1" ht="14.45" customHeight="1">
      <c r="B124" s="33"/>
      <c r="C124" s="173" t="s">
        <v>292</v>
      </c>
      <c r="D124" s="173" t="s">
        <v>141</v>
      </c>
      <c r="E124" s="174" t="s">
        <v>2022</v>
      </c>
      <c r="F124" s="175" t="s">
        <v>2023</v>
      </c>
      <c r="G124" s="176" t="s">
        <v>1993</v>
      </c>
      <c r="H124" s="177">
        <v>12</v>
      </c>
      <c r="I124" s="178"/>
      <c r="J124" s="179">
        <f>ROUND(I124*H124,2)</f>
        <v>0</v>
      </c>
      <c r="K124" s="175" t="s">
        <v>19</v>
      </c>
      <c r="L124" s="37"/>
      <c r="M124" s="180" t="s">
        <v>19</v>
      </c>
      <c r="N124" s="181" t="s">
        <v>43</v>
      </c>
      <c r="O124" s="59"/>
      <c r="P124" s="182">
        <f>O124*H124</f>
        <v>0</v>
      </c>
      <c r="Q124" s="182">
        <v>0</v>
      </c>
      <c r="R124" s="182">
        <f>Q124*H124</f>
        <v>0</v>
      </c>
      <c r="S124" s="182">
        <v>0</v>
      </c>
      <c r="T124" s="183">
        <f>S124*H124</f>
        <v>0</v>
      </c>
      <c r="AR124" s="16" t="s">
        <v>239</v>
      </c>
      <c r="AT124" s="16" t="s">
        <v>141</v>
      </c>
      <c r="AU124" s="16" t="s">
        <v>72</v>
      </c>
      <c r="AY124" s="16" t="s">
        <v>139</v>
      </c>
      <c r="BE124" s="184">
        <f>IF(N124="základní",J124,0)</f>
        <v>0</v>
      </c>
      <c r="BF124" s="184">
        <f>IF(N124="snížená",J124,0)</f>
        <v>0</v>
      </c>
      <c r="BG124" s="184">
        <f>IF(N124="zákl. přenesená",J124,0)</f>
        <v>0</v>
      </c>
      <c r="BH124" s="184">
        <f>IF(N124="sníž. přenesená",J124,0)</f>
        <v>0</v>
      </c>
      <c r="BI124" s="184">
        <f>IF(N124="nulová",J124,0)</f>
        <v>0</v>
      </c>
      <c r="BJ124" s="16" t="s">
        <v>80</v>
      </c>
      <c r="BK124" s="184">
        <f>ROUND(I124*H124,2)</f>
        <v>0</v>
      </c>
      <c r="BL124" s="16" t="s">
        <v>239</v>
      </c>
      <c r="BM124" s="16" t="s">
        <v>418</v>
      </c>
    </row>
    <row r="125" spans="2:47" s="1" customFormat="1" ht="11.25">
      <c r="B125" s="33"/>
      <c r="C125" s="34"/>
      <c r="D125" s="185" t="s">
        <v>148</v>
      </c>
      <c r="E125" s="34"/>
      <c r="F125" s="186" t="s">
        <v>2023</v>
      </c>
      <c r="G125" s="34"/>
      <c r="H125" s="34"/>
      <c r="I125" s="102"/>
      <c r="J125" s="34"/>
      <c r="K125" s="34"/>
      <c r="L125" s="37"/>
      <c r="M125" s="187"/>
      <c r="N125" s="59"/>
      <c r="O125" s="59"/>
      <c r="P125" s="59"/>
      <c r="Q125" s="59"/>
      <c r="R125" s="59"/>
      <c r="S125" s="59"/>
      <c r="T125" s="60"/>
      <c r="AT125" s="16" t="s">
        <v>148</v>
      </c>
      <c r="AU125" s="16" t="s">
        <v>72</v>
      </c>
    </row>
    <row r="126" spans="2:65" s="1" customFormat="1" ht="14.45" customHeight="1">
      <c r="B126" s="33"/>
      <c r="C126" s="173" t="s">
        <v>297</v>
      </c>
      <c r="D126" s="173" t="s">
        <v>141</v>
      </c>
      <c r="E126" s="174" t="s">
        <v>2024</v>
      </c>
      <c r="F126" s="175" t="s">
        <v>2025</v>
      </c>
      <c r="G126" s="176" t="s">
        <v>1993</v>
      </c>
      <c r="H126" s="177">
        <v>1</v>
      </c>
      <c r="I126" s="178"/>
      <c r="J126" s="179">
        <f>ROUND(I126*H126,2)</f>
        <v>0</v>
      </c>
      <c r="K126" s="175" t="s">
        <v>19</v>
      </c>
      <c r="L126" s="37"/>
      <c r="M126" s="180" t="s">
        <v>19</v>
      </c>
      <c r="N126" s="181" t="s">
        <v>43</v>
      </c>
      <c r="O126" s="59"/>
      <c r="P126" s="182">
        <f>O126*H126</f>
        <v>0</v>
      </c>
      <c r="Q126" s="182">
        <v>0</v>
      </c>
      <c r="R126" s="182">
        <f>Q126*H126</f>
        <v>0</v>
      </c>
      <c r="S126" s="182">
        <v>0</v>
      </c>
      <c r="T126" s="183">
        <f>S126*H126</f>
        <v>0</v>
      </c>
      <c r="AR126" s="16" t="s">
        <v>239</v>
      </c>
      <c r="AT126" s="16" t="s">
        <v>141</v>
      </c>
      <c r="AU126" s="16" t="s">
        <v>72</v>
      </c>
      <c r="AY126" s="16" t="s">
        <v>139</v>
      </c>
      <c r="BE126" s="184">
        <f>IF(N126="základní",J126,0)</f>
        <v>0</v>
      </c>
      <c r="BF126" s="184">
        <f>IF(N126="snížená",J126,0)</f>
        <v>0</v>
      </c>
      <c r="BG126" s="184">
        <f>IF(N126="zákl. přenesená",J126,0)</f>
        <v>0</v>
      </c>
      <c r="BH126" s="184">
        <f>IF(N126="sníž. přenesená",J126,0)</f>
        <v>0</v>
      </c>
      <c r="BI126" s="184">
        <f>IF(N126="nulová",J126,0)</f>
        <v>0</v>
      </c>
      <c r="BJ126" s="16" t="s">
        <v>80</v>
      </c>
      <c r="BK126" s="184">
        <f>ROUND(I126*H126,2)</f>
        <v>0</v>
      </c>
      <c r="BL126" s="16" t="s">
        <v>239</v>
      </c>
      <c r="BM126" s="16" t="s">
        <v>430</v>
      </c>
    </row>
    <row r="127" spans="2:47" s="1" customFormat="1" ht="11.25">
      <c r="B127" s="33"/>
      <c r="C127" s="34"/>
      <c r="D127" s="185" t="s">
        <v>148</v>
      </c>
      <c r="E127" s="34"/>
      <c r="F127" s="186" t="s">
        <v>2025</v>
      </c>
      <c r="G127" s="34"/>
      <c r="H127" s="34"/>
      <c r="I127" s="102"/>
      <c r="J127" s="34"/>
      <c r="K127" s="34"/>
      <c r="L127" s="37"/>
      <c r="M127" s="187"/>
      <c r="N127" s="59"/>
      <c r="O127" s="59"/>
      <c r="P127" s="59"/>
      <c r="Q127" s="59"/>
      <c r="R127" s="59"/>
      <c r="S127" s="59"/>
      <c r="T127" s="60"/>
      <c r="AT127" s="16" t="s">
        <v>148</v>
      </c>
      <c r="AU127" s="16" t="s">
        <v>72</v>
      </c>
    </row>
    <row r="128" spans="2:65" s="1" customFormat="1" ht="14.45" customHeight="1">
      <c r="B128" s="33"/>
      <c r="C128" s="173" t="s">
        <v>303</v>
      </c>
      <c r="D128" s="173" t="s">
        <v>141</v>
      </c>
      <c r="E128" s="174" t="s">
        <v>2026</v>
      </c>
      <c r="F128" s="175" t="s">
        <v>2027</v>
      </c>
      <c r="G128" s="176" t="s">
        <v>1993</v>
      </c>
      <c r="H128" s="177">
        <v>2</v>
      </c>
      <c r="I128" s="178"/>
      <c r="J128" s="179">
        <f>ROUND(I128*H128,2)</f>
        <v>0</v>
      </c>
      <c r="K128" s="175" t="s">
        <v>19</v>
      </c>
      <c r="L128" s="37"/>
      <c r="M128" s="180" t="s">
        <v>19</v>
      </c>
      <c r="N128" s="181" t="s">
        <v>43</v>
      </c>
      <c r="O128" s="59"/>
      <c r="P128" s="182">
        <f>O128*H128</f>
        <v>0</v>
      </c>
      <c r="Q128" s="182">
        <v>0</v>
      </c>
      <c r="R128" s="182">
        <f>Q128*H128</f>
        <v>0</v>
      </c>
      <c r="S128" s="182">
        <v>0</v>
      </c>
      <c r="T128" s="183">
        <f>S128*H128</f>
        <v>0</v>
      </c>
      <c r="AR128" s="16" t="s">
        <v>239</v>
      </c>
      <c r="AT128" s="16" t="s">
        <v>141</v>
      </c>
      <c r="AU128" s="16" t="s">
        <v>72</v>
      </c>
      <c r="AY128" s="16" t="s">
        <v>139</v>
      </c>
      <c r="BE128" s="184">
        <f>IF(N128="základní",J128,0)</f>
        <v>0</v>
      </c>
      <c r="BF128" s="184">
        <f>IF(N128="snížená",J128,0)</f>
        <v>0</v>
      </c>
      <c r="BG128" s="184">
        <f>IF(N128="zákl. přenesená",J128,0)</f>
        <v>0</v>
      </c>
      <c r="BH128" s="184">
        <f>IF(N128="sníž. přenesená",J128,0)</f>
        <v>0</v>
      </c>
      <c r="BI128" s="184">
        <f>IF(N128="nulová",J128,0)</f>
        <v>0</v>
      </c>
      <c r="BJ128" s="16" t="s">
        <v>80</v>
      </c>
      <c r="BK128" s="184">
        <f>ROUND(I128*H128,2)</f>
        <v>0</v>
      </c>
      <c r="BL128" s="16" t="s">
        <v>239</v>
      </c>
      <c r="BM128" s="16" t="s">
        <v>439</v>
      </c>
    </row>
    <row r="129" spans="2:47" s="1" customFormat="1" ht="11.25">
      <c r="B129" s="33"/>
      <c r="C129" s="34"/>
      <c r="D129" s="185" t="s">
        <v>148</v>
      </c>
      <c r="E129" s="34"/>
      <c r="F129" s="186" t="s">
        <v>2027</v>
      </c>
      <c r="G129" s="34"/>
      <c r="H129" s="34"/>
      <c r="I129" s="102"/>
      <c r="J129" s="34"/>
      <c r="K129" s="34"/>
      <c r="L129" s="37"/>
      <c r="M129" s="187"/>
      <c r="N129" s="59"/>
      <c r="O129" s="59"/>
      <c r="P129" s="59"/>
      <c r="Q129" s="59"/>
      <c r="R129" s="59"/>
      <c r="S129" s="59"/>
      <c r="T129" s="60"/>
      <c r="AT129" s="16" t="s">
        <v>148</v>
      </c>
      <c r="AU129" s="16" t="s">
        <v>72</v>
      </c>
    </row>
    <row r="130" spans="2:65" s="1" customFormat="1" ht="14.45" customHeight="1">
      <c r="B130" s="33"/>
      <c r="C130" s="173" t="s">
        <v>310</v>
      </c>
      <c r="D130" s="173" t="s">
        <v>141</v>
      </c>
      <c r="E130" s="174" t="s">
        <v>2028</v>
      </c>
      <c r="F130" s="175" t="s">
        <v>2029</v>
      </c>
      <c r="G130" s="176" t="s">
        <v>1993</v>
      </c>
      <c r="H130" s="177">
        <v>1</v>
      </c>
      <c r="I130" s="178"/>
      <c r="J130" s="179">
        <f>ROUND(I130*H130,2)</f>
        <v>0</v>
      </c>
      <c r="K130" s="175" t="s">
        <v>19</v>
      </c>
      <c r="L130" s="37"/>
      <c r="M130" s="180" t="s">
        <v>19</v>
      </c>
      <c r="N130" s="181" t="s">
        <v>43</v>
      </c>
      <c r="O130" s="59"/>
      <c r="P130" s="182">
        <f>O130*H130</f>
        <v>0</v>
      </c>
      <c r="Q130" s="182">
        <v>0</v>
      </c>
      <c r="R130" s="182">
        <f>Q130*H130</f>
        <v>0</v>
      </c>
      <c r="S130" s="182">
        <v>0</v>
      </c>
      <c r="T130" s="183">
        <f>S130*H130</f>
        <v>0</v>
      </c>
      <c r="AR130" s="16" t="s">
        <v>239</v>
      </c>
      <c r="AT130" s="16" t="s">
        <v>141</v>
      </c>
      <c r="AU130" s="16" t="s">
        <v>72</v>
      </c>
      <c r="AY130" s="16" t="s">
        <v>139</v>
      </c>
      <c r="BE130" s="184">
        <f>IF(N130="základní",J130,0)</f>
        <v>0</v>
      </c>
      <c r="BF130" s="184">
        <f>IF(N130="snížená",J130,0)</f>
        <v>0</v>
      </c>
      <c r="BG130" s="184">
        <f>IF(N130="zákl. přenesená",J130,0)</f>
        <v>0</v>
      </c>
      <c r="BH130" s="184">
        <f>IF(N130="sníž. přenesená",J130,0)</f>
        <v>0</v>
      </c>
      <c r="BI130" s="184">
        <f>IF(N130="nulová",J130,0)</f>
        <v>0</v>
      </c>
      <c r="BJ130" s="16" t="s">
        <v>80</v>
      </c>
      <c r="BK130" s="184">
        <f>ROUND(I130*H130,2)</f>
        <v>0</v>
      </c>
      <c r="BL130" s="16" t="s">
        <v>239</v>
      </c>
      <c r="BM130" s="16" t="s">
        <v>449</v>
      </c>
    </row>
    <row r="131" spans="2:47" s="1" customFormat="1" ht="11.25">
      <c r="B131" s="33"/>
      <c r="C131" s="34"/>
      <c r="D131" s="185" t="s">
        <v>148</v>
      </c>
      <c r="E131" s="34"/>
      <c r="F131" s="186" t="s">
        <v>2029</v>
      </c>
      <c r="G131" s="34"/>
      <c r="H131" s="34"/>
      <c r="I131" s="102"/>
      <c r="J131" s="34"/>
      <c r="K131" s="34"/>
      <c r="L131" s="37"/>
      <c r="M131" s="187"/>
      <c r="N131" s="59"/>
      <c r="O131" s="59"/>
      <c r="P131" s="59"/>
      <c r="Q131" s="59"/>
      <c r="R131" s="59"/>
      <c r="S131" s="59"/>
      <c r="T131" s="60"/>
      <c r="AT131" s="16" t="s">
        <v>148</v>
      </c>
      <c r="AU131" s="16" t="s">
        <v>72</v>
      </c>
    </row>
    <row r="132" spans="2:65" s="1" customFormat="1" ht="14.45" customHeight="1">
      <c r="B132" s="33"/>
      <c r="C132" s="173" t="s">
        <v>317</v>
      </c>
      <c r="D132" s="173" t="s">
        <v>141</v>
      </c>
      <c r="E132" s="174" t="s">
        <v>2030</v>
      </c>
      <c r="F132" s="175" t="s">
        <v>2031</v>
      </c>
      <c r="G132" s="176" t="s">
        <v>1993</v>
      </c>
      <c r="H132" s="177">
        <v>3</v>
      </c>
      <c r="I132" s="178"/>
      <c r="J132" s="179">
        <f>ROUND(I132*H132,2)</f>
        <v>0</v>
      </c>
      <c r="K132" s="175" t="s">
        <v>19</v>
      </c>
      <c r="L132" s="37"/>
      <c r="M132" s="180" t="s">
        <v>19</v>
      </c>
      <c r="N132" s="181" t="s">
        <v>43</v>
      </c>
      <c r="O132" s="59"/>
      <c r="P132" s="182">
        <f>O132*H132</f>
        <v>0</v>
      </c>
      <c r="Q132" s="182">
        <v>0</v>
      </c>
      <c r="R132" s="182">
        <f>Q132*H132</f>
        <v>0</v>
      </c>
      <c r="S132" s="182">
        <v>0</v>
      </c>
      <c r="T132" s="183">
        <f>S132*H132</f>
        <v>0</v>
      </c>
      <c r="AR132" s="16" t="s">
        <v>239</v>
      </c>
      <c r="AT132" s="16" t="s">
        <v>141</v>
      </c>
      <c r="AU132" s="16" t="s">
        <v>72</v>
      </c>
      <c r="AY132" s="16" t="s">
        <v>139</v>
      </c>
      <c r="BE132" s="184">
        <f>IF(N132="základní",J132,0)</f>
        <v>0</v>
      </c>
      <c r="BF132" s="184">
        <f>IF(N132="snížená",J132,0)</f>
        <v>0</v>
      </c>
      <c r="BG132" s="184">
        <f>IF(N132="zákl. přenesená",J132,0)</f>
        <v>0</v>
      </c>
      <c r="BH132" s="184">
        <f>IF(N132="sníž. přenesená",J132,0)</f>
        <v>0</v>
      </c>
      <c r="BI132" s="184">
        <f>IF(N132="nulová",J132,0)</f>
        <v>0</v>
      </c>
      <c r="BJ132" s="16" t="s">
        <v>80</v>
      </c>
      <c r="BK132" s="184">
        <f>ROUND(I132*H132,2)</f>
        <v>0</v>
      </c>
      <c r="BL132" s="16" t="s">
        <v>239</v>
      </c>
      <c r="BM132" s="16" t="s">
        <v>462</v>
      </c>
    </row>
    <row r="133" spans="2:47" s="1" customFormat="1" ht="11.25">
      <c r="B133" s="33"/>
      <c r="C133" s="34"/>
      <c r="D133" s="185" t="s">
        <v>148</v>
      </c>
      <c r="E133" s="34"/>
      <c r="F133" s="186" t="s">
        <v>2031</v>
      </c>
      <c r="G133" s="34"/>
      <c r="H133" s="34"/>
      <c r="I133" s="102"/>
      <c r="J133" s="34"/>
      <c r="K133" s="34"/>
      <c r="L133" s="37"/>
      <c r="M133" s="187"/>
      <c r="N133" s="59"/>
      <c r="O133" s="59"/>
      <c r="P133" s="59"/>
      <c r="Q133" s="59"/>
      <c r="R133" s="59"/>
      <c r="S133" s="59"/>
      <c r="T133" s="60"/>
      <c r="AT133" s="16" t="s">
        <v>148</v>
      </c>
      <c r="AU133" s="16" t="s">
        <v>72</v>
      </c>
    </row>
    <row r="134" spans="2:65" s="1" customFormat="1" ht="14.45" customHeight="1">
      <c r="B134" s="33"/>
      <c r="C134" s="173" t="s">
        <v>322</v>
      </c>
      <c r="D134" s="173" t="s">
        <v>141</v>
      </c>
      <c r="E134" s="174" t="s">
        <v>2032</v>
      </c>
      <c r="F134" s="175" t="s">
        <v>2033</v>
      </c>
      <c r="G134" s="176" t="s">
        <v>1993</v>
      </c>
      <c r="H134" s="177">
        <v>2</v>
      </c>
      <c r="I134" s="178"/>
      <c r="J134" s="179">
        <f>ROUND(I134*H134,2)</f>
        <v>0</v>
      </c>
      <c r="K134" s="175" t="s">
        <v>19</v>
      </c>
      <c r="L134" s="37"/>
      <c r="M134" s="180" t="s">
        <v>19</v>
      </c>
      <c r="N134" s="181" t="s">
        <v>43</v>
      </c>
      <c r="O134" s="59"/>
      <c r="P134" s="182">
        <f>O134*H134</f>
        <v>0</v>
      </c>
      <c r="Q134" s="182">
        <v>0</v>
      </c>
      <c r="R134" s="182">
        <f>Q134*H134</f>
        <v>0</v>
      </c>
      <c r="S134" s="182">
        <v>0</v>
      </c>
      <c r="T134" s="183">
        <f>S134*H134</f>
        <v>0</v>
      </c>
      <c r="AR134" s="16" t="s">
        <v>239</v>
      </c>
      <c r="AT134" s="16" t="s">
        <v>141</v>
      </c>
      <c r="AU134" s="16" t="s">
        <v>72</v>
      </c>
      <c r="AY134" s="16" t="s">
        <v>139</v>
      </c>
      <c r="BE134" s="184">
        <f>IF(N134="základní",J134,0)</f>
        <v>0</v>
      </c>
      <c r="BF134" s="184">
        <f>IF(N134="snížená",J134,0)</f>
        <v>0</v>
      </c>
      <c r="BG134" s="184">
        <f>IF(N134="zákl. přenesená",J134,0)</f>
        <v>0</v>
      </c>
      <c r="BH134" s="184">
        <f>IF(N134="sníž. přenesená",J134,0)</f>
        <v>0</v>
      </c>
      <c r="BI134" s="184">
        <f>IF(N134="nulová",J134,0)</f>
        <v>0</v>
      </c>
      <c r="BJ134" s="16" t="s">
        <v>80</v>
      </c>
      <c r="BK134" s="184">
        <f>ROUND(I134*H134,2)</f>
        <v>0</v>
      </c>
      <c r="BL134" s="16" t="s">
        <v>239</v>
      </c>
      <c r="BM134" s="16" t="s">
        <v>476</v>
      </c>
    </row>
    <row r="135" spans="2:47" s="1" customFormat="1" ht="11.25">
      <c r="B135" s="33"/>
      <c r="C135" s="34"/>
      <c r="D135" s="185" t="s">
        <v>148</v>
      </c>
      <c r="E135" s="34"/>
      <c r="F135" s="186" t="s">
        <v>2033</v>
      </c>
      <c r="G135" s="34"/>
      <c r="H135" s="34"/>
      <c r="I135" s="102"/>
      <c r="J135" s="34"/>
      <c r="K135" s="34"/>
      <c r="L135" s="37"/>
      <c r="M135" s="187"/>
      <c r="N135" s="59"/>
      <c r="O135" s="59"/>
      <c r="P135" s="59"/>
      <c r="Q135" s="59"/>
      <c r="R135" s="59"/>
      <c r="S135" s="59"/>
      <c r="T135" s="60"/>
      <c r="AT135" s="16" t="s">
        <v>148</v>
      </c>
      <c r="AU135" s="16" t="s">
        <v>72</v>
      </c>
    </row>
    <row r="136" spans="2:65" s="1" customFormat="1" ht="20.45" customHeight="1">
      <c r="B136" s="33"/>
      <c r="C136" s="173" t="s">
        <v>329</v>
      </c>
      <c r="D136" s="173" t="s">
        <v>141</v>
      </c>
      <c r="E136" s="174" t="s">
        <v>2034</v>
      </c>
      <c r="F136" s="175" t="s">
        <v>2035</v>
      </c>
      <c r="G136" s="176" t="s">
        <v>1993</v>
      </c>
      <c r="H136" s="177">
        <v>3</v>
      </c>
      <c r="I136" s="178"/>
      <c r="J136" s="179">
        <f>ROUND(I136*H136,2)</f>
        <v>0</v>
      </c>
      <c r="K136" s="175" t="s">
        <v>19</v>
      </c>
      <c r="L136" s="37"/>
      <c r="M136" s="180" t="s">
        <v>19</v>
      </c>
      <c r="N136" s="181" t="s">
        <v>43</v>
      </c>
      <c r="O136" s="59"/>
      <c r="P136" s="182">
        <f>O136*H136</f>
        <v>0</v>
      </c>
      <c r="Q136" s="182">
        <v>0</v>
      </c>
      <c r="R136" s="182">
        <f>Q136*H136</f>
        <v>0</v>
      </c>
      <c r="S136" s="182">
        <v>0</v>
      </c>
      <c r="T136" s="183">
        <f>S136*H136</f>
        <v>0</v>
      </c>
      <c r="AR136" s="16" t="s">
        <v>239</v>
      </c>
      <c r="AT136" s="16" t="s">
        <v>141</v>
      </c>
      <c r="AU136" s="16" t="s">
        <v>72</v>
      </c>
      <c r="AY136" s="16" t="s">
        <v>139</v>
      </c>
      <c r="BE136" s="184">
        <f>IF(N136="základní",J136,0)</f>
        <v>0</v>
      </c>
      <c r="BF136" s="184">
        <f>IF(N136="snížená",J136,0)</f>
        <v>0</v>
      </c>
      <c r="BG136" s="184">
        <f>IF(N136="zákl. přenesená",J136,0)</f>
        <v>0</v>
      </c>
      <c r="BH136" s="184">
        <f>IF(N136="sníž. přenesená",J136,0)</f>
        <v>0</v>
      </c>
      <c r="BI136" s="184">
        <f>IF(N136="nulová",J136,0)</f>
        <v>0</v>
      </c>
      <c r="BJ136" s="16" t="s">
        <v>80</v>
      </c>
      <c r="BK136" s="184">
        <f>ROUND(I136*H136,2)</f>
        <v>0</v>
      </c>
      <c r="BL136" s="16" t="s">
        <v>239</v>
      </c>
      <c r="BM136" s="16" t="s">
        <v>488</v>
      </c>
    </row>
    <row r="137" spans="2:47" s="1" customFormat="1" ht="19.5">
      <c r="B137" s="33"/>
      <c r="C137" s="34"/>
      <c r="D137" s="185" t="s">
        <v>148</v>
      </c>
      <c r="E137" s="34"/>
      <c r="F137" s="186" t="s">
        <v>2035</v>
      </c>
      <c r="G137" s="34"/>
      <c r="H137" s="34"/>
      <c r="I137" s="102"/>
      <c r="J137" s="34"/>
      <c r="K137" s="34"/>
      <c r="L137" s="37"/>
      <c r="M137" s="187"/>
      <c r="N137" s="59"/>
      <c r="O137" s="59"/>
      <c r="P137" s="59"/>
      <c r="Q137" s="59"/>
      <c r="R137" s="59"/>
      <c r="S137" s="59"/>
      <c r="T137" s="60"/>
      <c r="AT137" s="16" t="s">
        <v>148</v>
      </c>
      <c r="AU137" s="16" t="s">
        <v>72</v>
      </c>
    </row>
    <row r="138" spans="2:65" s="1" customFormat="1" ht="20.45" customHeight="1">
      <c r="B138" s="33"/>
      <c r="C138" s="173" t="s">
        <v>337</v>
      </c>
      <c r="D138" s="173" t="s">
        <v>141</v>
      </c>
      <c r="E138" s="174" t="s">
        <v>2036</v>
      </c>
      <c r="F138" s="175" t="s">
        <v>2037</v>
      </c>
      <c r="G138" s="176" t="s">
        <v>1993</v>
      </c>
      <c r="H138" s="177">
        <v>1</v>
      </c>
      <c r="I138" s="178"/>
      <c r="J138" s="179">
        <f>ROUND(I138*H138,2)</f>
        <v>0</v>
      </c>
      <c r="K138" s="175" t="s">
        <v>19</v>
      </c>
      <c r="L138" s="37"/>
      <c r="M138" s="180" t="s">
        <v>19</v>
      </c>
      <c r="N138" s="181" t="s">
        <v>43</v>
      </c>
      <c r="O138" s="59"/>
      <c r="P138" s="182">
        <f>O138*H138</f>
        <v>0</v>
      </c>
      <c r="Q138" s="182">
        <v>0</v>
      </c>
      <c r="R138" s="182">
        <f>Q138*H138</f>
        <v>0</v>
      </c>
      <c r="S138" s="182">
        <v>0</v>
      </c>
      <c r="T138" s="183">
        <f>S138*H138</f>
        <v>0</v>
      </c>
      <c r="AR138" s="16" t="s">
        <v>239</v>
      </c>
      <c r="AT138" s="16" t="s">
        <v>141</v>
      </c>
      <c r="AU138" s="16" t="s">
        <v>72</v>
      </c>
      <c r="AY138" s="16" t="s">
        <v>139</v>
      </c>
      <c r="BE138" s="184">
        <f>IF(N138="základní",J138,0)</f>
        <v>0</v>
      </c>
      <c r="BF138" s="184">
        <f>IF(N138="snížená",J138,0)</f>
        <v>0</v>
      </c>
      <c r="BG138" s="184">
        <f>IF(N138="zákl. přenesená",J138,0)</f>
        <v>0</v>
      </c>
      <c r="BH138" s="184">
        <f>IF(N138="sníž. přenesená",J138,0)</f>
        <v>0</v>
      </c>
      <c r="BI138" s="184">
        <f>IF(N138="nulová",J138,0)</f>
        <v>0</v>
      </c>
      <c r="BJ138" s="16" t="s">
        <v>80</v>
      </c>
      <c r="BK138" s="184">
        <f>ROUND(I138*H138,2)</f>
        <v>0</v>
      </c>
      <c r="BL138" s="16" t="s">
        <v>239</v>
      </c>
      <c r="BM138" s="16" t="s">
        <v>500</v>
      </c>
    </row>
    <row r="139" spans="2:47" s="1" customFormat="1" ht="19.5">
      <c r="B139" s="33"/>
      <c r="C139" s="34"/>
      <c r="D139" s="185" t="s">
        <v>148</v>
      </c>
      <c r="E139" s="34"/>
      <c r="F139" s="186" t="s">
        <v>2037</v>
      </c>
      <c r="G139" s="34"/>
      <c r="H139" s="34"/>
      <c r="I139" s="102"/>
      <c r="J139" s="34"/>
      <c r="K139" s="34"/>
      <c r="L139" s="37"/>
      <c r="M139" s="187"/>
      <c r="N139" s="59"/>
      <c r="O139" s="59"/>
      <c r="P139" s="59"/>
      <c r="Q139" s="59"/>
      <c r="R139" s="59"/>
      <c r="S139" s="59"/>
      <c r="T139" s="60"/>
      <c r="AT139" s="16" t="s">
        <v>148</v>
      </c>
      <c r="AU139" s="16" t="s">
        <v>72</v>
      </c>
    </row>
    <row r="140" spans="2:65" s="1" customFormat="1" ht="14.45" customHeight="1">
      <c r="B140" s="33"/>
      <c r="C140" s="173" t="s">
        <v>344</v>
      </c>
      <c r="D140" s="173" t="s">
        <v>141</v>
      </c>
      <c r="E140" s="174" t="s">
        <v>2038</v>
      </c>
      <c r="F140" s="175" t="s">
        <v>2039</v>
      </c>
      <c r="G140" s="176" t="s">
        <v>1993</v>
      </c>
      <c r="H140" s="177">
        <v>1</v>
      </c>
      <c r="I140" s="178"/>
      <c r="J140" s="179">
        <f>ROUND(I140*H140,2)</f>
        <v>0</v>
      </c>
      <c r="K140" s="175" t="s">
        <v>19</v>
      </c>
      <c r="L140" s="37"/>
      <c r="M140" s="180" t="s">
        <v>19</v>
      </c>
      <c r="N140" s="181" t="s">
        <v>43</v>
      </c>
      <c r="O140" s="59"/>
      <c r="P140" s="182">
        <f>O140*H140</f>
        <v>0</v>
      </c>
      <c r="Q140" s="182">
        <v>0</v>
      </c>
      <c r="R140" s="182">
        <f>Q140*H140</f>
        <v>0</v>
      </c>
      <c r="S140" s="182">
        <v>0</v>
      </c>
      <c r="T140" s="183">
        <f>S140*H140</f>
        <v>0</v>
      </c>
      <c r="AR140" s="16" t="s">
        <v>239</v>
      </c>
      <c r="AT140" s="16" t="s">
        <v>141</v>
      </c>
      <c r="AU140" s="16" t="s">
        <v>72</v>
      </c>
      <c r="AY140" s="16" t="s">
        <v>139</v>
      </c>
      <c r="BE140" s="184">
        <f>IF(N140="základní",J140,0)</f>
        <v>0</v>
      </c>
      <c r="BF140" s="184">
        <f>IF(N140="snížená",J140,0)</f>
        <v>0</v>
      </c>
      <c r="BG140" s="184">
        <f>IF(N140="zákl. přenesená",J140,0)</f>
        <v>0</v>
      </c>
      <c r="BH140" s="184">
        <f>IF(N140="sníž. přenesená",J140,0)</f>
        <v>0</v>
      </c>
      <c r="BI140" s="184">
        <f>IF(N140="nulová",J140,0)</f>
        <v>0</v>
      </c>
      <c r="BJ140" s="16" t="s">
        <v>80</v>
      </c>
      <c r="BK140" s="184">
        <f>ROUND(I140*H140,2)</f>
        <v>0</v>
      </c>
      <c r="BL140" s="16" t="s">
        <v>239</v>
      </c>
      <c r="BM140" s="16" t="s">
        <v>513</v>
      </c>
    </row>
    <row r="141" spans="2:47" s="1" customFormat="1" ht="11.25">
      <c r="B141" s="33"/>
      <c r="C141" s="34"/>
      <c r="D141" s="185" t="s">
        <v>148</v>
      </c>
      <c r="E141" s="34"/>
      <c r="F141" s="186" t="s">
        <v>2039</v>
      </c>
      <c r="G141" s="34"/>
      <c r="H141" s="34"/>
      <c r="I141" s="102"/>
      <c r="J141" s="34"/>
      <c r="K141" s="34"/>
      <c r="L141" s="37"/>
      <c r="M141" s="187"/>
      <c r="N141" s="59"/>
      <c r="O141" s="59"/>
      <c r="P141" s="59"/>
      <c r="Q141" s="59"/>
      <c r="R141" s="59"/>
      <c r="S141" s="59"/>
      <c r="T141" s="60"/>
      <c r="AT141" s="16" t="s">
        <v>148</v>
      </c>
      <c r="AU141" s="16" t="s">
        <v>72</v>
      </c>
    </row>
    <row r="142" spans="2:65" s="1" customFormat="1" ht="14.45" customHeight="1">
      <c r="B142" s="33"/>
      <c r="C142" s="173" t="s">
        <v>350</v>
      </c>
      <c r="D142" s="173" t="s">
        <v>141</v>
      </c>
      <c r="E142" s="174" t="s">
        <v>2040</v>
      </c>
      <c r="F142" s="175" t="s">
        <v>2041</v>
      </c>
      <c r="G142" s="176" t="s">
        <v>1993</v>
      </c>
      <c r="H142" s="177">
        <v>1</v>
      </c>
      <c r="I142" s="178"/>
      <c r="J142" s="179">
        <f>ROUND(I142*H142,2)</f>
        <v>0</v>
      </c>
      <c r="K142" s="175" t="s">
        <v>19</v>
      </c>
      <c r="L142" s="37"/>
      <c r="M142" s="180" t="s">
        <v>19</v>
      </c>
      <c r="N142" s="181" t="s">
        <v>43</v>
      </c>
      <c r="O142" s="59"/>
      <c r="P142" s="182">
        <f>O142*H142</f>
        <v>0</v>
      </c>
      <c r="Q142" s="182">
        <v>0</v>
      </c>
      <c r="R142" s="182">
        <f>Q142*H142</f>
        <v>0</v>
      </c>
      <c r="S142" s="182">
        <v>0</v>
      </c>
      <c r="T142" s="183">
        <f>S142*H142</f>
        <v>0</v>
      </c>
      <c r="AR142" s="16" t="s">
        <v>239</v>
      </c>
      <c r="AT142" s="16" t="s">
        <v>141</v>
      </c>
      <c r="AU142" s="16" t="s">
        <v>72</v>
      </c>
      <c r="AY142" s="16" t="s">
        <v>139</v>
      </c>
      <c r="BE142" s="184">
        <f>IF(N142="základní",J142,0)</f>
        <v>0</v>
      </c>
      <c r="BF142" s="184">
        <f>IF(N142="snížená",J142,0)</f>
        <v>0</v>
      </c>
      <c r="BG142" s="184">
        <f>IF(N142="zákl. přenesená",J142,0)</f>
        <v>0</v>
      </c>
      <c r="BH142" s="184">
        <f>IF(N142="sníž. přenesená",J142,0)</f>
        <v>0</v>
      </c>
      <c r="BI142" s="184">
        <f>IF(N142="nulová",J142,0)</f>
        <v>0</v>
      </c>
      <c r="BJ142" s="16" t="s">
        <v>80</v>
      </c>
      <c r="BK142" s="184">
        <f>ROUND(I142*H142,2)</f>
        <v>0</v>
      </c>
      <c r="BL142" s="16" t="s">
        <v>239</v>
      </c>
      <c r="BM142" s="16" t="s">
        <v>528</v>
      </c>
    </row>
    <row r="143" spans="2:47" s="1" customFormat="1" ht="11.25">
      <c r="B143" s="33"/>
      <c r="C143" s="34"/>
      <c r="D143" s="185" t="s">
        <v>148</v>
      </c>
      <c r="E143" s="34"/>
      <c r="F143" s="186" t="s">
        <v>2041</v>
      </c>
      <c r="G143" s="34"/>
      <c r="H143" s="34"/>
      <c r="I143" s="102"/>
      <c r="J143" s="34"/>
      <c r="K143" s="34"/>
      <c r="L143" s="37"/>
      <c r="M143" s="187"/>
      <c r="N143" s="59"/>
      <c r="O143" s="59"/>
      <c r="P143" s="59"/>
      <c r="Q143" s="59"/>
      <c r="R143" s="59"/>
      <c r="S143" s="59"/>
      <c r="T143" s="60"/>
      <c r="AT143" s="16" t="s">
        <v>148</v>
      </c>
      <c r="AU143" s="16" t="s">
        <v>72</v>
      </c>
    </row>
    <row r="144" spans="2:65" s="1" customFormat="1" ht="14.45" customHeight="1">
      <c r="B144" s="33"/>
      <c r="C144" s="173" t="s">
        <v>356</v>
      </c>
      <c r="D144" s="173" t="s">
        <v>141</v>
      </c>
      <c r="E144" s="174" t="s">
        <v>2042</v>
      </c>
      <c r="F144" s="175" t="s">
        <v>2043</v>
      </c>
      <c r="G144" s="176" t="s">
        <v>1993</v>
      </c>
      <c r="H144" s="177">
        <v>1</v>
      </c>
      <c r="I144" s="178"/>
      <c r="J144" s="179">
        <f>ROUND(I144*H144,2)</f>
        <v>0</v>
      </c>
      <c r="K144" s="175" t="s">
        <v>19</v>
      </c>
      <c r="L144" s="37"/>
      <c r="M144" s="180" t="s">
        <v>19</v>
      </c>
      <c r="N144" s="181" t="s">
        <v>43</v>
      </c>
      <c r="O144" s="59"/>
      <c r="P144" s="182">
        <f>O144*H144</f>
        <v>0</v>
      </c>
      <c r="Q144" s="182">
        <v>0</v>
      </c>
      <c r="R144" s="182">
        <f>Q144*H144</f>
        <v>0</v>
      </c>
      <c r="S144" s="182">
        <v>0</v>
      </c>
      <c r="T144" s="183">
        <f>S144*H144</f>
        <v>0</v>
      </c>
      <c r="AR144" s="16" t="s">
        <v>239</v>
      </c>
      <c r="AT144" s="16" t="s">
        <v>141</v>
      </c>
      <c r="AU144" s="16" t="s">
        <v>72</v>
      </c>
      <c r="AY144" s="16" t="s">
        <v>139</v>
      </c>
      <c r="BE144" s="184">
        <f>IF(N144="základní",J144,0)</f>
        <v>0</v>
      </c>
      <c r="BF144" s="184">
        <f>IF(N144="snížená",J144,0)</f>
        <v>0</v>
      </c>
      <c r="BG144" s="184">
        <f>IF(N144="zákl. přenesená",J144,0)</f>
        <v>0</v>
      </c>
      <c r="BH144" s="184">
        <f>IF(N144="sníž. přenesená",J144,0)</f>
        <v>0</v>
      </c>
      <c r="BI144" s="184">
        <f>IF(N144="nulová",J144,0)</f>
        <v>0</v>
      </c>
      <c r="BJ144" s="16" t="s">
        <v>80</v>
      </c>
      <c r="BK144" s="184">
        <f>ROUND(I144*H144,2)</f>
        <v>0</v>
      </c>
      <c r="BL144" s="16" t="s">
        <v>239</v>
      </c>
      <c r="BM144" s="16" t="s">
        <v>538</v>
      </c>
    </row>
    <row r="145" spans="2:47" s="1" customFormat="1" ht="11.25">
      <c r="B145" s="33"/>
      <c r="C145" s="34"/>
      <c r="D145" s="185" t="s">
        <v>148</v>
      </c>
      <c r="E145" s="34"/>
      <c r="F145" s="186" t="s">
        <v>2043</v>
      </c>
      <c r="G145" s="34"/>
      <c r="H145" s="34"/>
      <c r="I145" s="102"/>
      <c r="J145" s="34"/>
      <c r="K145" s="34"/>
      <c r="L145" s="37"/>
      <c r="M145" s="187"/>
      <c r="N145" s="59"/>
      <c r="O145" s="59"/>
      <c r="P145" s="59"/>
      <c r="Q145" s="59"/>
      <c r="R145" s="59"/>
      <c r="S145" s="59"/>
      <c r="T145" s="60"/>
      <c r="AT145" s="16" t="s">
        <v>148</v>
      </c>
      <c r="AU145" s="16" t="s">
        <v>72</v>
      </c>
    </row>
    <row r="146" spans="2:65" s="1" customFormat="1" ht="20.45" customHeight="1">
      <c r="B146" s="33"/>
      <c r="C146" s="173" t="s">
        <v>362</v>
      </c>
      <c r="D146" s="173" t="s">
        <v>141</v>
      </c>
      <c r="E146" s="174" t="s">
        <v>2044</v>
      </c>
      <c r="F146" s="175" t="s">
        <v>2045</v>
      </c>
      <c r="G146" s="176" t="s">
        <v>1993</v>
      </c>
      <c r="H146" s="177">
        <v>1</v>
      </c>
      <c r="I146" s="178"/>
      <c r="J146" s="179">
        <f>ROUND(I146*H146,2)</f>
        <v>0</v>
      </c>
      <c r="K146" s="175" t="s">
        <v>19</v>
      </c>
      <c r="L146" s="37"/>
      <c r="M146" s="180" t="s">
        <v>19</v>
      </c>
      <c r="N146" s="181" t="s">
        <v>43</v>
      </c>
      <c r="O146" s="59"/>
      <c r="P146" s="182">
        <f>O146*H146</f>
        <v>0</v>
      </c>
      <c r="Q146" s="182">
        <v>0</v>
      </c>
      <c r="R146" s="182">
        <f>Q146*H146</f>
        <v>0</v>
      </c>
      <c r="S146" s="182">
        <v>0</v>
      </c>
      <c r="T146" s="183">
        <f>S146*H146</f>
        <v>0</v>
      </c>
      <c r="AR146" s="16" t="s">
        <v>239</v>
      </c>
      <c r="AT146" s="16" t="s">
        <v>141</v>
      </c>
      <c r="AU146" s="16" t="s">
        <v>72</v>
      </c>
      <c r="AY146" s="16" t="s">
        <v>139</v>
      </c>
      <c r="BE146" s="184">
        <f>IF(N146="základní",J146,0)</f>
        <v>0</v>
      </c>
      <c r="BF146" s="184">
        <f>IF(N146="snížená",J146,0)</f>
        <v>0</v>
      </c>
      <c r="BG146" s="184">
        <f>IF(N146="zákl. přenesená",J146,0)</f>
        <v>0</v>
      </c>
      <c r="BH146" s="184">
        <f>IF(N146="sníž. přenesená",J146,0)</f>
        <v>0</v>
      </c>
      <c r="BI146" s="184">
        <f>IF(N146="nulová",J146,0)</f>
        <v>0</v>
      </c>
      <c r="BJ146" s="16" t="s">
        <v>80</v>
      </c>
      <c r="BK146" s="184">
        <f>ROUND(I146*H146,2)</f>
        <v>0</v>
      </c>
      <c r="BL146" s="16" t="s">
        <v>239</v>
      </c>
      <c r="BM146" s="16" t="s">
        <v>548</v>
      </c>
    </row>
    <row r="147" spans="2:47" s="1" customFormat="1" ht="11.25">
      <c r="B147" s="33"/>
      <c r="C147" s="34"/>
      <c r="D147" s="185" t="s">
        <v>148</v>
      </c>
      <c r="E147" s="34"/>
      <c r="F147" s="186" t="s">
        <v>2045</v>
      </c>
      <c r="G147" s="34"/>
      <c r="H147" s="34"/>
      <c r="I147" s="102"/>
      <c r="J147" s="34"/>
      <c r="K147" s="34"/>
      <c r="L147" s="37"/>
      <c r="M147" s="187"/>
      <c r="N147" s="59"/>
      <c r="O147" s="59"/>
      <c r="P147" s="59"/>
      <c r="Q147" s="59"/>
      <c r="R147" s="59"/>
      <c r="S147" s="59"/>
      <c r="T147" s="60"/>
      <c r="AT147" s="16" t="s">
        <v>148</v>
      </c>
      <c r="AU147" s="16" t="s">
        <v>72</v>
      </c>
    </row>
    <row r="148" spans="2:65" s="1" customFormat="1" ht="20.45" customHeight="1">
      <c r="B148" s="33"/>
      <c r="C148" s="173" t="s">
        <v>367</v>
      </c>
      <c r="D148" s="173" t="s">
        <v>141</v>
      </c>
      <c r="E148" s="174" t="s">
        <v>2046</v>
      </c>
      <c r="F148" s="175" t="s">
        <v>2047</v>
      </c>
      <c r="G148" s="176" t="s">
        <v>1993</v>
      </c>
      <c r="H148" s="177">
        <v>1</v>
      </c>
      <c r="I148" s="178"/>
      <c r="J148" s="179">
        <f>ROUND(I148*H148,2)</f>
        <v>0</v>
      </c>
      <c r="K148" s="175" t="s">
        <v>19</v>
      </c>
      <c r="L148" s="37"/>
      <c r="M148" s="180" t="s">
        <v>19</v>
      </c>
      <c r="N148" s="181" t="s">
        <v>43</v>
      </c>
      <c r="O148" s="59"/>
      <c r="P148" s="182">
        <f>O148*H148</f>
        <v>0</v>
      </c>
      <c r="Q148" s="182">
        <v>0</v>
      </c>
      <c r="R148" s="182">
        <f>Q148*H148</f>
        <v>0</v>
      </c>
      <c r="S148" s="182">
        <v>0</v>
      </c>
      <c r="T148" s="183">
        <f>S148*H148</f>
        <v>0</v>
      </c>
      <c r="AR148" s="16" t="s">
        <v>239</v>
      </c>
      <c r="AT148" s="16" t="s">
        <v>141</v>
      </c>
      <c r="AU148" s="16" t="s">
        <v>72</v>
      </c>
      <c r="AY148" s="16" t="s">
        <v>139</v>
      </c>
      <c r="BE148" s="184">
        <f>IF(N148="základní",J148,0)</f>
        <v>0</v>
      </c>
      <c r="BF148" s="184">
        <f>IF(N148="snížená",J148,0)</f>
        <v>0</v>
      </c>
      <c r="BG148" s="184">
        <f>IF(N148="zákl. přenesená",J148,0)</f>
        <v>0</v>
      </c>
      <c r="BH148" s="184">
        <f>IF(N148="sníž. přenesená",J148,0)</f>
        <v>0</v>
      </c>
      <c r="BI148" s="184">
        <f>IF(N148="nulová",J148,0)</f>
        <v>0</v>
      </c>
      <c r="BJ148" s="16" t="s">
        <v>80</v>
      </c>
      <c r="BK148" s="184">
        <f>ROUND(I148*H148,2)</f>
        <v>0</v>
      </c>
      <c r="BL148" s="16" t="s">
        <v>239</v>
      </c>
      <c r="BM148" s="16" t="s">
        <v>558</v>
      </c>
    </row>
    <row r="149" spans="2:47" s="1" customFormat="1" ht="19.5">
      <c r="B149" s="33"/>
      <c r="C149" s="34"/>
      <c r="D149" s="185" t="s">
        <v>148</v>
      </c>
      <c r="E149" s="34"/>
      <c r="F149" s="186" t="s">
        <v>2047</v>
      </c>
      <c r="G149" s="34"/>
      <c r="H149" s="34"/>
      <c r="I149" s="102"/>
      <c r="J149" s="34"/>
      <c r="K149" s="34"/>
      <c r="L149" s="37"/>
      <c r="M149" s="187"/>
      <c r="N149" s="59"/>
      <c r="O149" s="59"/>
      <c r="P149" s="59"/>
      <c r="Q149" s="59"/>
      <c r="R149" s="59"/>
      <c r="S149" s="59"/>
      <c r="T149" s="60"/>
      <c r="AT149" s="16" t="s">
        <v>148</v>
      </c>
      <c r="AU149" s="16" t="s">
        <v>72</v>
      </c>
    </row>
    <row r="150" spans="2:65" s="1" customFormat="1" ht="20.45" customHeight="1">
      <c r="B150" s="33"/>
      <c r="C150" s="173" t="s">
        <v>372</v>
      </c>
      <c r="D150" s="173" t="s">
        <v>141</v>
      </c>
      <c r="E150" s="174" t="s">
        <v>2048</v>
      </c>
      <c r="F150" s="175" t="s">
        <v>2049</v>
      </c>
      <c r="G150" s="176" t="s">
        <v>1993</v>
      </c>
      <c r="H150" s="177">
        <v>1</v>
      </c>
      <c r="I150" s="178"/>
      <c r="J150" s="179">
        <f>ROUND(I150*H150,2)</f>
        <v>0</v>
      </c>
      <c r="K150" s="175" t="s">
        <v>19</v>
      </c>
      <c r="L150" s="37"/>
      <c r="M150" s="180" t="s">
        <v>19</v>
      </c>
      <c r="N150" s="181" t="s">
        <v>43</v>
      </c>
      <c r="O150" s="59"/>
      <c r="P150" s="182">
        <f>O150*H150</f>
        <v>0</v>
      </c>
      <c r="Q150" s="182">
        <v>0</v>
      </c>
      <c r="R150" s="182">
        <f>Q150*H150</f>
        <v>0</v>
      </c>
      <c r="S150" s="182">
        <v>0</v>
      </c>
      <c r="T150" s="183">
        <f>S150*H150</f>
        <v>0</v>
      </c>
      <c r="AR150" s="16" t="s">
        <v>239</v>
      </c>
      <c r="AT150" s="16" t="s">
        <v>141</v>
      </c>
      <c r="AU150" s="16" t="s">
        <v>72</v>
      </c>
      <c r="AY150" s="16" t="s">
        <v>139</v>
      </c>
      <c r="BE150" s="184">
        <f>IF(N150="základní",J150,0)</f>
        <v>0</v>
      </c>
      <c r="BF150" s="184">
        <f>IF(N150="snížená",J150,0)</f>
        <v>0</v>
      </c>
      <c r="BG150" s="184">
        <f>IF(N150="zákl. přenesená",J150,0)</f>
        <v>0</v>
      </c>
      <c r="BH150" s="184">
        <f>IF(N150="sníž. přenesená",J150,0)</f>
        <v>0</v>
      </c>
      <c r="BI150" s="184">
        <f>IF(N150="nulová",J150,0)</f>
        <v>0</v>
      </c>
      <c r="BJ150" s="16" t="s">
        <v>80</v>
      </c>
      <c r="BK150" s="184">
        <f>ROUND(I150*H150,2)</f>
        <v>0</v>
      </c>
      <c r="BL150" s="16" t="s">
        <v>239</v>
      </c>
      <c r="BM150" s="16" t="s">
        <v>572</v>
      </c>
    </row>
    <row r="151" spans="2:47" s="1" customFormat="1" ht="19.5">
      <c r="B151" s="33"/>
      <c r="C151" s="34"/>
      <c r="D151" s="185" t="s">
        <v>148</v>
      </c>
      <c r="E151" s="34"/>
      <c r="F151" s="186" t="s">
        <v>2049</v>
      </c>
      <c r="G151" s="34"/>
      <c r="H151" s="34"/>
      <c r="I151" s="102"/>
      <c r="J151" s="34"/>
      <c r="K151" s="34"/>
      <c r="L151" s="37"/>
      <c r="M151" s="187"/>
      <c r="N151" s="59"/>
      <c r="O151" s="59"/>
      <c r="P151" s="59"/>
      <c r="Q151" s="59"/>
      <c r="R151" s="59"/>
      <c r="S151" s="59"/>
      <c r="T151" s="60"/>
      <c r="AT151" s="16" t="s">
        <v>148</v>
      </c>
      <c r="AU151" s="16" t="s">
        <v>72</v>
      </c>
    </row>
    <row r="152" spans="2:65" s="1" customFormat="1" ht="20.45" customHeight="1">
      <c r="B152" s="33"/>
      <c r="C152" s="173" t="s">
        <v>377</v>
      </c>
      <c r="D152" s="173" t="s">
        <v>141</v>
      </c>
      <c r="E152" s="174" t="s">
        <v>2050</v>
      </c>
      <c r="F152" s="175" t="s">
        <v>2051</v>
      </c>
      <c r="G152" s="176" t="s">
        <v>2052</v>
      </c>
      <c r="H152" s="177">
        <v>6</v>
      </c>
      <c r="I152" s="178"/>
      <c r="J152" s="179">
        <f>ROUND(I152*H152,2)</f>
        <v>0</v>
      </c>
      <c r="K152" s="175" t="s">
        <v>19</v>
      </c>
      <c r="L152" s="37"/>
      <c r="M152" s="180" t="s">
        <v>19</v>
      </c>
      <c r="N152" s="181" t="s">
        <v>43</v>
      </c>
      <c r="O152" s="59"/>
      <c r="P152" s="182">
        <f>O152*H152</f>
        <v>0</v>
      </c>
      <c r="Q152" s="182">
        <v>0</v>
      </c>
      <c r="R152" s="182">
        <f>Q152*H152</f>
        <v>0</v>
      </c>
      <c r="S152" s="182">
        <v>0</v>
      </c>
      <c r="T152" s="183">
        <f>S152*H152</f>
        <v>0</v>
      </c>
      <c r="AR152" s="16" t="s">
        <v>239</v>
      </c>
      <c r="AT152" s="16" t="s">
        <v>141</v>
      </c>
      <c r="AU152" s="16" t="s">
        <v>72</v>
      </c>
      <c r="AY152" s="16" t="s">
        <v>139</v>
      </c>
      <c r="BE152" s="184">
        <f>IF(N152="základní",J152,0)</f>
        <v>0</v>
      </c>
      <c r="BF152" s="184">
        <f>IF(N152="snížená",J152,0)</f>
        <v>0</v>
      </c>
      <c r="BG152" s="184">
        <f>IF(N152="zákl. přenesená",J152,0)</f>
        <v>0</v>
      </c>
      <c r="BH152" s="184">
        <f>IF(N152="sníž. přenesená",J152,0)</f>
        <v>0</v>
      </c>
      <c r="BI152" s="184">
        <f>IF(N152="nulová",J152,0)</f>
        <v>0</v>
      </c>
      <c r="BJ152" s="16" t="s">
        <v>80</v>
      </c>
      <c r="BK152" s="184">
        <f>ROUND(I152*H152,2)</f>
        <v>0</v>
      </c>
      <c r="BL152" s="16" t="s">
        <v>239</v>
      </c>
      <c r="BM152" s="16" t="s">
        <v>973</v>
      </c>
    </row>
    <row r="153" spans="2:47" s="1" customFormat="1" ht="11.25">
      <c r="B153" s="33"/>
      <c r="C153" s="34"/>
      <c r="D153" s="185" t="s">
        <v>148</v>
      </c>
      <c r="E153" s="34"/>
      <c r="F153" s="186" t="s">
        <v>2051</v>
      </c>
      <c r="G153" s="34"/>
      <c r="H153" s="34"/>
      <c r="I153" s="102"/>
      <c r="J153" s="34"/>
      <c r="K153" s="34"/>
      <c r="L153" s="37"/>
      <c r="M153" s="187"/>
      <c r="N153" s="59"/>
      <c r="O153" s="59"/>
      <c r="P153" s="59"/>
      <c r="Q153" s="59"/>
      <c r="R153" s="59"/>
      <c r="S153" s="59"/>
      <c r="T153" s="60"/>
      <c r="AT153" s="16" t="s">
        <v>148</v>
      </c>
      <c r="AU153" s="16" t="s">
        <v>72</v>
      </c>
    </row>
    <row r="154" spans="2:65" s="1" customFormat="1" ht="14.45" customHeight="1">
      <c r="B154" s="33"/>
      <c r="C154" s="173" t="s">
        <v>385</v>
      </c>
      <c r="D154" s="173" t="s">
        <v>141</v>
      </c>
      <c r="E154" s="174" t="s">
        <v>2053</v>
      </c>
      <c r="F154" s="175" t="s">
        <v>2054</v>
      </c>
      <c r="G154" s="176" t="s">
        <v>1993</v>
      </c>
      <c r="H154" s="177">
        <v>1</v>
      </c>
      <c r="I154" s="178"/>
      <c r="J154" s="179">
        <f>ROUND(I154*H154,2)</f>
        <v>0</v>
      </c>
      <c r="K154" s="175" t="s">
        <v>19</v>
      </c>
      <c r="L154" s="37"/>
      <c r="M154" s="180" t="s">
        <v>19</v>
      </c>
      <c r="N154" s="181" t="s">
        <v>43</v>
      </c>
      <c r="O154" s="59"/>
      <c r="P154" s="182">
        <f>O154*H154</f>
        <v>0</v>
      </c>
      <c r="Q154" s="182">
        <v>0</v>
      </c>
      <c r="R154" s="182">
        <f>Q154*H154</f>
        <v>0</v>
      </c>
      <c r="S154" s="182">
        <v>0</v>
      </c>
      <c r="T154" s="183">
        <f>S154*H154</f>
        <v>0</v>
      </c>
      <c r="AR154" s="16" t="s">
        <v>239</v>
      </c>
      <c r="AT154" s="16" t="s">
        <v>141</v>
      </c>
      <c r="AU154" s="16" t="s">
        <v>72</v>
      </c>
      <c r="AY154" s="16" t="s">
        <v>139</v>
      </c>
      <c r="BE154" s="184">
        <f>IF(N154="základní",J154,0)</f>
        <v>0</v>
      </c>
      <c r="BF154" s="184">
        <f>IF(N154="snížená",J154,0)</f>
        <v>0</v>
      </c>
      <c r="BG154" s="184">
        <f>IF(N154="zákl. přenesená",J154,0)</f>
        <v>0</v>
      </c>
      <c r="BH154" s="184">
        <f>IF(N154="sníž. přenesená",J154,0)</f>
        <v>0</v>
      </c>
      <c r="BI154" s="184">
        <f>IF(N154="nulová",J154,0)</f>
        <v>0</v>
      </c>
      <c r="BJ154" s="16" t="s">
        <v>80</v>
      </c>
      <c r="BK154" s="184">
        <f>ROUND(I154*H154,2)</f>
        <v>0</v>
      </c>
      <c r="BL154" s="16" t="s">
        <v>239</v>
      </c>
      <c r="BM154" s="16" t="s">
        <v>983</v>
      </c>
    </row>
    <row r="155" spans="2:47" s="1" customFormat="1" ht="11.25">
      <c r="B155" s="33"/>
      <c r="C155" s="34"/>
      <c r="D155" s="185" t="s">
        <v>148</v>
      </c>
      <c r="E155" s="34"/>
      <c r="F155" s="186" t="s">
        <v>2054</v>
      </c>
      <c r="G155" s="34"/>
      <c r="H155" s="34"/>
      <c r="I155" s="102"/>
      <c r="J155" s="34"/>
      <c r="K155" s="34"/>
      <c r="L155" s="37"/>
      <c r="M155" s="187"/>
      <c r="N155" s="59"/>
      <c r="O155" s="59"/>
      <c r="P155" s="59"/>
      <c r="Q155" s="59"/>
      <c r="R155" s="59"/>
      <c r="S155" s="59"/>
      <c r="T155" s="60"/>
      <c r="AT155" s="16" t="s">
        <v>148</v>
      </c>
      <c r="AU155" s="16" t="s">
        <v>72</v>
      </c>
    </row>
    <row r="156" spans="2:65" s="1" customFormat="1" ht="14.45" customHeight="1">
      <c r="B156" s="33"/>
      <c r="C156" s="173" t="s">
        <v>391</v>
      </c>
      <c r="D156" s="173" t="s">
        <v>141</v>
      </c>
      <c r="E156" s="174" t="s">
        <v>2055</v>
      </c>
      <c r="F156" s="175" t="s">
        <v>2056</v>
      </c>
      <c r="G156" s="176" t="s">
        <v>1993</v>
      </c>
      <c r="H156" s="177">
        <v>2</v>
      </c>
      <c r="I156" s="178"/>
      <c r="J156" s="179">
        <f>ROUND(I156*H156,2)</f>
        <v>0</v>
      </c>
      <c r="K156" s="175" t="s">
        <v>19</v>
      </c>
      <c r="L156" s="37"/>
      <c r="M156" s="180" t="s">
        <v>19</v>
      </c>
      <c r="N156" s="181" t="s">
        <v>43</v>
      </c>
      <c r="O156" s="59"/>
      <c r="P156" s="182">
        <f>O156*H156</f>
        <v>0</v>
      </c>
      <c r="Q156" s="182">
        <v>0</v>
      </c>
      <c r="R156" s="182">
        <f>Q156*H156</f>
        <v>0</v>
      </c>
      <c r="S156" s="182">
        <v>0</v>
      </c>
      <c r="T156" s="183">
        <f>S156*H156</f>
        <v>0</v>
      </c>
      <c r="AR156" s="16" t="s">
        <v>239</v>
      </c>
      <c r="AT156" s="16" t="s">
        <v>141</v>
      </c>
      <c r="AU156" s="16" t="s">
        <v>72</v>
      </c>
      <c r="AY156" s="16" t="s">
        <v>139</v>
      </c>
      <c r="BE156" s="184">
        <f>IF(N156="základní",J156,0)</f>
        <v>0</v>
      </c>
      <c r="BF156" s="184">
        <f>IF(N156="snížená",J156,0)</f>
        <v>0</v>
      </c>
      <c r="BG156" s="184">
        <f>IF(N156="zákl. přenesená",J156,0)</f>
        <v>0</v>
      </c>
      <c r="BH156" s="184">
        <f>IF(N156="sníž. přenesená",J156,0)</f>
        <v>0</v>
      </c>
      <c r="BI156" s="184">
        <f>IF(N156="nulová",J156,0)</f>
        <v>0</v>
      </c>
      <c r="BJ156" s="16" t="s">
        <v>80</v>
      </c>
      <c r="BK156" s="184">
        <f>ROUND(I156*H156,2)</f>
        <v>0</v>
      </c>
      <c r="BL156" s="16" t="s">
        <v>239</v>
      </c>
      <c r="BM156" s="16" t="s">
        <v>993</v>
      </c>
    </row>
    <row r="157" spans="2:47" s="1" customFormat="1" ht="11.25">
      <c r="B157" s="33"/>
      <c r="C157" s="34"/>
      <c r="D157" s="185" t="s">
        <v>148</v>
      </c>
      <c r="E157" s="34"/>
      <c r="F157" s="186" t="s">
        <v>2056</v>
      </c>
      <c r="G157" s="34"/>
      <c r="H157" s="34"/>
      <c r="I157" s="102"/>
      <c r="J157" s="34"/>
      <c r="K157" s="34"/>
      <c r="L157" s="37"/>
      <c r="M157" s="187"/>
      <c r="N157" s="59"/>
      <c r="O157" s="59"/>
      <c r="P157" s="59"/>
      <c r="Q157" s="59"/>
      <c r="R157" s="59"/>
      <c r="S157" s="59"/>
      <c r="T157" s="60"/>
      <c r="AT157" s="16" t="s">
        <v>148</v>
      </c>
      <c r="AU157" s="16" t="s">
        <v>72</v>
      </c>
    </row>
    <row r="158" spans="2:65" s="1" customFormat="1" ht="14.45" customHeight="1">
      <c r="B158" s="33"/>
      <c r="C158" s="173" t="s">
        <v>395</v>
      </c>
      <c r="D158" s="173" t="s">
        <v>141</v>
      </c>
      <c r="E158" s="174" t="s">
        <v>2057</v>
      </c>
      <c r="F158" s="175" t="s">
        <v>2058</v>
      </c>
      <c r="G158" s="176" t="s">
        <v>1993</v>
      </c>
      <c r="H158" s="177">
        <v>2</v>
      </c>
      <c r="I158" s="178"/>
      <c r="J158" s="179">
        <f>ROUND(I158*H158,2)</f>
        <v>0</v>
      </c>
      <c r="K158" s="175" t="s">
        <v>19</v>
      </c>
      <c r="L158" s="37"/>
      <c r="M158" s="180" t="s">
        <v>19</v>
      </c>
      <c r="N158" s="181" t="s">
        <v>43</v>
      </c>
      <c r="O158" s="59"/>
      <c r="P158" s="182">
        <f>O158*H158</f>
        <v>0</v>
      </c>
      <c r="Q158" s="182">
        <v>0</v>
      </c>
      <c r="R158" s="182">
        <f>Q158*H158</f>
        <v>0</v>
      </c>
      <c r="S158" s="182">
        <v>0</v>
      </c>
      <c r="T158" s="183">
        <f>S158*H158</f>
        <v>0</v>
      </c>
      <c r="AR158" s="16" t="s">
        <v>239</v>
      </c>
      <c r="AT158" s="16" t="s">
        <v>141</v>
      </c>
      <c r="AU158" s="16" t="s">
        <v>72</v>
      </c>
      <c r="AY158" s="16" t="s">
        <v>139</v>
      </c>
      <c r="BE158" s="184">
        <f>IF(N158="základní",J158,0)</f>
        <v>0</v>
      </c>
      <c r="BF158" s="184">
        <f>IF(N158="snížená",J158,0)</f>
        <v>0</v>
      </c>
      <c r="BG158" s="184">
        <f>IF(N158="zákl. přenesená",J158,0)</f>
        <v>0</v>
      </c>
      <c r="BH158" s="184">
        <f>IF(N158="sníž. přenesená",J158,0)</f>
        <v>0</v>
      </c>
      <c r="BI158" s="184">
        <f>IF(N158="nulová",J158,0)</f>
        <v>0</v>
      </c>
      <c r="BJ158" s="16" t="s">
        <v>80</v>
      </c>
      <c r="BK158" s="184">
        <f>ROUND(I158*H158,2)</f>
        <v>0</v>
      </c>
      <c r="BL158" s="16" t="s">
        <v>239</v>
      </c>
      <c r="BM158" s="16" t="s">
        <v>1004</v>
      </c>
    </row>
    <row r="159" spans="2:47" s="1" customFormat="1" ht="11.25">
      <c r="B159" s="33"/>
      <c r="C159" s="34"/>
      <c r="D159" s="185" t="s">
        <v>148</v>
      </c>
      <c r="E159" s="34"/>
      <c r="F159" s="186" t="s">
        <v>2058</v>
      </c>
      <c r="G159" s="34"/>
      <c r="H159" s="34"/>
      <c r="I159" s="102"/>
      <c r="J159" s="34"/>
      <c r="K159" s="34"/>
      <c r="L159" s="37"/>
      <c r="M159" s="187"/>
      <c r="N159" s="59"/>
      <c r="O159" s="59"/>
      <c r="P159" s="59"/>
      <c r="Q159" s="59"/>
      <c r="R159" s="59"/>
      <c r="S159" s="59"/>
      <c r="T159" s="60"/>
      <c r="AT159" s="16" t="s">
        <v>148</v>
      </c>
      <c r="AU159" s="16" t="s">
        <v>72</v>
      </c>
    </row>
    <row r="160" spans="2:65" s="1" customFormat="1" ht="14.45" customHeight="1">
      <c r="B160" s="33"/>
      <c r="C160" s="173" t="s">
        <v>401</v>
      </c>
      <c r="D160" s="173" t="s">
        <v>141</v>
      </c>
      <c r="E160" s="174" t="s">
        <v>2059</v>
      </c>
      <c r="F160" s="175" t="s">
        <v>2060</v>
      </c>
      <c r="G160" s="176" t="s">
        <v>1993</v>
      </c>
      <c r="H160" s="177">
        <v>26</v>
      </c>
      <c r="I160" s="178"/>
      <c r="J160" s="179">
        <f>ROUND(I160*H160,2)</f>
        <v>0</v>
      </c>
      <c r="K160" s="175" t="s">
        <v>19</v>
      </c>
      <c r="L160" s="37"/>
      <c r="M160" s="180" t="s">
        <v>19</v>
      </c>
      <c r="N160" s="181" t="s">
        <v>43</v>
      </c>
      <c r="O160" s="59"/>
      <c r="P160" s="182">
        <f>O160*H160</f>
        <v>0</v>
      </c>
      <c r="Q160" s="182">
        <v>0</v>
      </c>
      <c r="R160" s="182">
        <f>Q160*H160</f>
        <v>0</v>
      </c>
      <c r="S160" s="182">
        <v>0</v>
      </c>
      <c r="T160" s="183">
        <f>S160*H160</f>
        <v>0</v>
      </c>
      <c r="AR160" s="16" t="s">
        <v>239</v>
      </c>
      <c r="AT160" s="16" t="s">
        <v>141</v>
      </c>
      <c r="AU160" s="16" t="s">
        <v>72</v>
      </c>
      <c r="AY160" s="16" t="s">
        <v>139</v>
      </c>
      <c r="BE160" s="184">
        <f>IF(N160="základní",J160,0)</f>
        <v>0</v>
      </c>
      <c r="BF160" s="184">
        <f>IF(N160="snížená",J160,0)</f>
        <v>0</v>
      </c>
      <c r="BG160" s="184">
        <f>IF(N160="zákl. přenesená",J160,0)</f>
        <v>0</v>
      </c>
      <c r="BH160" s="184">
        <f>IF(N160="sníž. přenesená",J160,0)</f>
        <v>0</v>
      </c>
      <c r="BI160" s="184">
        <f>IF(N160="nulová",J160,0)</f>
        <v>0</v>
      </c>
      <c r="BJ160" s="16" t="s">
        <v>80</v>
      </c>
      <c r="BK160" s="184">
        <f>ROUND(I160*H160,2)</f>
        <v>0</v>
      </c>
      <c r="BL160" s="16" t="s">
        <v>239</v>
      </c>
      <c r="BM160" s="16" t="s">
        <v>1017</v>
      </c>
    </row>
    <row r="161" spans="2:47" s="1" customFormat="1" ht="11.25">
      <c r="B161" s="33"/>
      <c r="C161" s="34"/>
      <c r="D161" s="185" t="s">
        <v>148</v>
      </c>
      <c r="E161" s="34"/>
      <c r="F161" s="186" t="s">
        <v>2060</v>
      </c>
      <c r="G161" s="34"/>
      <c r="H161" s="34"/>
      <c r="I161" s="102"/>
      <c r="J161" s="34"/>
      <c r="K161" s="34"/>
      <c r="L161" s="37"/>
      <c r="M161" s="187"/>
      <c r="N161" s="59"/>
      <c r="O161" s="59"/>
      <c r="P161" s="59"/>
      <c r="Q161" s="59"/>
      <c r="R161" s="59"/>
      <c r="S161" s="59"/>
      <c r="T161" s="60"/>
      <c r="AT161" s="16" t="s">
        <v>148</v>
      </c>
      <c r="AU161" s="16" t="s">
        <v>72</v>
      </c>
    </row>
    <row r="162" spans="2:65" s="1" customFormat="1" ht="14.45" customHeight="1">
      <c r="B162" s="33"/>
      <c r="C162" s="173" t="s">
        <v>405</v>
      </c>
      <c r="D162" s="173" t="s">
        <v>141</v>
      </c>
      <c r="E162" s="174" t="s">
        <v>2061</v>
      </c>
      <c r="F162" s="175" t="s">
        <v>2062</v>
      </c>
      <c r="G162" s="176" t="s">
        <v>179</v>
      </c>
      <c r="H162" s="177">
        <v>15</v>
      </c>
      <c r="I162" s="178"/>
      <c r="J162" s="179">
        <f>ROUND(I162*H162,2)</f>
        <v>0</v>
      </c>
      <c r="K162" s="175" t="s">
        <v>19</v>
      </c>
      <c r="L162" s="37"/>
      <c r="M162" s="180" t="s">
        <v>19</v>
      </c>
      <c r="N162" s="181" t="s">
        <v>43</v>
      </c>
      <c r="O162" s="59"/>
      <c r="P162" s="182">
        <f>O162*H162</f>
        <v>0</v>
      </c>
      <c r="Q162" s="182">
        <v>0</v>
      </c>
      <c r="R162" s="182">
        <f>Q162*H162</f>
        <v>0</v>
      </c>
      <c r="S162" s="182">
        <v>0</v>
      </c>
      <c r="T162" s="183">
        <f>S162*H162</f>
        <v>0</v>
      </c>
      <c r="AR162" s="16" t="s">
        <v>239</v>
      </c>
      <c r="AT162" s="16" t="s">
        <v>141</v>
      </c>
      <c r="AU162" s="16" t="s">
        <v>72</v>
      </c>
      <c r="AY162" s="16" t="s">
        <v>139</v>
      </c>
      <c r="BE162" s="184">
        <f>IF(N162="základní",J162,0)</f>
        <v>0</v>
      </c>
      <c r="BF162" s="184">
        <f>IF(N162="snížená",J162,0)</f>
        <v>0</v>
      </c>
      <c r="BG162" s="184">
        <f>IF(N162="zákl. přenesená",J162,0)</f>
        <v>0</v>
      </c>
      <c r="BH162" s="184">
        <f>IF(N162="sníž. přenesená",J162,0)</f>
        <v>0</v>
      </c>
      <c r="BI162" s="184">
        <f>IF(N162="nulová",J162,0)</f>
        <v>0</v>
      </c>
      <c r="BJ162" s="16" t="s">
        <v>80</v>
      </c>
      <c r="BK162" s="184">
        <f>ROUND(I162*H162,2)</f>
        <v>0</v>
      </c>
      <c r="BL162" s="16" t="s">
        <v>239</v>
      </c>
      <c r="BM162" s="16" t="s">
        <v>1029</v>
      </c>
    </row>
    <row r="163" spans="2:47" s="1" customFormat="1" ht="11.25">
      <c r="B163" s="33"/>
      <c r="C163" s="34"/>
      <c r="D163" s="185" t="s">
        <v>148</v>
      </c>
      <c r="E163" s="34"/>
      <c r="F163" s="186" t="s">
        <v>2062</v>
      </c>
      <c r="G163" s="34"/>
      <c r="H163" s="34"/>
      <c r="I163" s="102"/>
      <c r="J163" s="34"/>
      <c r="K163" s="34"/>
      <c r="L163" s="37"/>
      <c r="M163" s="187"/>
      <c r="N163" s="59"/>
      <c r="O163" s="59"/>
      <c r="P163" s="59"/>
      <c r="Q163" s="59"/>
      <c r="R163" s="59"/>
      <c r="S163" s="59"/>
      <c r="T163" s="60"/>
      <c r="AT163" s="16" t="s">
        <v>148</v>
      </c>
      <c r="AU163" s="16" t="s">
        <v>72</v>
      </c>
    </row>
    <row r="164" spans="2:65" s="1" customFormat="1" ht="14.45" customHeight="1">
      <c r="B164" s="33"/>
      <c r="C164" s="173" t="s">
        <v>412</v>
      </c>
      <c r="D164" s="173" t="s">
        <v>141</v>
      </c>
      <c r="E164" s="174" t="s">
        <v>2063</v>
      </c>
      <c r="F164" s="175" t="s">
        <v>2064</v>
      </c>
      <c r="G164" s="176" t="s">
        <v>2052</v>
      </c>
      <c r="H164" s="177">
        <v>3</v>
      </c>
      <c r="I164" s="178"/>
      <c r="J164" s="179">
        <f>ROUND(I164*H164,2)</f>
        <v>0</v>
      </c>
      <c r="K164" s="175" t="s">
        <v>19</v>
      </c>
      <c r="L164" s="37"/>
      <c r="M164" s="180" t="s">
        <v>19</v>
      </c>
      <c r="N164" s="181" t="s">
        <v>43</v>
      </c>
      <c r="O164" s="59"/>
      <c r="P164" s="182">
        <f>O164*H164</f>
        <v>0</v>
      </c>
      <c r="Q164" s="182">
        <v>0</v>
      </c>
      <c r="R164" s="182">
        <f>Q164*H164</f>
        <v>0</v>
      </c>
      <c r="S164" s="182">
        <v>0</v>
      </c>
      <c r="T164" s="183">
        <f>S164*H164</f>
        <v>0</v>
      </c>
      <c r="AR164" s="16" t="s">
        <v>239</v>
      </c>
      <c r="AT164" s="16" t="s">
        <v>141</v>
      </c>
      <c r="AU164" s="16" t="s">
        <v>72</v>
      </c>
      <c r="AY164" s="16" t="s">
        <v>139</v>
      </c>
      <c r="BE164" s="184">
        <f>IF(N164="základní",J164,0)</f>
        <v>0</v>
      </c>
      <c r="BF164" s="184">
        <f>IF(N164="snížená",J164,0)</f>
        <v>0</v>
      </c>
      <c r="BG164" s="184">
        <f>IF(N164="zákl. přenesená",J164,0)</f>
        <v>0</v>
      </c>
      <c r="BH164" s="184">
        <f>IF(N164="sníž. přenesená",J164,0)</f>
        <v>0</v>
      </c>
      <c r="BI164" s="184">
        <f>IF(N164="nulová",J164,0)</f>
        <v>0</v>
      </c>
      <c r="BJ164" s="16" t="s">
        <v>80</v>
      </c>
      <c r="BK164" s="184">
        <f>ROUND(I164*H164,2)</f>
        <v>0</v>
      </c>
      <c r="BL164" s="16" t="s">
        <v>239</v>
      </c>
      <c r="BM164" s="16" t="s">
        <v>1041</v>
      </c>
    </row>
    <row r="165" spans="2:47" s="1" customFormat="1" ht="11.25">
      <c r="B165" s="33"/>
      <c r="C165" s="34"/>
      <c r="D165" s="185" t="s">
        <v>148</v>
      </c>
      <c r="E165" s="34"/>
      <c r="F165" s="186" t="s">
        <v>2064</v>
      </c>
      <c r="G165" s="34"/>
      <c r="H165" s="34"/>
      <c r="I165" s="102"/>
      <c r="J165" s="34"/>
      <c r="K165" s="34"/>
      <c r="L165" s="37"/>
      <c r="M165" s="187"/>
      <c r="N165" s="59"/>
      <c r="O165" s="59"/>
      <c r="P165" s="59"/>
      <c r="Q165" s="59"/>
      <c r="R165" s="59"/>
      <c r="S165" s="59"/>
      <c r="T165" s="60"/>
      <c r="AT165" s="16" t="s">
        <v>148</v>
      </c>
      <c r="AU165" s="16" t="s">
        <v>72</v>
      </c>
    </row>
    <row r="166" spans="2:65" s="1" customFormat="1" ht="14.45" customHeight="1">
      <c r="B166" s="33"/>
      <c r="C166" s="173" t="s">
        <v>418</v>
      </c>
      <c r="D166" s="173" t="s">
        <v>141</v>
      </c>
      <c r="E166" s="174" t="s">
        <v>2065</v>
      </c>
      <c r="F166" s="175" t="s">
        <v>2066</v>
      </c>
      <c r="G166" s="176" t="s">
        <v>2052</v>
      </c>
      <c r="H166" s="177">
        <v>10</v>
      </c>
      <c r="I166" s="178"/>
      <c r="J166" s="179">
        <f>ROUND(I166*H166,2)</f>
        <v>0</v>
      </c>
      <c r="K166" s="175" t="s">
        <v>19</v>
      </c>
      <c r="L166" s="37"/>
      <c r="M166" s="180" t="s">
        <v>19</v>
      </c>
      <c r="N166" s="181" t="s">
        <v>43</v>
      </c>
      <c r="O166" s="59"/>
      <c r="P166" s="182">
        <f>O166*H166</f>
        <v>0</v>
      </c>
      <c r="Q166" s="182">
        <v>0</v>
      </c>
      <c r="R166" s="182">
        <f>Q166*H166</f>
        <v>0</v>
      </c>
      <c r="S166" s="182">
        <v>0</v>
      </c>
      <c r="T166" s="183">
        <f>S166*H166</f>
        <v>0</v>
      </c>
      <c r="AR166" s="16" t="s">
        <v>239</v>
      </c>
      <c r="AT166" s="16" t="s">
        <v>141</v>
      </c>
      <c r="AU166" s="16" t="s">
        <v>72</v>
      </c>
      <c r="AY166" s="16" t="s">
        <v>139</v>
      </c>
      <c r="BE166" s="184">
        <f>IF(N166="základní",J166,0)</f>
        <v>0</v>
      </c>
      <c r="BF166" s="184">
        <f>IF(N166="snížená",J166,0)</f>
        <v>0</v>
      </c>
      <c r="BG166" s="184">
        <f>IF(N166="zákl. přenesená",J166,0)</f>
        <v>0</v>
      </c>
      <c r="BH166" s="184">
        <f>IF(N166="sníž. přenesená",J166,0)</f>
        <v>0</v>
      </c>
      <c r="BI166" s="184">
        <f>IF(N166="nulová",J166,0)</f>
        <v>0</v>
      </c>
      <c r="BJ166" s="16" t="s">
        <v>80</v>
      </c>
      <c r="BK166" s="184">
        <f>ROUND(I166*H166,2)</f>
        <v>0</v>
      </c>
      <c r="BL166" s="16" t="s">
        <v>239</v>
      </c>
      <c r="BM166" s="16" t="s">
        <v>1054</v>
      </c>
    </row>
    <row r="167" spans="2:47" s="1" customFormat="1" ht="11.25">
      <c r="B167" s="33"/>
      <c r="C167" s="34"/>
      <c r="D167" s="185" t="s">
        <v>148</v>
      </c>
      <c r="E167" s="34"/>
      <c r="F167" s="186" t="s">
        <v>2066</v>
      </c>
      <c r="G167" s="34"/>
      <c r="H167" s="34"/>
      <c r="I167" s="102"/>
      <c r="J167" s="34"/>
      <c r="K167" s="34"/>
      <c r="L167" s="37"/>
      <c r="M167" s="187"/>
      <c r="N167" s="59"/>
      <c r="O167" s="59"/>
      <c r="P167" s="59"/>
      <c r="Q167" s="59"/>
      <c r="R167" s="59"/>
      <c r="S167" s="59"/>
      <c r="T167" s="60"/>
      <c r="AT167" s="16" t="s">
        <v>148</v>
      </c>
      <c r="AU167" s="16" t="s">
        <v>72</v>
      </c>
    </row>
    <row r="168" spans="2:65" s="1" customFormat="1" ht="14.45" customHeight="1">
      <c r="B168" s="33"/>
      <c r="C168" s="173" t="s">
        <v>424</v>
      </c>
      <c r="D168" s="173" t="s">
        <v>141</v>
      </c>
      <c r="E168" s="174" t="s">
        <v>2067</v>
      </c>
      <c r="F168" s="175" t="s">
        <v>2068</v>
      </c>
      <c r="G168" s="176" t="s">
        <v>1993</v>
      </c>
      <c r="H168" s="177">
        <v>1</v>
      </c>
      <c r="I168" s="178"/>
      <c r="J168" s="179">
        <f>ROUND(I168*H168,2)</f>
        <v>0</v>
      </c>
      <c r="K168" s="175" t="s">
        <v>19</v>
      </c>
      <c r="L168" s="37"/>
      <c r="M168" s="180" t="s">
        <v>19</v>
      </c>
      <c r="N168" s="181" t="s">
        <v>43</v>
      </c>
      <c r="O168" s="59"/>
      <c r="P168" s="182">
        <f>O168*H168</f>
        <v>0</v>
      </c>
      <c r="Q168" s="182">
        <v>0</v>
      </c>
      <c r="R168" s="182">
        <f>Q168*H168</f>
        <v>0</v>
      </c>
      <c r="S168" s="182">
        <v>0</v>
      </c>
      <c r="T168" s="183">
        <f>S168*H168</f>
        <v>0</v>
      </c>
      <c r="AR168" s="16" t="s">
        <v>239</v>
      </c>
      <c r="AT168" s="16" t="s">
        <v>141</v>
      </c>
      <c r="AU168" s="16" t="s">
        <v>72</v>
      </c>
      <c r="AY168" s="16" t="s">
        <v>139</v>
      </c>
      <c r="BE168" s="184">
        <f>IF(N168="základní",J168,0)</f>
        <v>0</v>
      </c>
      <c r="BF168" s="184">
        <f>IF(N168="snížená",J168,0)</f>
        <v>0</v>
      </c>
      <c r="BG168" s="184">
        <f>IF(N168="zákl. přenesená",J168,0)</f>
        <v>0</v>
      </c>
      <c r="BH168" s="184">
        <f>IF(N168="sníž. přenesená",J168,0)</f>
        <v>0</v>
      </c>
      <c r="BI168" s="184">
        <f>IF(N168="nulová",J168,0)</f>
        <v>0</v>
      </c>
      <c r="BJ168" s="16" t="s">
        <v>80</v>
      </c>
      <c r="BK168" s="184">
        <f>ROUND(I168*H168,2)</f>
        <v>0</v>
      </c>
      <c r="BL168" s="16" t="s">
        <v>239</v>
      </c>
      <c r="BM168" s="16" t="s">
        <v>1066</v>
      </c>
    </row>
    <row r="169" spans="2:47" s="1" customFormat="1" ht="11.25">
      <c r="B169" s="33"/>
      <c r="C169" s="34"/>
      <c r="D169" s="185" t="s">
        <v>148</v>
      </c>
      <c r="E169" s="34"/>
      <c r="F169" s="186" t="s">
        <v>2068</v>
      </c>
      <c r="G169" s="34"/>
      <c r="H169" s="34"/>
      <c r="I169" s="102"/>
      <c r="J169" s="34"/>
      <c r="K169" s="34"/>
      <c r="L169" s="37"/>
      <c r="M169" s="187"/>
      <c r="N169" s="59"/>
      <c r="O169" s="59"/>
      <c r="P169" s="59"/>
      <c r="Q169" s="59"/>
      <c r="R169" s="59"/>
      <c r="S169" s="59"/>
      <c r="T169" s="60"/>
      <c r="AT169" s="16" t="s">
        <v>148</v>
      </c>
      <c r="AU169" s="16" t="s">
        <v>72</v>
      </c>
    </row>
    <row r="170" spans="2:65" s="1" customFormat="1" ht="14.45" customHeight="1">
      <c r="B170" s="33"/>
      <c r="C170" s="173" t="s">
        <v>430</v>
      </c>
      <c r="D170" s="173" t="s">
        <v>141</v>
      </c>
      <c r="E170" s="174" t="s">
        <v>2069</v>
      </c>
      <c r="F170" s="175" t="s">
        <v>2070</v>
      </c>
      <c r="G170" s="176" t="s">
        <v>1993</v>
      </c>
      <c r="H170" s="177">
        <v>4</v>
      </c>
      <c r="I170" s="178"/>
      <c r="J170" s="179">
        <f>ROUND(I170*H170,2)</f>
        <v>0</v>
      </c>
      <c r="K170" s="175" t="s">
        <v>19</v>
      </c>
      <c r="L170" s="37"/>
      <c r="M170" s="180" t="s">
        <v>19</v>
      </c>
      <c r="N170" s="181" t="s">
        <v>43</v>
      </c>
      <c r="O170" s="59"/>
      <c r="P170" s="182">
        <f>O170*H170</f>
        <v>0</v>
      </c>
      <c r="Q170" s="182">
        <v>0</v>
      </c>
      <c r="R170" s="182">
        <f>Q170*H170</f>
        <v>0</v>
      </c>
      <c r="S170" s="182">
        <v>0</v>
      </c>
      <c r="T170" s="183">
        <f>S170*H170</f>
        <v>0</v>
      </c>
      <c r="AR170" s="16" t="s">
        <v>239</v>
      </c>
      <c r="AT170" s="16" t="s">
        <v>141</v>
      </c>
      <c r="AU170" s="16" t="s">
        <v>72</v>
      </c>
      <c r="AY170" s="16" t="s">
        <v>139</v>
      </c>
      <c r="BE170" s="184">
        <f>IF(N170="základní",J170,0)</f>
        <v>0</v>
      </c>
      <c r="BF170" s="184">
        <f>IF(N170="snížená",J170,0)</f>
        <v>0</v>
      </c>
      <c r="BG170" s="184">
        <f>IF(N170="zákl. přenesená",J170,0)</f>
        <v>0</v>
      </c>
      <c r="BH170" s="184">
        <f>IF(N170="sníž. přenesená",J170,0)</f>
        <v>0</v>
      </c>
      <c r="BI170" s="184">
        <f>IF(N170="nulová",J170,0)</f>
        <v>0</v>
      </c>
      <c r="BJ170" s="16" t="s">
        <v>80</v>
      </c>
      <c r="BK170" s="184">
        <f>ROUND(I170*H170,2)</f>
        <v>0</v>
      </c>
      <c r="BL170" s="16" t="s">
        <v>239</v>
      </c>
      <c r="BM170" s="16" t="s">
        <v>1075</v>
      </c>
    </row>
    <row r="171" spans="2:47" s="1" customFormat="1" ht="11.25">
      <c r="B171" s="33"/>
      <c r="C171" s="34"/>
      <c r="D171" s="185" t="s">
        <v>148</v>
      </c>
      <c r="E171" s="34"/>
      <c r="F171" s="186" t="s">
        <v>2070</v>
      </c>
      <c r="G171" s="34"/>
      <c r="H171" s="34"/>
      <c r="I171" s="102"/>
      <c r="J171" s="34"/>
      <c r="K171" s="34"/>
      <c r="L171" s="37"/>
      <c r="M171" s="232"/>
      <c r="N171" s="233"/>
      <c r="O171" s="233"/>
      <c r="P171" s="233"/>
      <c r="Q171" s="233"/>
      <c r="R171" s="233"/>
      <c r="S171" s="233"/>
      <c r="T171" s="234"/>
      <c r="AT171" s="16" t="s">
        <v>148</v>
      </c>
      <c r="AU171" s="16" t="s">
        <v>72</v>
      </c>
    </row>
    <row r="172" spans="2:12" s="1" customFormat="1" ht="6.95" customHeight="1">
      <c r="B172" s="45"/>
      <c r="C172" s="46"/>
      <c r="D172" s="46"/>
      <c r="E172" s="46"/>
      <c r="F172" s="46"/>
      <c r="G172" s="46"/>
      <c r="H172" s="46"/>
      <c r="I172" s="124"/>
      <c r="J172" s="46"/>
      <c r="K172" s="46"/>
      <c r="L172" s="37"/>
    </row>
  </sheetData>
  <sheetProtection algorithmName="SHA-512" hashValue="dB6b7y/y05gkAFLSGzezrygQDxn49buYKYkCV4opLtp8ay6hJE2+95Kd13/mwy3RB+AfQVwlHHXgfu3OoY8bIg==" saltValue="N1YVpED3Q5l2xVJTCovboV+u2iKdVBeQxN5oV+OciiFL9g8eokZXxX95MwqdQm44CsBWYxmbYfGw93DrdxoweQ==" spinCount="100000" sheet="1" objects="1" scenarios="1" formatColumns="0" formatRows="0" autoFilter="0"/>
  <autoFilter ref="C78:K171"/>
  <mergeCells count="9">
    <mergeCell ref="E50:H50"/>
    <mergeCell ref="E69:H69"/>
    <mergeCell ref="E71:H71"/>
    <mergeCell ref="L2:V2"/>
    <mergeCell ref="E7:H7"/>
    <mergeCell ref="E9:H9"/>
    <mergeCell ref="E18:H18"/>
    <mergeCell ref="E27:H27"/>
    <mergeCell ref="E48:H48"/>
  </mergeCells>
  <printOptions/>
  <pageMargins left="0.39375" right="0.39375" top="0.39375" bottom="0.39375" header="0" footer="0.15"/>
  <pageSetup blackAndWhite="1" fitToHeight="0" fitToWidth="1" horizontalDpi="600" verticalDpi="600" orientation="portrait" paperSize="9" scale="70"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28"/>
  <sheetViews>
    <sheetView showGridLines="0" tabSelected="1" workbookViewId="0" topLeftCell="A68">
      <selection activeCell="B59" sqref="B59"/>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96"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23"/>
      <c r="M2" s="323"/>
      <c r="N2" s="323"/>
      <c r="O2" s="323"/>
      <c r="P2" s="323"/>
      <c r="Q2" s="323"/>
      <c r="R2" s="323"/>
      <c r="S2" s="323"/>
      <c r="T2" s="323"/>
      <c r="U2" s="323"/>
      <c r="V2" s="323"/>
      <c r="AT2" s="16" t="s">
        <v>91</v>
      </c>
    </row>
    <row r="3" spans="2:46" ht="6.95" customHeight="1">
      <c r="B3" s="97"/>
      <c r="C3" s="98"/>
      <c r="D3" s="98"/>
      <c r="E3" s="98"/>
      <c r="F3" s="98"/>
      <c r="G3" s="98"/>
      <c r="H3" s="98"/>
      <c r="I3" s="99"/>
      <c r="J3" s="98"/>
      <c r="K3" s="98"/>
      <c r="L3" s="19"/>
      <c r="AT3" s="16" t="s">
        <v>82</v>
      </c>
    </row>
    <row r="4" spans="2:46" ht="24.95" customHeight="1">
      <c r="B4" s="19"/>
      <c r="D4" s="100" t="s">
        <v>107</v>
      </c>
      <c r="L4" s="19"/>
      <c r="M4" s="23" t="s">
        <v>10</v>
      </c>
      <c r="AT4" s="16" t="s">
        <v>4</v>
      </c>
    </row>
    <row r="5" spans="2:12" ht="6.95" customHeight="1">
      <c r="B5" s="19"/>
      <c r="L5" s="19"/>
    </row>
    <row r="6" spans="2:12" ht="12" customHeight="1">
      <c r="B6" s="19"/>
      <c r="D6" s="101" t="s">
        <v>16</v>
      </c>
      <c r="L6" s="19"/>
    </row>
    <row r="7" spans="2:12" ht="14.45" customHeight="1">
      <c r="B7" s="19"/>
      <c r="E7" s="352" t="str">
        <f>'Rekapitulace stavby'!K6</f>
        <v>Bezbariérové úpravy objektu školní jídelny ZŠ Vohradského</v>
      </c>
      <c r="F7" s="353"/>
      <c r="G7" s="353"/>
      <c r="H7" s="353"/>
      <c r="L7" s="19"/>
    </row>
    <row r="8" spans="2:12" s="1" customFormat="1" ht="12" customHeight="1">
      <c r="B8" s="37"/>
      <c r="D8" s="101" t="s">
        <v>108</v>
      </c>
      <c r="I8" s="102"/>
      <c r="L8" s="37"/>
    </row>
    <row r="9" spans="2:12" s="1" customFormat="1" ht="36.95" customHeight="1">
      <c r="B9" s="37"/>
      <c r="E9" s="354" t="s">
        <v>2071</v>
      </c>
      <c r="F9" s="355"/>
      <c r="G9" s="355"/>
      <c r="H9" s="355"/>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32</v>
      </c>
      <c r="I12" s="103" t="s">
        <v>23</v>
      </c>
      <c r="J12" s="104" t="str">
        <f>'Rekapitulace stavby'!AN8</f>
        <v>11. 3. 2019</v>
      </c>
      <c r="L12" s="37"/>
    </row>
    <row r="13" spans="2:12" s="1" customFormat="1" ht="10.9" customHeight="1">
      <c r="B13" s="37"/>
      <c r="I13" s="102"/>
      <c r="L13" s="37"/>
    </row>
    <row r="14" spans="2:12" s="1" customFormat="1" ht="12" customHeight="1">
      <c r="B14" s="37"/>
      <c r="D14" s="101" t="s">
        <v>25</v>
      </c>
      <c r="I14" s="103" t="s">
        <v>26</v>
      </c>
      <c r="J14" s="16" t="str">
        <f>IF('Rekapitulace stavby'!AN10="","",'Rekapitulace stavby'!AN10)</f>
        <v/>
      </c>
      <c r="L14" s="37"/>
    </row>
    <row r="15" spans="2:12" s="1" customFormat="1" ht="18" customHeight="1">
      <c r="B15" s="37"/>
      <c r="E15" s="16" t="str">
        <f>IF('Rekapitulace stavby'!E11="","",'Rekapitulace stavby'!E11)</f>
        <v>město Šluknov</v>
      </c>
      <c r="I15" s="103" t="s">
        <v>28</v>
      </c>
      <c r="J15" s="16" t="str">
        <f>IF('Rekapitulace stavby'!AN11="","",'Rekapitulace stavby'!AN11)</f>
        <v/>
      </c>
      <c r="L15" s="37"/>
    </row>
    <row r="16" spans="2:12" s="1" customFormat="1" ht="6.95" customHeight="1">
      <c r="B16" s="37"/>
      <c r="I16" s="102"/>
      <c r="L16" s="37"/>
    </row>
    <row r="17" spans="2:12" s="1" customFormat="1" ht="12" customHeight="1">
      <c r="B17" s="37"/>
      <c r="D17" s="101" t="s">
        <v>29</v>
      </c>
      <c r="I17" s="103" t="s">
        <v>26</v>
      </c>
      <c r="J17" s="29" t="str">
        <f>'Rekapitulace stavby'!AN13</f>
        <v>Vyplň údaj</v>
      </c>
      <c r="L17" s="37"/>
    </row>
    <row r="18" spans="2:12" s="1" customFormat="1" ht="18" customHeight="1">
      <c r="B18" s="37"/>
      <c r="E18" s="356" t="str">
        <f>'Rekapitulace stavby'!E14</f>
        <v>Vyplň údaj</v>
      </c>
      <c r="F18" s="357"/>
      <c r="G18" s="357"/>
      <c r="H18" s="357"/>
      <c r="I18" s="103" t="s">
        <v>28</v>
      </c>
      <c r="J18" s="29" t="str">
        <f>'Rekapitulace stavby'!AN14</f>
        <v>Vyplň údaj</v>
      </c>
      <c r="L18" s="37"/>
    </row>
    <row r="19" spans="2:12" s="1" customFormat="1" ht="6.95" customHeight="1">
      <c r="B19" s="37"/>
      <c r="I19" s="102"/>
      <c r="L19" s="37"/>
    </row>
    <row r="20" spans="2:12" s="1" customFormat="1" ht="12" customHeight="1">
      <c r="B20" s="37"/>
      <c r="D20" s="101" t="s">
        <v>31</v>
      </c>
      <c r="I20" s="103" t="s">
        <v>26</v>
      </c>
      <c r="J20" s="16" t="str">
        <f>IF('Rekapitulace stavby'!AN16="","",'Rekapitulace stavby'!AN16)</f>
        <v/>
      </c>
      <c r="L20" s="37"/>
    </row>
    <row r="21" spans="2:12" s="1" customFormat="1" ht="18" customHeight="1">
      <c r="B21" s="37"/>
      <c r="E21" s="16" t="str">
        <f>IF('Rekapitulace stavby'!E17="","",'Rekapitulace stavby'!E17)</f>
        <v xml:space="preserve"> </v>
      </c>
      <c r="I21" s="103" t="s">
        <v>28</v>
      </c>
      <c r="J21" s="16" t="str">
        <f>IF('Rekapitulace stavby'!AN17="","",'Rekapitulace stavby'!AN17)</f>
        <v/>
      </c>
      <c r="L21" s="37"/>
    </row>
    <row r="22" spans="2:12" s="1" customFormat="1" ht="6.95" customHeight="1">
      <c r="B22" s="37"/>
      <c r="I22" s="102"/>
      <c r="L22" s="37"/>
    </row>
    <row r="23" spans="2:12" s="1" customFormat="1" ht="12" customHeight="1">
      <c r="B23" s="37"/>
      <c r="D23" s="101" t="s">
        <v>34</v>
      </c>
      <c r="I23" s="103" t="s">
        <v>26</v>
      </c>
      <c r="J23" s="16" t="str">
        <f>IF('Rekapitulace stavby'!AN19="","",'Rekapitulace stavby'!AN19)</f>
        <v/>
      </c>
      <c r="L23" s="37"/>
    </row>
    <row r="24" spans="2:12" s="1" customFormat="1" ht="18" customHeight="1">
      <c r="B24" s="37"/>
      <c r="E24" s="16" t="str">
        <f>IF('Rekapitulace stavby'!E20="","",'Rekapitulace stavby'!E20)</f>
        <v>J. Nešněra</v>
      </c>
      <c r="I24" s="103" t="s">
        <v>28</v>
      </c>
      <c r="J24" s="16" t="str">
        <f>IF('Rekapitulace stavby'!AN20="","",'Rekapitulace stavby'!AN20)</f>
        <v/>
      </c>
      <c r="L24" s="37"/>
    </row>
    <row r="25" spans="2:12" s="1" customFormat="1" ht="6.95" customHeight="1">
      <c r="B25" s="37"/>
      <c r="I25" s="102"/>
      <c r="L25" s="37"/>
    </row>
    <row r="26" spans="2:12" s="1" customFormat="1" ht="12" customHeight="1">
      <c r="B26" s="37"/>
      <c r="D26" s="101" t="s">
        <v>36</v>
      </c>
      <c r="I26" s="102"/>
      <c r="L26" s="37"/>
    </row>
    <row r="27" spans="2:12" s="6" customFormat="1" ht="14.45" customHeight="1">
      <c r="B27" s="105"/>
      <c r="E27" s="358" t="s">
        <v>19</v>
      </c>
      <c r="F27" s="358"/>
      <c r="G27" s="358"/>
      <c r="H27" s="358"/>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38</v>
      </c>
      <c r="I30" s="102"/>
      <c r="J30" s="109">
        <f>ROUND(J79,2)</f>
        <v>0</v>
      </c>
      <c r="L30" s="37"/>
    </row>
    <row r="31" spans="2:12" s="1" customFormat="1" ht="6.95" customHeight="1">
      <c r="B31" s="37"/>
      <c r="D31" s="55"/>
      <c r="E31" s="55"/>
      <c r="F31" s="55"/>
      <c r="G31" s="55"/>
      <c r="H31" s="55"/>
      <c r="I31" s="107"/>
      <c r="J31" s="55"/>
      <c r="K31" s="55"/>
      <c r="L31" s="37"/>
    </row>
    <row r="32" spans="2:12" s="1" customFormat="1" ht="14.45" customHeight="1">
      <c r="B32" s="37"/>
      <c r="F32" s="110" t="s">
        <v>40</v>
      </c>
      <c r="I32" s="111" t="s">
        <v>39</v>
      </c>
      <c r="J32" s="110" t="s">
        <v>41</v>
      </c>
      <c r="L32" s="37"/>
    </row>
    <row r="33" spans="2:12" s="1" customFormat="1" ht="14.45" customHeight="1">
      <c r="B33" s="37"/>
      <c r="D33" s="101" t="s">
        <v>42</v>
      </c>
      <c r="E33" s="101" t="s">
        <v>43</v>
      </c>
      <c r="F33" s="112">
        <f>ROUND((SUM(BE79:BE127)),2)</f>
        <v>0</v>
      </c>
      <c r="I33" s="113">
        <v>0.21</v>
      </c>
      <c r="J33" s="112">
        <f>ROUND(((SUM(BE79:BE127))*I33),2)</f>
        <v>0</v>
      </c>
      <c r="L33" s="37"/>
    </row>
    <row r="34" spans="2:12" s="1" customFormat="1" ht="14.45" customHeight="1">
      <c r="B34" s="37"/>
      <c r="E34" s="101" t="s">
        <v>44</v>
      </c>
      <c r="F34" s="112">
        <f>ROUND((SUM(BF79:BF127)),2)</f>
        <v>0</v>
      </c>
      <c r="I34" s="113">
        <v>0.15</v>
      </c>
      <c r="J34" s="112">
        <f>ROUND(((SUM(BF79:BF127))*I34),2)</f>
        <v>0</v>
      </c>
      <c r="L34" s="37"/>
    </row>
    <row r="35" spans="2:12" s="1" customFormat="1" ht="14.45" customHeight="1" hidden="1">
      <c r="B35" s="37"/>
      <c r="E35" s="101" t="s">
        <v>45</v>
      </c>
      <c r="F35" s="112">
        <f>ROUND((SUM(BG79:BG127)),2)</f>
        <v>0</v>
      </c>
      <c r="I35" s="113">
        <v>0.21</v>
      </c>
      <c r="J35" s="112">
        <f>0</f>
        <v>0</v>
      </c>
      <c r="L35" s="37"/>
    </row>
    <row r="36" spans="2:12" s="1" customFormat="1" ht="14.45" customHeight="1" hidden="1">
      <c r="B36" s="37"/>
      <c r="E36" s="101" t="s">
        <v>46</v>
      </c>
      <c r="F36" s="112">
        <f>ROUND((SUM(BH79:BH127)),2)</f>
        <v>0</v>
      </c>
      <c r="I36" s="113">
        <v>0.15</v>
      </c>
      <c r="J36" s="112">
        <f>0</f>
        <v>0</v>
      </c>
      <c r="L36" s="37"/>
    </row>
    <row r="37" spans="2:12" s="1" customFormat="1" ht="14.45" customHeight="1" hidden="1">
      <c r="B37" s="37"/>
      <c r="E37" s="101" t="s">
        <v>47</v>
      </c>
      <c r="F37" s="112">
        <f>ROUND((SUM(BI79:BI127)),2)</f>
        <v>0</v>
      </c>
      <c r="I37" s="113">
        <v>0</v>
      </c>
      <c r="J37" s="112">
        <f>0</f>
        <v>0</v>
      </c>
      <c r="L37" s="37"/>
    </row>
    <row r="38" spans="2:12" s="1" customFormat="1" ht="6.95"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110</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5" customHeight="1">
      <c r="B48" s="33"/>
      <c r="C48" s="34"/>
      <c r="D48" s="34"/>
      <c r="E48" s="359" t="str">
        <f>E7</f>
        <v>Bezbariérové úpravy objektu školní jídelny ZŠ Vohradského</v>
      </c>
      <c r="F48" s="360"/>
      <c r="G48" s="360"/>
      <c r="H48" s="360"/>
      <c r="I48" s="102"/>
      <c r="J48" s="34"/>
      <c r="K48" s="34"/>
      <c r="L48" s="37"/>
    </row>
    <row r="49" spans="2:12" s="1" customFormat="1" ht="12" customHeight="1">
      <c r="B49" s="33"/>
      <c r="C49" s="28" t="s">
        <v>108</v>
      </c>
      <c r="D49" s="34"/>
      <c r="E49" s="34"/>
      <c r="F49" s="34"/>
      <c r="G49" s="34"/>
      <c r="H49" s="34"/>
      <c r="I49" s="102"/>
      <c r="J49" s="34"/>
      <c r="K49" s="34"/>
      <c r="L49" s="37"/>
    </row>
    <row r="50" spans="2:12" s="1" customFormat="1" ht="14.45" customHeight="1">
      <c r="B50" s="33"/>
      <c r="C50" s="34"/>
      <c r="D50" s="34"/>
      <c r="E50" s="332" t="str">
        <f>E9</f>
        <v>04 - elektro 2.NP</v>
      </c>
      <c r="F50" s="331"/>
      <c r="G50" s="331"/>
      <c r="H50" s="331"/>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 xml:space="preserve"> </v>
      </c>
      <c r="G52" s="34"/>
      <c r="H52" s="34"/>
      <c r="I52" s="103" t="s">
        <v>23</v>
      </c>
      <c r="J52" s="54" t="str">
        <f>IF(J12="","",J12)</f>
        <v>11. 3. 2019</v>
      </c>
      <c r="K52" s="34"/>
      <c r="L52" s="37"/>
    </row>
    <row r="53" spans="2:12" s="1" customFormat="1" ht="6.95" customHeight="1">
      <c r="B53" s="33"/>
      <c r="C53" s="34"/>
      <c r="D53" s="34"/>
      <c r="E53" s="34"/>
      <c r="F53" s="34"/>
      <c r="G53" s="34"/>
      <c r="H53" s="34"/>
      <c r="I53" s="102"/>
      <c r="J53" s="34"/>
      <c r="K53" s="34"/>
      <c r="L53" s="37"/>
    </row>
    <row r="54" spans="2:12" s="1" customFormat="1" ht="12.6" customHeight="1">
      <c r="B54" s="33"/>
      <c r="C54" s="28" t="s">
        <v>25</v>
      </c>
      <c r="D54" s="34"/>
      <c r="E54" s="34"/>
      <c r="F54" s="26" t="str">
        <f>E15</f>
        <v>město Šluknov</v>
      </c>
      <c r="G54" s="34"/>
      <c r="H54" s="34"/>
      <c r="I54" s="103" t="s">
        <v>31</v>
      </c>
      <c r="J54" s="31" t="str">
        <f>E21</f>
        <v xml:space="preserve"> </v>
      </c>
      <c r="K54" s="34"/>
      <c r="L54" s="37"/>
    </row>
    <row r="55" spans="2:12" s="1" customFormat="1" ht="12.6" customHeight="1">
      <c r="B55" s="33"/>
      <c r="C55" s="28" t="s">
        <v>29</v>
      </c>
      <c r="D55" s="34"/>
      <c r="E55" s="34"/>
      <c r="F55" s="26" t="str">
        <f>IF(E18="","",E18)</f>
        <v>Vyplň údaj</v>
      </c>
      <c r="G55" s="34"/>
      <c r="H55" s="34"/>
      <c r="I55" s="103" t="s">
        <v>34</v>
      </c>
      <c r="J55" s="31" t="str">
        <f>E24</f>
        <v>J. Nešněra</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111</v>
      </c>
      <c r="D57" s="129"/>
      <c r="E57" s="129"/>
      <c r="F57" s="129"/>
      <c r="G57" s="129"/>
      <c r="H57" s="129"/>
      <c r="I57" s="130"/>
      <c r="J57" s="131" t="s">
        <v>112</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70</v>
      </c>
      <c r="D59" s="34"/>
      <c r="E59" s="34"/>
      <c r="F59" s="34"/>
      <c r="G59" s="34"/>
      <c r="H59" s="34"/>
      <c r="I59" s="102"/>
      <c r="J59" s="72">
        <f>J79</f>
        <v>0</v>
      </c>
      <c r="K59" s="34"/>
      <c r="L59" s="37"/>
      <c r="AU59" s="16" t="s">
        <v>113</v>
      </c>
    </row>
    <row r="60" spans="2:12" s="1" customFormat="1" ht="21.75" customHeight="1">
      <c r="B60" s="33"/>
      <c r="C60" s="34"/>
      <c r="D60" s="34"/>
      <c r="E60" s="34"/>
      <c r="F60" s="34"/>
      <c r="G60" s="34"/>
      <c r="H60" s="34"/>
      <c r="I60" s="102"/>
      <c r="J60" s="34"/>
      <c r="K60" s="34"/>
      <c r="L60" s="37"/>
    </row>
    <row r="61" spans="2:12" s="1" customFormat="1" ht="6.95" customHeight="1">
      <c r="B61" s="45"/>
      <c r="C61" s="46"/>
      <c r="D61" s="46"/>
      <c r="E61" s="46"/>
      <c r="F61" s="46"/>
      <c r="G61" s="46"/>
      <c r="H61" s="46"/>
      <c r="I61" s="124"/>
      <c r="J61" s="46"/>
      <c r="K61" s="46"/>
      <c r="L61" s="37"/>
    </row>
    <row r="65" spans="2:12" s="1" customFormat="1" ht="6.95" customHeight="1">
      <c r="B65" s="47"/>
      <c r="C65" s="48"/>
      <c r="D65" s="48"/>
      <c r="E65" s="48"/>
      <c r="F65" s="48"/>
      <c r="G65" s="48"/>
      <c r="H65" s="48"/>
      <c r="I65" s="127"/>
      <c r="J65" s="48"/>
      <c r="K65" s="48"/>
      <c r="L65" s="37"/>
    </row>
    <row r="66" spans="2:12" s="1" customFormat="1" ht="24.95" customHeight="1">
      <c r="B66" s="33"/>
      <c r="C66" s="22" t="s">
        <v>124</v>
      </c>
      <c r="D66" s="34"/>
      <c r="E66" s="34"/>
      <c r="F66" s="34"/>
      <c r="G66" s="34"/>
      <c r="H66" s="34"/>
      <c r="I66" s="102"/>
      <c r="J66" s="34"/>
      <c r="K66" s="34"/>
      <c r="L66" s="37"/>
    </row>
    <row r="67" spans="2:12" s="1" customFormat="1" ht="6.95" customHeight="1">
      <c r="B67" s="33"/>
      <c r="C67" s="34"/>
      <c r="D67" s="34"/>
      <c r="E67" s="34"/>
      <c r="F67" s="34"/>
      <c r="G67" s="34"/>
      <c r="H67" s="34"/>
      <c r="I67" s="102"/>
      <c r="J67" s="34"/>
      <c r="K67" s="34"/>
      <c r="L67" s="37"/>
    </row>
    <row r="68" spans="2:12" s="1" customFormat="1" ht="12" customHeight="1">
      <c r="B68" s="33"/>
      <c r="C68" s="28" t="s">
        <v>16</v>
      </c>
      <c r="D68" s="34"/>
      <c r="E68" s="34"/>
      <c r="F68" s="34"/>
      <c r="G68" s="34"/>
      <c r="H68" s="34"/>
      <c r="I68" s="102"/>
      <c r="J68" s="34"/>
      <c r="K68" s="34"/>
      <c r="L68" s="37"/>
    </row>
    <row r="69" spans="2:12" s="1" customFormat="1" ht="14.45" customHeight="1">
      <c r="B69" s="33"/>
      <c r="C69" s="34"/>
      <c r="D69" s="34"/>
      <c r="E69" s="359" t="str">
        <f>E7</f>
        <v>Bezbariérové úpravy objektu školní jídelny ZŠ Vohradského</v>
      </c>
      <c r="F69" s="360"/>
      <c r="G69" s="360"/>
      <c r="H69" s="360"/>
      <c r="I69" s="102"/>
      <c r="J69" s="34"/>
      <c r="K69" s="34"/>
      <c r="L69" s="37"/>
    </row>
    <row r="70" spans="2:12" s="1" customFormat="1" ht="12" customHeight="1">
      <c r="B70" s="33"/>
      <c r="C70" s="28" t="s">
        <v>108</v>
      </c>
      <c r="D70" s="34"/>
      <c r="E70" s="34"/>
      <c r="F70" s="34"/>
      <c r="G70" s="34"/>
      <c r="H70" s="34"/>
      <c r="I70" s="102"/>
      <c r="J70" s="34"/>
      <c r="K70" s="34"/>
      <c r="L70" s="37"/>
    </row>
    <row r="71" spans="2:12" s="1" customFormat="1" ht="14.45" customHeight="1">
      <c r="B71" s="33"/>
      <c r="C71" s="34"/>
      <c r="D71" s="34"/>
      <c r="E71" s="332" t="str">
        <f>E9</f>
        <v>04 - elektro 2.NP</v>
      </c>
      <c r="F71" s="331"/>
      <c r="G71" s="331"/>
      <c r="H71" s="331"/>
      <c r="I71" s="102"/>
      <c r="J71" s="34"/>
      <c r="K71" s="34"/>
      <c r="L71" s="37"/>
    </row>
    <row r="72" spans="2:12" s="1" customFormat="1" ht="6.95" customHeight="1">
      <c r="B72" s="33"/>
      <c r="C72" s="34"/>
      <c r="D72" s="34"/>
      <c r="E72" s="34"/>
      <c r="F72" s="34"/>
      <c r="G72" s="34"/>
      <c r="H72" s="34"/>
      <c r="I72" s="102"/>
      <c r="J72" s="34"/>
      <c r="K72" s="34"/>
      <c r="L72" s="37"/>
    </row>
    <row r="73" spans="2:12" s="1" customFormat="1" ht="12" customHeight="1">
      <c r="B73" s="33"/>
      <c r="C73" s="28" t="s">
        <v>21</v>
      </c>
      <c r="D73" s="34"/>
      <c r="E73" s="34"/>
      <c r="F73" s="26" t="str">
        <f>F12</f>
        <v xml:space="preserve"> </v>
      </c>
      <c r="G73" s="34"/>
      <c r="H73" s="34"/>
      <c r="I73" s="103" t="s">
        <v>23</v>
      </c>
      <c r="J73" s="54" t="str">
        <f>IF(J12="","",J12)</f>
        <v>11. 3. 2019</v>
      </c>
      <c r="K73" s="34"/>
      <c r="L73" s="37"/>
    </row>
    <row r="74" spans="2:12" s="1" customFormat="1" ht="6.95" customHeight="1">
      <c r="B74" s="33"/>
      <c r="C74" s="34"/>
      <c r="D74" s="34"/>
      <c r="E74" s="34"/>
      <c r="F74" s="34"/>
      <c r="G74" s="34"/>
      <c r="H74" s="34"/>
      <c r="I74" s="102"/>
      <c r="J74" s="34"/>
      <c r="K74" s="34"/>
      <c r="L74" s="37"/>
    </row>
    <row r="75" spans="2:12" s="1" customFormat="1" ht="12.6" customHeight="1">
      <c r="B75" s="33"/>
      <c r="C75" s="28" t="s">
        <v>25</v>
      </c>
      <c r="D75" s="34"/>
      <c r="E75" s="34"/>
      <c r="F75" s="26" t="str">
        <f>E15</f>
        <v>město Šluknov</v>
      </c>
      <c r="G75" s="34"/>
      <c r="H75" s="34"/>
      <c r="I75" s="103" t="s">
        <v>31</v>
      </c>
      <c r="J75" s="31" t="str">
        <f>E21</f>
        <v xml:space="preserve"> </v>
      </c>
      <c r="K75" s="34"/>
      <c r="L75" s="37"/>
    </row>
    <row r="76" spans="2:12" s="1" customFormat="1" ht="12.6" customHeight="1">
      <c r="B76" s="33"/>
      <c r="C76" s="28" t="s">
        <v>29</v>
      </c>
      <c r="D76" s="34"/>
      <c r="E76" s="34"/>
      <c r="F76" s="26" t="str">
        <f>IF(E18="","",E18)</f>
        <v>Vyplň údaj</v>
      </c>
      <c r="G76" s="34"/>
      <c r="H76" s="34"/>
      <c r="I76" s="103" t="s">
        <v>34</v>
      </c>
      <c r="J76" s="31" t="str">
        <f>E24</f>
        <v>J. Nešněra</v>
      </c>
      <c r="K76" s="34"/>
      <c r="L76" s="37"/>
    </row>
    <row r="77" spans="2:12" s="1" customFormat="1" ht="10.35" customHeight="1">
      <c r="B77" s="33"/>
      <c r="C77" s="34"/>
      <c r="D77" s="34"/>
      <c r="E77" s="34"/>
      <c r="F77" s="34"/>
      <c r="G77" s="34"/>
      <c r="H77" s="34"/>
      <c r="I77" s="102"/>
      <c r="J77" s="34"/>
      <c r="K77" s="34"/>
      <c r="L77" s="37"/>
    </row>
    <row r="78" spans="2:20" s="9" customFormat="1" ht="29.25" customHeight="1">
      <c r="B78" s="147"/>
      <c r="C78" s="148" t="s">
        <v>125</v>
      </c>
      <c r="D78" s="149" t="s">
        <v>57</v>
      </c>
      <c r="E78" s="149" t="s">
        <v>53</v>
      </c>
      <c r="F78" s="149" t="s">
        <v>54</v>
      </c>
      <c r="G78" s="149" t="s">
        <v>126</v>
      </c>
      <c r="H78" s="149" t="s">
        <v>127</v>
      </c>
      <c r="I78" s="150" t="s">
        <v>128</v>
      </c>
      <c r="J78" s="149" t="s">
        <v>112</v>
      </c>
      <c r="K78" s="151" t="s">
        <v>129</v>
      </c>
      <c r="L78" s="152"/>
      <c r="M78" s="63" t="s">
        <v>19</v>
      </c>
      <c r="N78" s="64" t="s">
        <v>42</v>
      </c>
      <c r="O78" s="64" t="s">
        <v>130</v>
      </c>
      <c r="P78" s="64" t="s">
        <v>131</v>
      </c>
      <c r="Q78" s="64" t="s">
        <v>132</v>
      </c>
      <c r="R78" s="64" t="s">
        <v>133</v>
      </c>
      <c r="S78" s="64" t="s">
        <v>134</v>
      </c>
      <c r="T78" s="65" t="s">
        <v>135</v>
      </c>
    </row>
    <row r="79" spans="2:63" s="1" customFormat="1" ht="22.9" customHeight="1">
      <c r="B79" s="33"/>
      <c r="C79" s="70" t="s">
        <v>136</v>
      </c>
      <c r="D79" s="34"/>
      <c r="E79" s="34"/>
      <c r="F79" s="34"/>
      <c r="G79" s="34"/>
      <c r="H79" s="34"/>
      <c r="I79" s="102"/>
      <c r="J79" s="153">
        <f>BK79</f>
        <v>0</v>
      </c>
      <c r="K79" s="34"/>
      <c r="L79" s="37"/>
      <c r="M79" s="66"/>
      <c r="N79" s="67"/>
      <c r="O79" s="67"/>
      <c r="P79" s="154">
        <f>SUM(P80:P127)</f>
        <v>0</v>
      </c>
      <c r="Q79" s="67"/>
      <c r="R79" s="154">
        <f>SUM(R80:R127)</f>
        <v>0</v>
      </c>
      <c r="S79" s="67"/>
      <c r="T79" s="155">
        <f>SUM(T80:T127)</f>
        <v>0</v>
      </c>
      <c r="AT79" s="16" t="s">
        <v>71</v>
      </c>
      <c r="AU79" s="16" t="s">
        <v>113</v>
      </c>
      <c r="BK79" s="156">
        <f>SUM(BK80:BK127)</f>
        <v>0</v>
      </c>
    </row>
    <row r="80" spans="2:65" s="1" customFormat="1" ht="14.45" customHeight="1">
      <c r="B80" s="33"/>
      <c r="C80" s="173" t="s">
        <v>80</v>
      </c>
      <c r="D80" s="173" t="s">
        <v>141</v>
      </c>
      <c r="E80" s="174" t="s">
        <v>2072</v>
      </c>
      <c r="F80" s="175" t="s">
        <v>1980</v>
      </c>
      <c r="G80" s="176" t="s">
        <v>179</v>
      </c>
      <c r="H80" s="177">
        <v>71</v>
      </c>
      <c r="I80" s="178"/>
      <c r="J80" s="179">
        <f>ROUND(I80*H80,2)</f>
        <v>0</v>
      </c>
      <c r="K80" s="175" t="s">
        <v>19</v>
      </c>
      <c r="L80" s="37"/>
      <c r="M80" s="180" t="s">
        <v>19</v>
      </c>
      <c r="N80" s="181" t="s">
        <v>43</v>
      </c>
      <c r="O80" s="59"/>
      <c r="P80" s="182">
        <f>O80*H80</f>
        <v>0</v>
      </c>
      <c r="Q80" s="182">
        <v>0</v>
      </c>
      <c r="R80" s="182">
        <f>Q80*H80</f>
        <v>0</v>
      </c>
      <c r="S80" s="182">
        <v>0</v>
      </c>
      <c r="T80" s="183">
        <f>S80*H80</f>
        <v>0</v>
      </c>
      <c r="AR80" s="16" t="s">
        <v>239</v>
      </c>
      <c r="AT80" s="16" t="s">
        <v>141</v>
      </c>
      <c r="AU80" s="16" t="s">
        <v>72</v>
      </c>
      <c r="AY80" s="16" t="s">
        <v>139</v>
      </c>
      <c r="BE80" s="184">
        <f>IF(N80="základní",J80,0)</f>
        <v>0</v>
      </c>
      <c r="BF80" s="184">
        <f>IF(N80="snížená",J80,0)</f>
        <v>0</v>
      </c>
      <c r="BG80" s="184">
        <f>IF(N80="zákl. přenesená",J80,0)</f>
        <v>0</v>
      </c>
      <c r="BH80" s="184">
        <f>IF(N80="sníž. přenesená",J80,0)</f>
        <v>0</v>
      </c>
      <c r="BI80" s="184">
        <f>IF(N80="nulová",J80,0)</f>
        <v>0</v>
      </c>
      <c r="BJ80" s="16" t="s">
        <v>80</v>
      </c>
      <c r="BK80" s="184">
        <f>ROUND(I80*H80,2)</f>
        <v>0</v>
      </c>
      <c r="BL80" s="16" t="s">
        <v>239</v>
      </c>
      <c r="BM80" s="16" t="s">
        <v>82</v>
      </c>
    </row>
    <row r="81" spans="2:47" s="1" customFormat="1" ht="11.25">
      <c r="B81" s="33"/>
      <c r="C81" s="34"/>
      <c r="D81" s="185" t="s">
        <v>148</v>
      </c>
      <c r="E81" s="34"/>
      <c r="F81" s="186" t="s">
        <v>1980</v>
      </c>
      <c r="G81" s="34"/>
      <c r="H81" s="34"/>
      <c r="I81" s="102"/>
      <c r="J81" s="34"/>
      <c r="K81" s="34"/>
      <c r="L81" s="37"/>
      <c r="M81" s="187"/>
      <c r="N81" s="59"/>
      <c r="O81" s="59"/>
      <c r="P81" s="59"/>
      <c r="Q81" s="59"/>
      <c r="R81" s="59"/>
      <c r="S81" s="59"/>
      <c r="T81" s="60"/>
      <c r="AT81" s="16" t="s">
        <v>148</v>
      </c>
      <c r="AU81" s="16" t="s">
        <v>72</v>
      </c>
    </row>
    <row r="82" spans="2:65" s="1" customFormat="1" ht="14.45" customHeight="1">
      <c r="B82" s="33"/>
      <c r="C82" s="173" t="s">
        <v>82</v>
      </c>
      <c r="D82" s="173" t="s">
        <v>141</v>
      </c>
      <c r="E82" s="174" t="s">
        <v>2073</v>
      </c>
      <c r="F82" s="175" t="s">
        <v>1982</v>
      </c>
      <c r="G82" s="176" t="s">
        <v>179</v>
      </c>
      <c r="H82" s="177">
        <v>26</v>
      </c>
      <c r="I82" s="178"/>
      <c r="J82" s="179">
        <f>ROUND(I82*H82,2)</f>
        <v>0</v>
      </c>
      <c r="K82" s="175" t="s">
        <v>19</v>
      </c>
      <c r="L82" s="37"/>
      <c r="M82" s="180" t="s">
        <v>19</v>
      </c>
      <c r="N82" s="181" t="s">
        <v>43</v>
      </c>
      <c r="O82" s="59"/>
      <c r="P82" s="182">
        <f>O82*H82</f>
        <v>0</v>
      </c>
      <c r="Q82" s="182">
        <v>0</v>
      </c>
      <c r="R82" s="182">
        <f>Q82*H82</f>
        <v>0</v>
      </c>
      <c r="S82" s="182">
        <v>0</v>
      </c>
      <c r="T82" s="183">
        <f>S82*H82</f>
        <v>0</v>
      </c>
      <c r="AR82" s="16" t="s">
        <v>239</v>
      </c>
      <c r="AT82" s="16" t="s">
        <v>141</v>
      </c>
      <c r="AU82" s="16" t="s">
        <v>72</v>
      </c>
      <c r="AY82" s="16" t="s">
        <v>139</v>
      </c>
      <c r="BE82" s="184">
        <f>IF(N82="základní",J82,0)</f>
        <v>0</v>
      </c>
      <c r="BF82" s="184">
        <f>IF(N82="snížená",J82,0)</f>
        <v>0</v>
      </c>
      <c r="BG82" s="184">
        <f>IF(N82="zákl. přenesená",J82,0)</f>
        <v>0</v>
      </c>
      <c r="BH82" s="184">
        <f>IF(N82="sníž. přenesená",J82,0)</f>
        <v>0</v>
      </c>
      <c r="BI82" s="184">
        <f>IF(N82="nulová",J82,0)</f>
        <v>0</v>
      </c>
      <c r="BJ82" s="16" t="s">
        <v>80</v>
      </c>
      <c r="BK82" s="184">
        <f>ROUND(I82*H82,2)</f>
        <v>0</v>
      </c>
      <c r="BL82" s="16" t="s">
        <v>239</v>
      </c>
      <c r="BM82" s="16" t="s">
        <v>146</v>
      </c>
    </row>
    <row r="83" spans="2:47" s="1" customFormat="1" ht="11.25">
      <c r="B83" s="33"/>
      <c r="C83" s="34"/>
      <c r="D83" s="185" t="s">
        <v>148</v>
      </c>
      <c r="E83" s="34"/>
      <c r="F83" s="186" t="s">
        <v>1982</v>
      </c>
      <c r="G83" s="34"/>
      <c r="H83" s="34"/>
      <c r="I83" s="102"/>
      <c r="J83" s="34"/>
      <c r="K83" s="34"/>
      <c r="L83" s="37"/>
      <c r="M83" s="187"/>
      <c r="N83" s="59"/>
      <c r="O83" s="59"/>
      <c r="P83" s="59"/>
      <c r="Q83" s="59"/>
      <c r="R83" s="59"/>
      <c r="S83" s="59"/>
      <c r="T83" s="60"/>
      <c r="AT83" s="16" t="s">
        <v>148</v>
      </c>
      <c r="AU83" s="16" t="s">
        <v>72</v>
      </c>
    </row>
    <row r="84" spans="2:65" s="1" customFormat="1" ht="14.45" customHeight="1">
      <c r="B84" s="33"/>
      <c r="C84" s="173" t="s">
        <v>157</v>
      </c>
      <c r="D84" s="173" t="s">
        <v>141</v>
      </c>
      <c r="E84" s="174" t="s">
        <v>2074</v>
      </c>
      <c r="F84" s="175" t="s">
        <v>2075</v>
      </c>
      <c r="G84" s="176" t="s">
        <v>179</v>
      </c>
      <c r="H84" s="177">
        <v>17</v>
      </c>
      <c r="I84" s="178"/>
      <c r="J84" s="179">
        <f>ROUND(I84*H84,2)</f>
        <v>0</v>
      </c>
      <c r="K84" s="175" t="s">
        <v>19</v>
      </c>
      <c r="L84" s="37"/>
      <c r="M84" s="180" t="s">
        <v>19</v>
      </c>
      <c r="N84" s="181" t="s">
        <v>43</v>
      </c>
      <c r="O84" s="59"/>
      <c r="P84" s="182">
        <f>O84*H84</f>
        <v>0</v>
      </c>
      <c r="Q84" s="182">
        <v>0</v>
      </c>
      <c r="R84" s="182">
        <f>Q84*H84</f>
        <v>0</v>
      </c>
      <c r="S84" s="182">
        <v>0</v>
      </c>
      <c r="T84" s="183">
        <f>S84*H84</f>
        <v>0</v>
      </c>
      <c r="AR84" s="16" t="s">
        <v>239</v>
      </c>
      <c r="AT84" s="16" t="s">
        <v>141</v>
      </c>
      <c r="AU84" s="16" t="s">
        <v>72</v>
      </c>
      <c r="AY84" s="16" t="s">
        <v>139</v>
      </c>
      <c r="BE84" s="184">
        <f>IF(N84="základní",J84,0)</f>
        <v>0</v>
      </c>
      <c r="BF84" s="184">
        <f>IF(N84="snížená",J84,0)</f>
        <v>0</v>
      </c>
      <c r="BG84" s="184">
        <f>IF(N84="zákl. přenesená",J84,0)</f>
        <v>0</v>
      </c>
      <c r="BH84" s="184">
        <f>IF(N84="sníž. přenesená",J84,0)</f>
        <v>0</v>
      </c>
      <c r="BI84" s="184">
        <f>IF(N84="nulová",J84,0)</f>
        <v>0</v>
      </c>
      <c r="BJ84" s="16" t="s">
        <v>80</v>
      </c>
      <c r="BK84" s="184">
        <f>ROUND(I84*H84,2)</f>
        <v>0</v>
      </c>
      <c r="BL84" s="16" t="s">
        <v>239</v>
      </c>
      <c r="BM84" s="16" t="s">
        <v>172</v>
      </c>
    </row>
    <row r="85" spans="2:47" s="1" customFormat="1" ht="11.25">
      <c r="B85" s="33"/>
      <c r="C85" s="34"/>
      <c r="D85" s="185" t="s">
        <v>148</v>
      </c>
      <c r="E85" s="34"/>
      <c r="F85" s="186" t="s">
        <v>2075</v>
      </c>
      <c r="G85" s="34"/>
      <c r="H85" s="34"/>
      <c r="I85" s="102"/>
      <c r="J85" s="34"/>
      <c r="K85" s="34"/>
      <c r="L85" s="37"/>
      <c r="M85" s="187"/>
      <c r="N85" s="59"/>
      <c r="O85" s="59"/>
      <c r="P85" s="59"/>
      <c r="Q85" s="59"/>
      <c r="R85" s="59"/>
      <c r="S85" s="59"/>
      <c r="T85" s="60"/>
      <c r="AT85" s="16" t="s">
        <v>148</v>
      </c>
      <c r="AU85" s="16" t="s">
        <v>72</v>
      </c>
    </row>
    <row r="86" spans="2:65" s="1" customFormat="1" ht="14.45" customHeight="1">
      <c r="B86" s="33"/>
      <c r="C86" s="173" t="s">
        <v>146</v>
      </c>
      <c r="D86" s="173" t="s">
        <v>141</v>
      </c>
      <c r="E86" s="174" t="s">
        <v>2076</v>
      </c>
      <c r="F86" s="175" t="s">
        <v>2077</v>
      </c>
      <c r="G86" s="176" t="s">
        <v>179</v>
      </c>
      <c r="H86" s="177">
        <v>142</v>
      </c>
      <c r="I86" s="178"/>
      <c r="J86" s="179">
        <f>ROUND(I86*H86,2)</f>
        <v>0</v>
      </c>
      <c r="K86" s="175" t="s">
        <v>19</v>
      </c>
      <c r="L86" s="37"/>
      <c r="M86" s="180" t="s">
        <v>19</v>
      </c>
      <c r="N86" s="181" t="s">
        <v>43</v>
      </c>
      <c r="O86" s="59"/>
      <c r="P86" s="182">
        <f>O86*H86</f>
        <v>0</v>
      </c>
      <c r="Q86" s="182">
        <v>0</v>
      </c>
      <c r="R86" s="182">
        <f>Q86*H86</f>
        <v>0</v>
      </c>
      <c r="S86" s="182">
        <v>0</v>
      </c>
      <c r="T86" s="183">
        <f>S86*H86</f>
        <v>0</v>
      </c>
      <c r="AR86" s="16" t="s">
        <v>239</v>
      </c>
      <c r="AT86" s="16" t="s">
        <v>141</v>
      </c>
      <c r="AU86" s="16" t="s">
        <v>72</v>
      </c>
      <c r="AY86" s="16" t="s">
        <v>139</v>
      </c>
      <c r="BE86" s="184">
        <f>IF(N86="základní",J86,0)</f>
        <v>0</v>
      </c>
      <c r="BF86" s="184">
        <f>IF(N86="snížená",J86,0)</f>
        <v>0</v>
      </c>
      <c r="BG86" s="184">
        <f>IF(N86="zákl. přenesená",J86,0)</f>
        <v>0</v>
      </c>
      <c r="BH86" s="184">
        <f>IF(N86="sníž. přenesená",J86,0)</f>
        <v>0</v>
      </c>
      <c r="BI86" s="184">
        <f>IF(N86="nulová",J86,0)</f>
        <v>0</v>
      </c>
      <c r="BJ86" s="16" t="s">
        <v>80</v>
      </c>
      <c r="BK86" s="184">
        <f>ROUND(I86*H86,2)</f>
        <v>0</v>
      </c>
      <c r="BL86" s="16" t="s">
        <v>239</v>
      </c>
      <c r="BM86" s="16" t="s">
        <v>183</v>
      </c>
    </row>
    <row r="87" spans="2:47" s="1" customFormat="1" ht="11.25">
      <c r="B87" s="33"/>
      <c r="C87" s="34"/>
      <c r="D87" s="185" t="s">
        <v>148</v>
      </c>
      <c r="E87" s="34"/>
      <c r="F87" s="186" t="s">
        <v>2077</v>
      </c>
      <c r="G87" s="34"/>
      <c r="H87" s="34"/>
      <c r="I87" s="102"/>
      <c r="J87" s="34"/>
      <c r="K87" s="34"/>
      <c r="L87" s="37"/>
      <c r="M87" s="187"/>
      <c r="N87" s="59"/>
      <c r="O87" s="59"/>
      <c r="P87" s="59"/>
      <c r="Q87" s="59"/>
      <c r="R87" s="59"/>
      <c r="S87" s="59"/>
      <c r="T87" s="60"/>
      <c r="AT87" s="16" t="s">
        <v>148</v>
      </c>
      <c r="AU87" s="16" t="s">
        <v>72</v>
      </c>
    </row>
    <row r="88" spans="2:65" s="1" customFormat="1" ht="14.45" customHeight="1">
      <c r="B88" s="33"/>
      <c r="C88" s="173" t="s">
        <v>167</v>
      </c>
      <c r="D88" s="173" t="s">
        <v>141</v>
      </c>
      <c r="E88" s="174" t="s">
        <v>2078</v>
      </c>
      <c r="F88" s="175" t="s">
        <v>2079</v>
      </c>
      <c r="G88" s="176" t="s">
        <v>179</v>
      </c>
      <c r="H88" s="177">
        <v>14</v>
      </c>
      <c r="I88" s="178"/>
      <c r="J88" s="179">
        <f>ROUND(I88*H88,2)</f>
        <v>0</v>
      </c>
      <c r="K88" s="175" t="s">
        <v>19</v>
      </c>
      <c r="L88" s="37"/>
      <c r="M88" s="180" t="s">
        <v>19</v>
      </c>
      <c r="N88" s="181" t="s">
        <v>43</v>
      </c>
      <c r="O88" s="59"/>
      <c r="P88" s="182">
        <f>O88*H88</f>
        <v>0</v>
      </c>
      <c r="Q88" s="182">
        <v>0</v>
      </c>
      <c r="R88" s="182">
        <f>Q88*H88</f>
        <v>0</v>
      </c>
      <c r="S88" s="182">
        <v>0</v>
      </c>
      <c r="T88" s="183">
        <f>S88*H88</f>
        <v>0</v>
      </c>
      <c r="AR88" s="16" t="s">
        <v>239</v>
      </c>
      <c r="AT88" s="16" t="s">
        <v>141</v>
      </c>
      <c r="AU88" s="16" t="s">
        <v>72</v>
      </c>
      <c r="AY88" s="16" t="s">
        <v>139</v>
      </c>
      <c r="BE88" s="184">
        <f>IF(N88="základní",J88,0)</f>
        <v>0</v>
      </c>
      <c r="BF88" s="184">
        <f>IF(N88="snížená",J88,0)</f>
        <v>0</v>
      </c>
      <c r="BG88" s="184">
        <f>IF(N88="zákl. přenesená",J88,0)</f>
        <v>0</v>
      </c>
      <c r="BH88" s="184">
        <f>IF(N88="sníž. přenesená",J88,0)</f>
        <v>0</v>
      </c>
      <c r="BI88" s="184">
        <f>IF(N88="nulová",J88,0)</f>
        <v>0</v>
      </c>
      <c r="BJ88" s="16" t="s">
        <v>80</v>
      </c>
      <c r="BK88" s="184">
        <f>ROUND(I88*H88,2)</f>
        <v>0</v>
      </c>
      <c r="BL88" s="16" t="s">
        <v>239</v>
      </c>
      <c r="BM88" s="16" t="s">
        <v>197</v>
      </c>
    </row>
    <row r="89" spans="2:47" s="1" customFormat="1" ht="11.25">
      <c r="B89" s="33"/>
      <c r="C89" s="34"/>
      <c r="D89" s="185" t="s">
        <v>148</v>
      </c>
      <c r="E89" s="34"/>
      <c r="F89" s="186" t="s">
        <v>2079</v>
      </c>
      <c r="G89" s="34"/>
      <c r="H89" s="34"/>
      <c r="I89" s="102"/>
      <c r="J89" s="34"/>
      <c r="K89" s="34"/>
      <c r="L89" s="37"/>
      <c r="M89" s="187"/>
      <c r="N89" s="59"/>
      <c r="O89" s="59"/>
      <c r="P89" s="59"/>
      <c r="Q89" s="59"/>
      <c r="R89" s="59"/>
      <c r="S89" s="59"/>
      <c r="T89" s="60"/>
      <c r="AT89" s="16" t="s">
        <v>148</v>
      </c>
      <c r="AU89" s="16" t="s">
        <v>72</v>
      </c>
    </row>
    <row r="90" spans="2:65" s="1" customFormat="1" ht="14.45" customHeight="1">
      <c r="B90" s="33"/>
      <c r="C90" s="173" t="s">
        <v>172</v>
      </c>
      <c r="D90" s="173" t="s">
        <v>141</v>
      </c>
      <c r="E90" s="174" t="s">
        <v>2080</v>
      </c>
      <c r="F90" s="175" t="s">
        <v>2081</v>
      </c>
      <c r="G90" s="176" t="s">
        <v>179</v>
      </c>
      <c r="H90" s="177">
        <v>17</v>
      </c>
      <c r="I90" s="178"/>
      <c r="J90" s="179">
        <f>ROUND(I90*H90,2)</f>
        <v>0</v>
      </c>
      <c r="K90" s="175" t="s">
        <v>19</v>
      </c>
      <c r="L90" s="37"/>
      <c r="M90" s="180" t="s">
        <v>19</v>
      </c>
      <c r="N90" s="181" t="s">
        <v>43</v>
      </c>
      <c r="O90" s="59"/>
      <c r="P90" s="182">
        <f>O90*H90</f>
        <v>0</v>
      </c>
      <c r="Q90" s="182">
        <v>0</v>
      </c>
      <c r="R90" s="182">
        <f>Q90*H90</f>
        <v>0</v>
      </c>
      <c r="S90" s="182">
        <v>0</v>
      </c>
      <c r="T90" s="183">
        <f>S90*H90</f>
        <v>0</v>
      </c>
      <c r="AR90" s="16" t="s">
        <v>239</v>
      </c>
      <c r="AT90" s="16" t="s">
        <v>141</v>
      </c>
      <c r="AU90" s="16" t="s">
        <v>72</v>
      </c>
      <c r="AY90" s="16" t="s">
        <v>139</v>
      </c>
      <c r="BE90" s="184">
        <f>IF(N90="základní",J90,0)</f>
        <v>0</v>
      </c>
      <c r="BF90" s="184">
        <f>IF(N90="snížená",J90,0)</f>
        <v>0</v>
      </c>
      <c r="BG90" s="184">
        <f>IF(N90="zákl. přenesená",J90,0)</f>
        <v>0</v>
      </c>
      <c r="BH90" s="184">
        <f>IF(N90="sníž. přenesená",J90,0)</f>
        <v>0</v>
      </c>
      <c r="BI90" s="184">
        <f>IF(N90="nulová",J90,0)</f>
        <v>0</v>
      </c>
      <c r="BJ90" s="16" t="s">
        <v>80</v>
      </c>
      <c r="BK90" s="184">
        <f>ROUND(I90*H90,2)</f>
        <v>0</v>
      </c>
      <c r="BL90" s="16" t="s">
        <v>239</v>
      </c>
      <c r="BM90" s="16" t="s">
        <v>214</v>
      </c>
    </row>
    <row r="91" spans="2:47" s="1" customFormat="1" ht="11.25">
      <c r="B91" s="33"/>
      <c r="C91" s="34"/>
      <c r="D91" s="185" t="s">
        <v>148</v>
      </c>
      <c r="E91" s="34"/>
      <c r="F91" s="186" t="s">
        <v>2081</v>
      </c>
      <c r="G91" s="34"/>
      <c r="H91" s="34"/>
      <c r="I91" s="102"/>
      <c r="J91" s="34"/>
      <c r="K91" s="34"/>
      <c r="L91" s="37"/>
      <c r="M91" s="187"/>
      <c r="N91" s="59"/>
      <c r="O91" s="59"/>
      <c r="P91" s="59"/>
      <c r="Q91" s="59"/>
      <c r="R91" s="59"/>
      <c r="S91" s="59"/>
      <c r="T91" s="60"/>
      <c r="AT91" s="16" t="s">
        <v>148</v>
      </c>
      <c r="AU91" s="16" t="s">
        <v>72</v>
      </c>
    </row>
    <row r="92" spans="2:65" s="1" customFormat="1" ht="14.45" customHeight="1">
      <c r="B92" s="33"/>
      <c r="C92" s="173" t="s">
        <v>176</v>
      </c>
      <c r="D92" s="173" t="s">
        <v>141</v>
      </c>
      <c r="E92" s="174" t="s">
        <v>2082</v>
      </c>
      <c r="F92" s="175" t="s">
        <v>2001</v>
      </c>
      <c r="G92" s="176" t="s">
        <v>179</v>
      </c>
      <c r="H92" s="177">
        <v>24</v>
      </c>
      <c r="I92" s="178"/>
      <c r="J92" s="179">
        <f>ROUND(I92*H92,2)</f>
        <v>0</v>
      </c>
      <c r="K92" s="175" t="s">
        <v>19</v>
      </c>
      <c r="L92" s="37"/>
      <c r="M92" s="180" t="s">
        <v>19</v>
      </c>
      <c r="N92" s="181" t="s">
        <v>43</v>
      </c>
      <c r="O92" s="59"/>
      <c r="P92" s="182">
        <f>O92*H92</f>
        <v>0</v>
      </c>
      <c r="Q92" s="182">
        <v>0</v>
      </c>
      <c r="R92" s="182">
        <f>Q92*H92</f>
        <v>0</v>
      </c>
      <c r="S92" s="182">
        <v>0</v>
      </c>
      <c r="T92" s="183">
        <f>S92*H92</f>
        <v>0</v>
      </c>
      <c r="AR92" s="16" t="s">
        <v>239</v>
      </c>
      <c r="AT92" s="16" t="s">
        <v>141</v>
      </c>
      <c r="AU92" s="16" t="s">
        <v>72</v>
      </c>
      <c r="AY92" s="16" t="s">
        <v>139</v>
      </c>
      <c r="BE92" s="184">
        <f>IF(N92="základní",J92,0)</f>
        <v>0</v>
      </c>
      <c r="BF92" s="184">
        <f>IF(N92="snížená",J92,0)</f>
        <v>0</v>
      </c>
      <c r="BG92" s="184">
        <f>IF(N92="zákl. přenesená",J92,0)</f>
        <v>0</v>
      </c>
      <c r="BH92" s="184">
        <f>IF(N92="sníž. přenesená",J92,0)</f>
        <v>0</v>
      </c>
      <c r="BI92" s="184">
        <f>IF(N92="nulová",J92,0)</f>
        <v>0</v>
      </c>
      <c r="BJ92" s="16" t="s">
        <v>80</v>
      </c>
      <c r="BK92" s="184">
        <f>ROUND(I92*H92,2)</f>
        <v>0</v>
      </c>
      <c r="BL92" s="16" t="s">
        <v>239</v>
      </c>
      <c r="BM92" s="16" t="s">
        <v>227</v>
      </c>
    </row>
    <row r="93" spans="2:47" s="1" customFormat="1" ht="11.25">
      <c r="B93" s="33"/>
      <c r="C93" s="34"/>
      <c r="D93" s="185" t="s">
        <v>148</v>
      </c>
      <c r="E93" s="34"/>
      <c r="F93" s="186" t="s">
        <v>2001</v>
      </c>
      <c r="G93" s="34"/>
      <c r="H93" s="34"/>
      <c r="I93" s="102"/>
      <c r="J93" s="34"/>
      <c r="K93" s="34"/>
      <c r="L93" s="37"/>
      <c r="M93" s="187"/>
      <c r="N93" s="59"/>
      <c r="O93" s="59"/>
      <c r="P93" s="59"/>
      <c r="Q93" s="59"/>
      <c r="R93" s="59"/>
      <c r="S93" s="59"/>
      <c r="T93" s="60"/>
      <c r="AT93" s="16" t="s">
        <v>148</v>
      </c>
      <c r="AU93" s="16" t="s">
        <v>72</v>
      </c>
    </row>
    <row r="94" spans="2:65" s="1" customFormat="1" ht="14.45" customHeight="1">
      <c r="B94" s="33"/>
      <c r="C94" s="173" t="s">
        <v>183</v>
      </c>
      <c r="D94" s="173" t="s">
        <v>141</v>
      </c>
      <c r="E94" s="174" t="s">
        <v>2083</v>
      </c>
      <c r="F94" s="175" t="s">
        <v>2084</v>
      </c>
      <c r="G94" s="176" t="s">
        <v>179</v>
      </c>
      <c r="H94" s="177">
        <v>9</v>
      </c>
      <c r="I94" s="178"/>
      <c r="J94" s="179">
        <f>ROUND(I94*H94,2)</f>
        <v>0</v>
      </c>
      <c r="K94" s="175" t="s">
        <v>19</v>
      </c>
      <c r="L94" s="37"/>
      <c r="M94" s="180" t="s">
        <v>19</v>
      </c>
      <c r="N94" s="181" t="s">
        <v>43</v>
      </c>
      <c r="O94" s="59"/>
      <c r="P94" s="182">
        <f>O94*H94</f>
        <v>0</v>
      </c>
      <c r="Q94" s="182">
        <v>0</v>
      </c>
      <c r="R94" s="182">
        <f>Q94*H94</f>
        <v>0</v>
      </c>
      <c r="S94" s="182">
        <v>0</v>
      </c>
      <c r="T94" s="183">
        <f>S94*H94</f>
        <v>0</v>
      </c>
      <c r="AR94" s="16" t="s">
        <v>239</v>
      </c>
      <c r="AT94" s="16" t="s">
        <v>141</v>
      </c>
      <c r="AU94" s="16" t="s">
        <v>72</v>
      </c>
      <c r="AY94" s="16" t="s">
        <v>139</v>
      </c>
      <c r="BE94" s="184">
        <f>IF(N94="základní",J94,0)</f>
        <v>0</v>
      </c>
      <c r="BF94" s="184">
        <f>IF(N94="snížená",J94,0)</f>
        <v>0</v>
      </c>
      <c r="BG94" s="184">
        <f>IF(N94="zákl. přenesená",J94,0)</f>
        <v>0</v>
      </c>
      <c r="BH94" s="184">
        <f>IF(N94="sníž. přenesená",J94,0)</f>
        <v>0</v>
      </c>
      <c r="BI94" s="184">
        <f>IF(N94="nulová",J94,0)</f>
        <v>0</v>
      </c>
      <c r="BJ94" s="16" t="s">
        <v>80</v>
      </c>
      <c r="BK94" s="184">
        <f>ROUND(I94*H94,2)</f>
        <v>0</v>
      </c>
      <c r="BL94" s="16" t="s">
        <v>239</v>
      </c>
      <c r="BM94" s="16" t="s">
        <v>239</v>
      </c>
    </row>
    <row r="95" spans="2:47" s="1" customFormat="1" ht="11.25">
      <c r="B95" s="33"/>
      <c r="C95" s="34"/>
      <c r="D95" s="185" t="s">
        <v>148</v>
      </c>
      <c r="E95" s="34"/>
      <c r="F95" s="186" t="s">
        <v>2084</v>
      </c>
      <c r="G95" s="34"/>
      <c r="H95" s="34"/>
      <c r="I95" s="102"/>
      <c r="J95" s="34"/>
      <c r="K95" s="34"/>
      <c r="L95" s="37"/>
      <c r="M95" s="187"/>
      <c r="N95" s="59"/>
      <c r="O95" s="59"/>
      <c r="P95" s="59"/>
      <c r="Q95" s="59"/>
      <c r="R95" s="59"/>
      <c r="S95" s="59"/>
      <c r="T95" s="60"/>
      <c r="AT95" s="16" t="s">
        <v>148</v>
      </c>
      <c r="AU95" s="16" t="s">
        <v>72</v>
      </c>
    </row>
    <row r="96" spans="2:65" s="1" customFormat="1" ht="14.45" customHeight="1">
      <c r="B96" s="33"/>
      <c r="C96" s="173" t="s">
        <v>189</v>
      </c>
      <c r="D96" s="173" t="s">
        <v>141</v>
      </c>
      <c r="E96" s="174" t="s">
        <v>2085</v>
      </c>
      <c r="F96" s="175" t="s">
        <v>2062</v>
      </c>
      <c r="G96" s="176" t="s">
        <v>179</v>
      </c>
      <c r="H96" s="177">
        <v>37</v>
      </c>
      <c r="I96" s="178"/>
      <c r="J96" s="179">
        <f>ROUND(I96*H96,2)</f>
        <v>0</v>
      </c>
      <c r="K96" s="175" t="s">
        <v>19</v>
      </c>
      <c r="L96" s="37"/>
      <c r="M96" s="180" t="s">
        <v>19</v>
      </c>
      <c r="N96" s="181" t="s">
        <v>43</v>
      </c>
      <c r="O96" s="59"/>
      <c r="P96" s="182">
        <f>O96*H96</f>
        <v>0</v>
      </c>
      <c r="Q96" s="182">
        <v>0</v>
      </c>
      <c r="R96" s="182">
        <f>Q96*H96</f>
        <v>0</v>
      </c>
      <c r="S96" s="182">
        <v>0</v>
      </c>
      <c r="T96" s="183">
        <f>S96*H96</f>
        <v>0</v>
      </c>
      <c r="AR96" s="16" t="s">
        <v>239</v>
      </c>
      <c r="AT96" s="16" t="s">
        <v>141</v>
      </c>
      <c r="AU96" s="16" t="s">
        <v>72</v>
      </c>
      <c r="AY96" s="16" t="s">
        <v>139</v>
      </c>
      <c r="BE96" s="184">
        <f>IF(N96="základní",J96,0)</f>
        <v>0</v>
      </c>
      <c r="BF96" s="184">
        <f>IF(N96="snížená",J96,0)</f>
        <v>0</v>
      </c>
      <c r="BG96" s="184">
        <f>IF(N96="zákl. přenesená",J96,0)</f>
        <v>0</v>
      </c>
      <c r="BH96" s="184">
        <f>IF(N96="sníž. přenesená",J96,0)</f>
        <v>0</v>
      </c>
      <c r="BI96" s="184">
        <f>IF(N96="nulová",J96,0)</f>
        <v>0</v>
      </c>
      <c r="BJ96" s="16" t="s">
        <v>80</v>
      </c>
      <c r="BK96" s="184">
        <f>ROUND(I96*H96,2)</f>
        <v>0</v>
      </c>
      <c r="BL96" s="16" t="s">
        <v>239</v>
      </c>
      <c r="BM96" s="16" t="s">
        <v>258</v>
      </c>
    </row>
    <row r="97" spans="2:47" s="1" customFormat="1" ht="11.25">
      <c r="B97" s="33"/>
      <c r="C97" s="34"/>
      <c r="D97" s="185" t="s">
        <v>148</v>
      </c>
      <c r="E97" s="34"/>
      <c r="F97" s="186" t="s">
        <v>2062</v>
      </c>
      <c r="G97" s="34"/>
      <c r="H97" s="34"/>
      <c r="I97" s="102"/>
      <c r="J97" s="34"/>
      <c r="K97" s="34"/>
      <c r="L97" s="37"/>
      <c r="M97" s="187"/>
      <c r="N97" s="59"/>
      <c r="O97" s="59"/>
      <c r="P97" s="59"/>
      <c r="Q97" s="59"/>
      <c r="R97" s="59"/>
      <c r="S97" s="59"/>
      <c r="T97" s="60"/>
      <c r="AT97" s="16" t="s">
        <v>148</v>
      </c>
      <c r="AU97" s="16" t="s">
        <v>72</v>
      </c>
    </row>
    <row r="98" spans="2:65" s="1" customFormat="1" ht="14.45" customHeight="1">
      <c r="B98" s="33"/>
      <c r="C98" s="173" t="s">
        <v>197</v>
      </c>
      <c r="D98" s="173" t="s">
        <v>141</v>
      </c>
      <c r="E98" s="174" t="s">
        <v>2086</v>
      </c>
      <c r="F98" s="175" t="s">
        <v>2087</v>
      </c>
      <c r="G98" s="176" t="s">
        <v>2052</v>
      </c>
      <c r="H98" s="177">
        <v>6</v>
      </c>
      <c r="I98" s="178"/>
      <c r="J98" s="179">
        <f>ROUND(I98*H98,2)</f>
        <v>0</v>
      </c>
      <c r="K98" s="175" t="s">
        <v>19</v>
      </c>
      <c r="L98" s="37"/>
      <c r="M98" s="180" t="s">
        <v>19</v>
      </c>
      <c r="N98" s="181" t="s">
        <v>43</v>
      </c>
      <c r="O98" s="59"/>
      <c r="P98" s="182">
        <f>O98*H98</f>
        <v>0</v>
      </c>
      <c r="Q98" s="182">
        <v>0</v>
      </c>
      <c r="R98" s="182">
        <f>Q98*H98</f>
        <v>0</v>
      </c>
      <c r="S98" s="182">
        <v>0</v>
      </c>
      <c r="T98" s="183">
        <f>S98*H98</f>
        <v>0</v>
      </c>
      <c r="AR98" s="16" t="s">
        <v>239</v>
      </c>
      <c r="AT98" s="16" t="s">
        <v>141</v>
      </c>
      <c r="AU98" s="16" t="s">
        <v>72</v>
      </c>
      <c r="AY98" s="16" t="s">
        <v>139</v>
      </c>
      <c r="BE98" s="184">
        <f>IF(N98="základní",J98,0)</f>
        <v>0</v>
      </c>
      <c r="BF98" s="184">
        <f>IF(N98="snížená",J98,0)</f>
        <v>0</v>
      </c>
      <c r="BG98" s="184">
        <f>IF(N98="zákl. přenesená",J98,0)</f>
        <v>0</v>
      </c>
      <c r="BH98" s="184">
        <f>IF(N98="sníž. přenesená",J98,0)</f>
        <v>0</v>
      </c>
      <c r="BI98" s="184">
        <f>IF(N98="nulová",J98,0)</f>
        <v>0</v>
      </c>
      <c r="BJ98" s="16" t="s">
        <v>80</v>
      </c>
      <c r="BK98" s="184">
        <f>ROUND(I98*H98,2)</f>
        <v>0</v>
      </c>
      <c r="BL98" s="16" t="s">
        <v>239</v>
      </c>
      <c r="BM98" s="16" t="s">
        <v>274</v>
      </c>
    </row>
    <row r="99" spans="2:47" s="1" customFormat="1" ht="11.25">
      <c r="B99" s="33"/>
      <c r="C99" s="34"/>
      <c r="D99" s="185" t="s">
        <v>148</v>
      </c>
      <c r="E99" s="34"/>
      <c r="F99" s="186" t="s">
        <v>2087</v>
      </c>
      <c r="G99" s="34"/>
      <c r="H99" s="34"/>
      <c r="I99" s="102"/>
      <c r="J99" s="34"/>
      <c r="K99" s="34"/>
      <c r="L99" s="37"/>
      <c r="M99" s="187"/>
      <c r="N99" s="59"/>
      <c r="O99" s="59"/>
      <c r="P99" s="59"/>
      <c r="Q99" s="59"/>
      <c r="R99" s="59"/>
      <c r="S99" s="59"/>
      <c r="T99" s="60"/>
      <c r="AT99" s="16" t="s">
        <v>148</v>
      </c>
      <c r="AU99" s="16" t="s">
        <v>72</v>
      </c>
    </row>
    <row r="100" spans="2:65" s="1" customFormat="1" ht="14.45" customHeight="1">
      <c r="B100" s="33"/>
      <c r="C100" s="173" t="s">
        <v>204</v>
      </c>
      <c r="D100" s="173" t="s">
        <v>141</v>
      </c>
      <c r="E100" s="174" t="s">
        <v>2088</v>
      </c>
      <c r="F100" s="175" t="s">
        <v>2089</v>
      </c>
      <c r="G100" s="176" t="s">
        <v>1993</v>
      </c>
      <c r="H100" s="177">
        <v>8</v>
      </c>
      <c r="I100" s="178"/>
      <c r="J100" s="179">
        <f>ROUND(I100*H100,2)</f>
        <v>0</v>
      </c>
      <c r="K100" s="175" t="s">
        <v>19</v>
      </c>
      <c r="L100" s="37"/>
      <c r="M100" s="180" t="s">
        <v>19</v>
      </c>
      <c r="N100" s="181" t="s">
        <v>43</v>
      </c>
      <c r="O100" s="59"/>
      <c r="P100" s="182">
        <f>O100*H100</f>
        <v>0</v>
      </c>
      <c r="Q100" s="182">
        <v>0</v>
      </c>
      <c r="R100" s="182">
        <f>Q100*H100</f>
        <v>0</v>
      </c>
      <c r="S100" s="182">
        <v>0</v>
      </c>
      <c r="T100" s="183">
        <f>S100*H100</f>
        <v>0</v>
      </c>
      <c r="AR100" s="16" t="s">
        <v>239</v>
      </c>
      <c r="AT100" s="16" t="s">
        <v>141</v>
      </c>
      <c r="AU100" s="16" t="s">
        <v>72</v>
      </c>
      <c r="AY100" s="16" t="s">
        <v>139</v>
      </c>
      <c r="BE100" s="184">
        <f>IF(N100="základní",J100,0)</f>
        <v>0</v>
      </c>
      <c r="BF100" s="184">
        <f>IF(N100="snížená",J100,0)</f>
        <v>0</v>
      </c>
      <c r="BG100" s="184">
        <f>IF(N100="zákl. přenesená",J100,0)</f>
        <v>0</v>
      </c>
      <c r="BH100" s="184">
        <f>IF(N100="sníž. přenesená",J100,0)</f>
        <v>0</v>
      </c>
      <c r="BI100" s="184">
        <f>IF(N100="nulová",J100,0)</f>
        <v>0</v>
      </c>
      <c r="BJ100" s="16" t="s">
        <v>80</v>
      </c>
      <c r="BK100" s="184">
        <f>ROUND(I100*H100,2)</f>
        <v>0</v>
      </c>
      <c r="BL100" s="16" t="s">
        <v>239</v>
      </c>
      <c r="BM100" s="16" t="s">
        <v>285</v>
      </c>
    </row>
    <row r="101" spans="2:47" s="1" customFormat="1" ht="11.25">
      <c r="B101" s="33"/>
      <c r="C101" s="34"/>
      <c r="D101" s="185" t="s">
        <v>148</v>
      </c>
      <c r="E101" s="34"/>
      <c r="F101" s="186" t="s">
        <v>2089</v>
      </c>
      <c r="G101" s="34"/>
      <c r="H101" s="34"/>
      <c r="I101" s="102"/>
      <c r="J101" s="34"/>
      <c r="K101" s="34"/>
      <c r="L101" s="37"/>
      <c r="M101" s="187"/>
      <c r="N101" s="59"/>
      <c r="O101" s="59"/>
      <c r="P101" s="59"/>
      <c r="Q101" s="59"/>
      <c r="R101" s="59"/>
      <c r="S101" s="59"/>
      <c r="T101" s="60"/>
      <c r="AT101" s="16" t="s">
        <v>148</v>
      </c>
      <c r="AU101" s="16" t="s">
        <v>72</v>
      </c>
    </row>
    <row r="102" spans="2:65" s="1" customFormat="1" ht="14.45" customHeight="1">
      <c r="B102" s="33"/>
      <c r="C102" s="173" t="s">
        <v>214</v>
      </c>
      <c r="D102" s="173" t="s">
        <v>141</v>
      </c>
      <c r="E102" s="174" t="s">
        <v>2090</v>
      </c>
      <c r="F102" s="175" t="s">
        <v>2091</v>
      </c>
      <c r="G102" s="176" t="s">
        <v>179</v>
      </c>
      <c r="H102" s="177">
        <v>37</v>
      </c>
      <c r="I102" s="178"/>
      <c r="J102" s="179">
        <f>ROUND(I102*H102,2)</f>
        <v>0</v>
      </c>
      <c r="K102" s="175" t="s">
        <v>19</v>
      </c>
      <c r="L102" s="37"/>
      <c r="M102" s="180" t="s">
        <v>19</v>
      </c>
      <c r="N102" s="181" t="s">
        <v>43</v>
      </c>
      <c r="O102" s="59"/>
      <c r="P102" s="182">
        <f>O102*H102</f>
        <v>0</v>
      </c>
      <c r="Q102" s="182">
        <v>0</v>
      </c>
      <c r="R102" s="182">
        <f>Q102*H102</f>
        <v>0</v>
      </c>
      <c r="S102" s="182">
        <v>0</v>
      </c>
      <c r="T102" s="183">
        <f>S102*H102</f>
        <v>0</v>
      </c>
      <c r="AR102" s="16" t="s">
        <v>239</v>
      </c>
      <c r="AT102" s="16" t="s">
        <v>141</v>
      </c>
      <c r="AU102" s="16" t="s">
        <v>72</v>
      </c>
      <c r="AY102" s="16" t="s">
        <v>139</v>
      </c>
      <c r="BE102" s="184">
        <f>IF(N102="základní",J102,0)</f>
        <v>0</v>
      </c>
      <c r="BF102" s="184">
        <f>IF(N102="snížená",J102,0)</f>
        <v>0</v>
      </c>
      <c r="BG102" s="184">
        <f>IF(N102="zákl. přenesená",J102,0)</f>
        <v>0</v>
      </c>
      <c r="BH102" s="184">
        <f>IF(N102="sníž. přenesená",J102,0)</f>
        <v>0</v>
      </c>
      <c r="BI102" s="184">
        <f>IF(N102="nulová",J102,0)</f>
        <v>0</v>
      </c>
      <c r="BJ102" s="16" t="s">
        <v>80</v>
      </c>
      <c r="BK102" s="184">
        <f>ROUND(I102*H102,2)</f>
        <v>0</v>
      </c>
      <c r="BL102" s="16" t="s">
        <v>239</v>
      </c>
      <c r="BM102" s="16" t="s">
        <v>297</v>
      </c>
    </row>
    <row r="103" spans="2:47" s="1" customFormat="1" ht="11.25">
      <c r="B103" s="33"/>
      <c r="C103" s="34"/>
      <c r="D103" s="185" t="s">
        <v>148</v>
      </c>
      <c r="E103" s="34"/>
      <c r="F103" s="186" t="s">
        <v>2091</v>
      </c>
      <c r="G103" s="34"/>
      <c r="H103" s="34"/>
      <c r="I103" s="102"/>
      <c r="J103" s="34"/>
      <c r="K103" s="34"/>
      <c r="L103" s="37"/>
      <c r="M103" s="187"/>
      <c r="N103" s="59"/>
      <c r="O103" s="59"/>
      <c r="P103" s="59"/>
      <c r="Q103" s="59"/>
      <c r="R103" s="59"/>
      <c r="S103" s="59"/>
      <c r="T103" s="60"/>
      <c r="AT103" s="16" t="s">
        <v>148</v>
      </c>
      <c r="AU103" s="16" t="s">
        <v>72</v>
      </c>
    </row>
    <row r="104" spans="2:65" s="1" customFormat="1" ht="14.45" customHeight="1">
      <c r="B104" s="33"/>
      <c r="C104" s="173" t="s">
        <v>219</v>
      </c>
      <c r="D104" s="173" t="s">
        <v>141</v>
      </c>
      <c r="E104" s="174" t="s">
        <v>2092</v>
      </c>
      <c r="F104" s="175" t="s">
        <v>1999</v>
      </c>
      <c r="G104" s="176" t="s">
        <v>179</v>
      </c>
      <c r="H104" s="177">
        <v>24</v>
      </c>
      <c r="I104" s="178"/>
      <c r="J104" s="179">
        <f>ROUND(I104*H104,2)</f>
        <v>0</v>
      </c>
      <c r="K104" s="175" t="s">
        <v>19</v>
      </c>
      <c r="L104" s="37"/>
      <c r="M104" s="180" t="s">
        <v>19</v>
      </c>
      <c r="N104" s="181" t="s">
        <v>43</v>
      </c>
      <c r="O104" s="59"/>
      <c r="P104" s="182">
        <f>O104*H104</f>
        <v>0</v>
      </c>
      <c r="Q104" s="182">
        <v>0</v>
      </c>
      <c r="R104" s="182">
        <f>Q104*H104</f>
        <v>0</v>
      </c>
      <c r="S104" s="182">
        <v>0</v>
      </c>
      <c r="T104" s="183">
        <f>S104*H104</f>
        <v>0</v>
      </c>
      <c r="AR104" s="16" t="s">
        <v>239</v>
      </c>
      <c r="AT104" s="16" t="s">
        <v>141</v>
      </c>
      <c r="AU104" s="16" t="s">
        <v>72</v>
      </c>
      <c r="AY104" s="16" t="s">
        <v>139</v>
      </c>
      <c r="BE104" s="184">
        <f>IF(N104="základní",J104,0)</f>
        <v>0</v>
      </c>
      <c r="BF104" s="184">
        <f>IF(N104="snížená",J104,0)</f>
        <v>0</v>
      </c>
      <c r="BG104" s="184">
        <f>IF(N104="zákl. přenesená",J104,0)</f>
        <v>0</v>
      </c>
      <c r="BH104" s="184">
        <f>IF(N104="sníž. přenesená",J104,0)</f>
        <v>0</v>
      </c>
      <c r="BI104" s="184">
        <f>IF(N104="nulová",J104,0)</f>
        <v>0</v>
      </c>
      <c r="BJ104" s="16" t="s">
        <v>80</v>
      </c>
      <c r="BK104" s="184">
        <f>ROUND(I104*H104,2)</f>
        <v>0</v>
      </c>
      <c r="BL104" s="16" t="s">
        <v>239</v>
      </c>
      <c r="BM104" s="16" t="s">
        <v>310</v>
      </c>
    </row>
    <row r="105" spans="2:47" s="1" customFormat="1" ht="11.25">
      <c r="B105" s="33"/>
      <c r="C105" s="34"/>
      <c r="D105" s="185" t="s">
        <v>148</v>
      </c>
      <c r="E105" s="34"/>
      <c r="F105" s="186" t="s">
        <v>1999</v>
      </c>
      <c r="G105" s="34"/>
      <c r="H105" s="34"/>
      <c r="I105" s="102"/>
      <c r="J105" s="34"/>
      <c r="K105" s="34"/>
      <c r="L105" s="37"/>
      <c r="M105" s="187"/>
      <c r="N105" s="59"/>
      <c r="O105" s="59"/>
      <c r="P105" s="59"/>
      <c r="Q105" s="59"/>
      <c r="R105" s="59"/>
      <c r="S105" s="59"/>
      <c r="T105" s="60"/>
      <c r="AT105" s="16" t="s">
        <v>148</v>
      </c>
      <c r="AU105" s="16" t="s">
        <v>72</v>
      </c>
    </row>
    <row r="106" spans="2:65" s="1" customFormat="1" ht="14.45" customHeight="1">
      <c r="B106" s="33"/>
      <c r="C106" s="173" t="s">
        <v>227</v>
      </c>
      <c r="D106" s="173" t="s">
        <v>141</v>
      </c>
      <c r="E106" s="174" t="s">
        <v>2093</v>
      </c>
      <c r="F106" s="175" t="s">
        <v>2094</v>
      </c>
      <c r="G106" s="176" t="s">
        <v>1993</v>
      </c>
      <c r="H106" s="177">
        <v>3</v>
      </c>
      <c r="I106" s="178"/>
      <c r="J106" s="179">
        <f>ROUND(I106*H106,2)</f>
        <v>0</v>
      </c>
      <c r="K106" s="175" t="s">
        <v>19</v>
      </c>
      <c r="L106" s="37"/>
      <c r="M106" s="180" t="s">
        <v>19</v>
      </c>
      <c r="N106" s="181" t="s">
        <v>43</v>
      </c>
      <c r="O106" s="59"/>
      <c r="P106" s="182">
        <f>O106*H106</f>
        <v>0</v>
      </c>
      <c r="Q106" s="182">
        <v>0</v>
      </c>
      <c r="R106" s="182">
        <f>Q106*H106</f>
        <v>0</v>
      </c>
      <c r="S106" s="182">
        <v>0</v>
      </c>
      <c r="T106" s="183">
        <f>S106*H106</f>
        <v>0</v>
      </c>
      <c r="AR106" s="16" t="s">
        <v>239</v>
      </c>
      <c r="AT106" s="16" t="s">
        <v>141</v>
      </c>
      <c r="AU106" s="16" t="s">
        <v>72</v>
      </c>
      <c r="AY106" s="16" t="s">
        <v>139</v>
      </c>
      <c r="BE106" s="184">
        <f>IF(N106="základní",J106,0)</f>
        <v>0</v>
      </c>
      <c r="BF106" s="184">
        <f>IF(N106="snížená",J106,0)</f>
        <v>0</v>
      </c>
      <c r="BG106" s="184">
        <f>IF(N106="zákl. přenesená",J106,0)</f>
        <v>0</v>
      </c>
      <c r="BH106" s="184">
        <f>IF(N106="sníž. přenesená",J106,0)</f>
        <v>0</v>
      </c>
      <c r="BI106" s="184">
        <f>IF(N106="nulová",J106,0)</f>
        <v>0</v>
      </c>
      <c r="BJ106" s="16" t="s">
        <v>80</v>
      </c>
      <c r="BK106" s="184">
        <f>ROUND(I106*H106,2)</f>
        <v>0</v>
      </c>
      <c r="BL106" s="16" t="s">
        <v>239</v>
      </c>
      <c r="BM106" s="16" t="s">
        <v>322</v>
      </c>
    </row>
    <row r="107" spans="2:47" s="1" customFormat="1" ht="11.25">
      <c r="B107" s="33"/>
      <c r="C107" s="34"/>
      <c r="D107" s="185" t="s">
        <v>148</v>
      </c>
      <c r="E107" s="34"/>
      <c r="F107" s="186" t="s">
        <v>2094</v>
      </c>
      <c r="G107" s="34"/>
      <c r="H107" s="34"/>
      <c r="I107" s="102"/>
      <c r="J107" s="34"/>
      <c r="K107" s="34"/>
      <c r="L107" s="37"/>
      <c r="M107" s="187"/>
      <c r="N107" s="59"/>
      <c r="O107" s="59"/>
      <c r="P107" s="59"/>
      <c r="Q107" s="59"/>
      <c r="R107" s="59"/>
      <c r="S107" s="59"/>
      <c r="T107" s="60"/>
      <c r="AT107" s="16" t="s">
        <v>148</v>
      </c>
      <c r="AU107" s="16" t="s">
        <v>72</v>
      </c>
    </row>
    <row r="108" spans="2:65" s="1" customFormat="1" ht="14.45" customHeight="1">
      <c r="B108" s="33"/>
      <c r="C108" s="173" t="s">
        <v>8</v>
      </c>
      <c r="D108" s="173" t="s">
        <v>141</v>
      </c>
      <c r="E108" s="174" t="s">
        <v>2012</v>
      </c>
      <c r="F108" s="175" t="s">
        <v>2013</v>
      </c>
      <c r="G108" s="176" t="s">
        <v>1993</v>
      </c>
      <c r="H108" s="177">
        <v>1</v>
      </c>
      <c r="I108" s="178"/>
      <c r="J108" s="179">
        <f>ROUND(I108*H108,2)</f>
        <v>0</v>
      </c>
      <c r="K108" s="175" t="s">
        <v>19</v>
      </c>
      <c r="L108" s="37"/>
      <c r="M108" s="180" t="s">
        <v>19</v>
      </c>
      <c r="N108" s="181" t="s">
        <v>43</v>
      </c>
      <c r="O108" s="59"/>
      <c r="P108" s="182">
        <f>O108*H108</f>
        <v>0</v>
      </c>
      <c r="Q108" s="182">
        <v>0</v>
      </c>
      <c r="R108" s="182">
        <f>Q108*H108</f>
        <v>0</v>
      </c>
      <c r="S108" s="182">
        <v>0</v>
      </c>
      <c r="T108" s="183">
        <f>S108*H108</f>
        <v>0</v>
      </c>
      <c r="AR108" s="16" t="s">
        <v>239</v>
      </c>
      <c r="AT108" s="16" t="s">
        <v>141</v>
      </c>
      <c r="AU108" s="16" t="s">
        <v>72</v>
      </c>
      <c r="AY108" s="16" t="s">
        <v>139</v>
      </c>
      <c r="BE108" s="184">
        <f>IF(N108="základní",J108,0)</f>
        <v>0</v>
      </c>
      <c r="BF108" s="184">
        <f>IF(N108="snížená",J108,0)</f>
        <v>0</v>
      </c>
      <c r="BG108" s="184">
        <f>IF(N108="zákl. přenesená",J108,0)</f>
        <v>0</v>
      </c>
      <c r="BH108" s="184">
        <f>IF(N108="sníž. přenesená",J108,0)</f>
        <v>0</v>
      </c>
      <c r="BI108" s="184">
        <f>IF(N108="nulová",J108,0)</f>
        <v>0</v>
      </c>
      <c r="BJ108" s="16" t="s">
        <v>80</v>
      </c>
      <c r="BK108" s="184">
        <f>ROUND(I108*H108,2)</f>
        <v>0</v>
      </c>
      <c r="BL108" s="16" t="s">
        <v>239</v>
      </c>
      <c r="BM108" s="16" t="s">
        <v>337</v>
      </c>
    </row>
    <row r="109" spans="2:47" s="1" customFormat="1" ht="11.25">
      <c r="B109" s="33"/>
      <c r="C109" s="34"/>
      <c r="D109" s="185" t="s">
        <v>148</v>
      </c>
      <c r="E109" s="34"/>
      <c r="F109" s="186" t="s">
        <v>2013</v>
      </c>
      <c r="G109" s="34"/>
      <c r="H109" s="34"/>
      <c r="I109" s="102"/>
      <c r="J109" s="34"/>
      <c r="K109" s="34"/>
      <c r="L109" s="37"/>
      <c r="M109" s="187"/>
      <c r="N109" s="59"/>
      <c r="O109" s="59"/>
      <c r="P109" s="59"/>
      <c r="Q109" s="59"/>
      <c r="R109" s="59"/>
      <c r="S109" s="59"/>
      <c r="T109" s="60"/>
      <c r="AT109" s="16" t="s">
        <v>148</v>
      </c>
      <c r="AU109" s="16" t="s">
        <v>72</v>
      </c>
    </row>
    <row r="110" spans="2:65" s="1" customFormat="1" ht="14.45" customHeight="1">
      <c r="B110" s="33"/>
      <c r="C110" s="173" t="s">
        <v>239</v>
      </c>
      <c r="D110" s="173" t="s">
        <v>141</v>
      </c>
      <c r="E110" s="174" t="s">
        <v>2095</v>
      </c>
      <c r="F110" s="175" t="s">
        <v>2015</v>
      </c>
      <c r="G110" s="176" t="s">
        <v>1993</v>
      </c>
      <c r="H110" s="177">
        <v>3</v>
      </c>
      <c r="I110" s="178"/>
      <c r="J110" s="179">
        <f>ROUND(I110*H110,2)</f>
        <v>0</v>
      </c>
      <c r="K110" s="175" t="s">
        <v>19</v>
      </c>
      <c r="L110" s="37"/>
      <c r="M110" s="180" t="s">
        <v>19</v>
      </c>
      <c r="N110" s="181" t="s">
        <v>43</v>
      </c>
      <c r="O110" s="59"/>
      <c r="P110" s="182">
        <f>O110*H110</f>
        <v>0</v>
      </c>
      <c r="Q110" s="182">
        <v>0</v>
      </c>
      <c r="R110" s="182">
        <f>Q110*H110</f>
        <v>0</v>
      </c>
      <c r="S110" s="182">
        <v>0</v>
      </c>
      <c r="T110" s="183">
        <f>S110*H110</f>
        <v>0</v>
      </c>
      <c r="AR110" s="16" t="s">
        <v>239</v>
      </c>
      <c r="AT110" s="16" t="s">
        <v>141</v>
      </c>
      <c r="AU110" s="16" t="s">
        <v>72</v>
      </c>
      <c r="AY110" s="16" t="s">
        <v>139</v>
      </c>
      <c r="BE110" s="184">
        <f>IF(N110="základní",J110,0)</f>
        <v>0</v>
      </c>
      <c r="BF110" s="184">
        <f>IF(N110="snížená",J110,0)</f>
        <v>0</v>
      </c>
      <c r="BG110" s="184">
        <f>IF(N110="zákl. přenesená",J110,0)</f>
        <v>0</v>
      </c>
      <c r="BH110" s="184">
        <f>IF(N110="sníž. přenesená",J110,0)</f>
        <v>0</v>
      </c>
      <c r="BI110" s="184">
        <f>IF(N110="nulová",J110,0)</f>
        <v>0</v>
      </c>
      <c r="BJ110" s="16" t="s">
        <v>80</v>
      </c>
      <c r="BK110" s="184">
        <f>ROUND(I110*H110,2)</f>
        <v>0</v>
      </c>
      <c r="BL110" s="16" t="s">
        <v>239</v>
      </c>
      <c r="BM110" s="16" t="s">
        <v>350</v>
      </c>
    </row>
    <row r="111" spans="2:47" s="1" customFormat="1" ht="11.25">
      <c r="B111" s="33"/>
      <c r="C111" s="34"/>
      <c r="D111" s="185" t="s">
        <v>148</v>
      </c>
      <c r="E111" s="34"/>
      <c r="F111" s="186" t="s">
        <v>2015</v>
      </c>
      <c r="G111" s="34"/>
      <c r="H111" s="34"/>
      <c r="I111" s="102"/>
      <c r="J111" s="34"/>
      <c r="K111" s="34"/>
      <c r="L111" s="37"/>
      <c r="M111" s="187"/>
      <c r="N111" s="59"/>
      <c r="O111" s="59"/>
      <c r="P111" s="59"/>
      <c r="Q111" s="59"/>
      <c r="R111" s="59"/>
      <c r="S111" s="59"/>
      <c r="T111" s="60"/>
      <c r="AT111" s="16" t="s">
        <v>148</v>
      </c>
      <c r="AU111" s="16" t="s">
        <v>72</v>
      </c>
    </row>
    <row r="112" spans="2:65" s="1" customFormat="1" ht="14.45" customHeight="1">
      <c r="B112" s="33"/>
      <c r="C112" s="173" t="s">
        <v>245</v>
      </c>
      <c r="D112" s="173" t="s">
        <v>141</v>
      </c>
      <c r="E112" s="174" t="s">
        <v>2096</v>
      </c>
      <c r="F112" s="175" t="s">
        <v>2033</v>
      </c>
      <c r="G112" s="176" t="s">
        <v>1993</v>
      </c>
      <c r="H112" s="177">
        <v>8</v>
      </c>
      <c r="I112" s="178"/>
      <c r="J112" s="179">
        <f>ROUND(I112*H112,2)</f>
        <v>0</v>
      </c>
      <c r="K112" s="175" t="s">
        <v>19</v>
      </c>
      <c r="L112" s="37"/>
      <c r="M112" s="180" t="s">
        <v>19</v>
      </c>
      <c r="N112" s="181" t="s">
        <v>43</v>
      </c>
      <c r="O112" s="59"/>
      <c r="P112" s="182">
        <f>O112*H112</f>
        <v>0</v>
      </c>
      <c r="Q112" s="182">
        <v>0</v>
      </c>
      <c r="R112" s="182">
        <f>Q112*H112</f>
        <v>0</v>
      </c>
      <c r="S112" s="182">
        <v>0</v>
      </c>
      <c r="T112" s="183">
        <f>S112*H112</f>
        <v>0</v>
      </c>
      <c r="AR112" s="16" t="s">
        <v>239</v>
      </c>
      <c r="AT112" s="16" t="s">
        <v>141</v>
      </c>
      <c r="AU112" s="16" t="s">
        <v>72</v>
      </c>
      <c r="AY112" s="16" t="s">
        <v>139</v>
      </c>
      <c r="BE112" s="184">
        <f>IF(N112="základní",J112,0)</f>
        <v>0</v>
      </c>
      <c r="BF112" s="184">
        <f>IF(N112="snížená",J112,0)</f>
        <v>0</v>
      </c>
      <c r="BG112" s="184">
        <f>IF(N112="zákl. přenesená",J112,0)</f>
        <v>0</v>
      </c>
      <c r="BH112" s="184">
        <f>IF(N112="sníž. přenesená",J112,0)</f>
        <v>0</v>
      </c>
      <c r="BI112" s="184">
        <f>IF(N112="nulová",J112,0)</f>
        <v>0</v>
      </c>
      <c r="BJ112" s="16" t="s">
        <v>80</v>
      </c>
      <c r="BK112" s="184">
        <f>ROUND(I112*H112,2)</f>
        <v>0</v>
      </c>
      <c r="BL112" s="16" t="s">
        <v>239</v>
      </c>
      <c r="BM112" s="16" t="s">
        <v>362</v>
      </c>
    </row>
    <row r="113" spans="2:47" s="1" customFormat="1" ht="11.25">
      <c r="B113" s="33"/>
      <c r="C113" s="34"/>
      <c r="D113" s="185" t="s">
        <v>148</v>
      </c>
      <c r="E113" s="34"/>
      <c r="F113" s="186" t="s">
        <v>2033</v>
      </c>
      <c r="G113" s="34"/>
      <c r="H113" s="34"/>
      <c r="I113" s="102"/>
      <c r="J113" s="34"/>
      <c r="K113" s="34"/>
      <c r="L113" s="37"/>
      <c r="M113" s="187"/>
      <c r="N113" s="59"/>
      <c r="O113" s="59"/>
      <c r="P113" s="59"/>
      <c r="Q113" s="59"/>
      <c r="R113" s="59"/>
      <c r="S113" s="59"/>
      <c r="T113" s="60"/>
      <c r="AT113" s="16" t="s">
        <v>148</v>
      </c>
      <c r="AU113" s="16" t="s">
        <v>72</v>
      </c>
    </row>
    <row r="114" spans="2:65" s="1" customFormat="1" ht="20.45" customHeight="1">
      <c r="B114" s="33"/>
      <c r="C114" s="173" t="s">
        <v>258</v>
      </c>
      <c r="D114" s="173" t="s">
        <v>141</v>
      </c>
      <c r="E114" s="174" t="s">
        <v>2097</v>
      </c>
      <c r="F114" s="175" t="s">
        <v>2035</v>
      </c>
      <c r="G114" s="176" t="s">
        <v>1993</v>
      </c>
      <c r="H114" s="177">
        <v>5</v>
      </c>
      <c r="I114" s="178"/>
      <c r="J114" s="179">
        <f>ROUND(I114*H114,2)</f>
        <v>0</v>
      </c>
      <c r="K114" s="175" t="s">
        <v>19</v>
      </c>
      <c r="L114" s="37"/>
      <c r="M114" s="180" t="s">
        <v>19</v>
      </c>
      <c r="N114" s="181" t="s">
        <v>43</v>
      </c>
      <c r="O114" s="59"/>
      <c r="P114" s="182">
        <f>O114*H114</f>
        <v>0</v>
      </c>
      <c r="Q114" s="182">
        <v>0</v>
      </c>
      <c r="R114" s="182">
        <f>Q114*H114</f>
        <v>0</v>
      </c>
      <c r="S114" s="182">
        <v>0</v>
      </c>
      <c r="T114" s="183">
        <f>S114*H114</f>
        <v>0</v>
      </c>
      <c r="AR114" s="16" t="s">
        <v>239</v>
      </c>
      <c r="AT114" s="16" t="s">
        <v>141</v>
      </c>
      <c r="AU114" s="16" t="s">
        <v>72</v>
      </c>
      <c r="AY114" s="16" t="s">
        <v>139</v>
      </c>
      <c r="BE114" s="184">
        <f>IF(N114="základní",J114,0)</f>
        <v>0</v>
      </c>
      <c r="BF114" s="184">
        <f>IF(N114="snížená",J114,0)</f>
        <v>0</v>
      </c>
      <c r="BG114" s="184">
        <f>IF(N114="zákl. přenesená",J114,0)</f>
        <v>0</v>
      </c>
      <c r="BH114" s="184">
        <f>IF(N114="sníž. přenesená",J114,0)</f>
        <v>0</v>
      </c>
      <c r="BI114" s="184">
        <f>IF(N114="nulová",J114,0)</f>
        <v>0</v>
      </c>
      <c r="BJ114" s="16" t="s">
        <v>80</v>
      </c>
      <c r="BK114" s="184">
        <f>ROUND(I114*H114,2)</f>
        <v>0</v>
      </c>
      <c r="BL114" s="16" t="s">
        <v>239</v>
      </c>
      <c r="BM114" s="16" t="s">
        <v>372</v>
      </c>
    </row>
    <row r="115" spans="2:47" s="1" customFormat="1" ht="19.5">
      <c r="B115" s="33"/>
      <c r="C115" s="34"/>
      <c r="D115" s="185" t="s">
        <v>148</v>
      </c>
      <c r="E115" s="34"/>
      <c r="F115" s="186" t="s">
        <v>2035</v>
      </c>
      <c r="G115" s="34"/>
      <c r="H115" s="34"/>
      <c r="I115" s="102"/>
      <c r="J115" s="34"/>
      <c r="K115" s="34"/>
      <c r="L115" s="37"/>
      <c r="M115" s="187"/>
      <c r="N115" s="59"/>
      <c r="O115" s="59"/>
      <c r="P115" s="59"/>
      <c r="Q115" s="59"/>
      <c r="R115" s="59"/>
      <c r="S115" s="59"/>
      <c r="T115" s="60"/>
      <c r="AT115" s="16" t="s">
        <v>148</v>
      </c>
      <c r="AU115" s="16" t="s">
        <v>72</v>
      </c>
    </row>
    <row r="116" spans="2:65" s="1" customFormat="1" ht="14.45" customHeight="1">
      <c r="B116" s="33"/>
      <c r="C116" s="173" t="s">
        <v>265</v>
      </c>
      <c r="D116" s="173" t="s">
        <v>141</v>
      </c>
      <c r="E116" s="174" t="s">
        <v>2098</v>
      </c>
      <c r="F116" s="175" t="s">
        <v>2099</v>
      </c>
      <c r="G116" s="176" t="s">
        <v>1993</v>
      </c>
      <c r="H116" s="177">
        <v>1</v>
      </c>
      <c r="I116" s="178"/>
      <c r="J116" s="179">
        <f>ROUND(I116*H116,2)</f>
        <v>0</v>
      </c>
      <c r="K116" s="175" t="s">
        <v>19</v>
      </c>
      <c r="L116" s="37"/>
      <c r="M116" s="180" t="s">
        <v>19</v>
      </c>
      <c r="N116" s="181" t="s">
        <v>43</v>
      </c>
      <c r="O116" s="59"/>
      <c r="P116" s="182">
        <f>O116*H116</f>
        <v>0</v>
      </c>
      <c r="Q116" s="182">
        <v>0</v>
      </c>
      <c r="R116" s="182">
        <f>Q116*H116</f>
        <v>0</v>
      </c>
      <c r="S116" s="182">
        <v>0</v>
      </c>
      <c r="T116" s="183">
        <f>S116*H116</f>
        <v>0</v>
      </c>
      <c r="AR116" s="16" t="s">
        <v>239</v>
      </c>
      <c r="AT116" s="16" t="s">
        <v>141</v>
      </c>
      <c r="AU116" s="16" t="s">
        <v>72</v>
      </c>
      <c r="AY116" s="16" t="s">
        <v>139</v>
      </c>
      <c r="BE116" s="184">
        <f>IF(N116="základní",J116,0)</f>
        <v>0</v>
      </c>
      <c r="BF116" s="184">
        <f>IF(N116="snížená",J116,0)</f>
        <v>0</v>
      </c>
      <c r="BG116" s="184">
        <f>IF(N116="zákl. přenesená",J116,0)</f>
        <v>0</v>
      </c>
      <c r="BH116" s="184">
        <f>IF(N116="sníž. přenesená",J116,0)</f>
        <v>0</v>
      </c>
      <c r="BI116" s="184">
        <f>IF(N116="nulová",J116,0)</f>
        <v>0</v>
      </c>
      <c r="BJ116" s="16" t="s">
        <v>80</v>
      </c>
      <c r="BK116" s="184">
        <f>ROUND(I116*H116,2)</f>
        <v>0</v>
      </c>
      <c r="BL116" s="16" t="s">
        <v>239</v>
      </c>
      <c r="BM116" s="16" t="s">
        <v>385</v>
      </c>
    </row>
    <row r="117" spans="2:47" s="1" customFormat="1" ht="11.25">
      <c r="B117" s="33"/>
      <c r="C117" s="34"/>
      <c r="D117" s="185" t="s">
        <v>148</v>
      </c>
      <c r="E117" s="34"/>
      <c r="F117" s="186" t="s">
        <v>2099</v>
      </c>
      <c r="G117" s="34"/>
      <c r="H117" s="34"/>
      <c r="I117" s="102"/>
      <c r="J117" s="34"/>
      <c r="K117" s="34"/>
      <c r="L117" s="37"/>
      <c r="M117" s="187"/>
      <c r="N117" s="59"/>
      <c r="O117" s="59"/>
      <c r="P117" s="59"/>
      <c r="Q117" s="59"/>
      <c r="R117" s="59"/>
      <c r="S117" s="59"/>
      <c r="T117" s="60"/>
      <c r="AT117" s="16" t="s">
        <v>148</v>
      </c>
      <c r="AU117" s="16" t="s">
        <v>72</v>
      </c>
    </row>
    <row r="118" spans="2:65" s="1" customFormat="1" ht="14.45" customHeight="1">
      <c r="B118" s="33"/>
      <c r="C118" s="173" t="s">
        <v>274</v>
      </c>
      <c r="D118" s="173" t="s">
        <v>141</v>
      </c>
      <c r="E118" s="174" t="s">
        <v>2100</v>
      </c>
      <c r="F118" s="175" t="s">
        <v>2101</v>
      </c>
      <c r="G118" s="176" t="s">
        <v>1993</v>
      </c>
      <c r="H118" s="177">
        <v>1</v>
      </c>
      <c r="I118" s="178"/>
      <c r="J118" s="179">
        <f>ROUND(I118*H118,2)</f>
        <v>0</v>
      </c>
      <c r="K118" s="175" t="s">
        <v>19</v>
      </c>
      <c r="L118" s="37"/>
      <c r="M118" s="180" t="s">
        <v>19</v>
      </c>
      <c r="N118" s="181" t="s">
        <v>43</v>
      </c>
      <c r="O118" s="59"/>
      <c r="P118" s="182">
        <f>O118*H118</f>
        <v>0</v>
      </c>
      <c r="Q118" s="182">
        <v>0</v>
      </c>
      <c r="R118" s="182">
        <f>Q118*H118</f>
        <v>0</v>
      </c>
      <c r="S118" s="182">
        <v>0</v>
      </c>
      <c r="T118" s="183">
        <f>S118*H118</f>
        <v>0</v>
      </c>
      <c r="AR118" s="16" t="s">
        <v>239</v>
      </c>
      <c r="AT118" s="16" t="s">
        <v>141</v>
      </c>
      <c r="AU118" s="16" t="s">
        <v>72</v>
      </c>
      <c r="AY118" s="16" t="s">
        <v>139</v>
      </c>
      <c r="BE118" s="184">
        <f>IF(N118="základní",J118,0)</f>
        <v>0</v>
      </c>
      <c r="BF118" s="184">
        <f>IF(N118="snížená",J118,0)</f>
        <v>0</v>
      </c>
      <c r="BG118" s="184">
        <f>IF(N118="zákl. přenesená",J118,0)</f>
        <v>0</v>
      </c>
      <c r="BH118" s="184">
        <f>IF(N118="sníž. přenesená",J118,0)</f>
        <v>0</v>
      </c>
      <c r="BI118" s="184">
        <f>IF(N118="nulová",J118,0)</f>
        <v>0</v>
      </c>
      <c r="BJ118" s="16" t="s">
        <v>80</v>
      </c>
      <c r="BK118" s="184">
        <f>ROUND(I118*H118,2)</f>
        <v>0</v>
      </c>
      <c r="BL118" s="16" t="s">
        <v>239</v>
      </c>
      <c r="BM118" s="16" t="s">
        <v>395</v>
      </c>
    </row>
    <row r="119" spans="2:47" s="1" customFormat="1" ht="11.25">
      <c r="B119" s="33"/>
      <c r="C119" s="34"/>
      <c r="D119" s="185" t="s">
        <v>148</v>
      </c>
      <c r="E119" s="34"/>
      <c r="F119" s="186" t="s">
        <v>2101</v>
      </c>
      <c r="G119" s="34"/>
      <c r="H119" s="34"/>
      <c r="I119" s="102"/>
      <c r="J119" s="34"/>
      <c r="K119" s="34"/>
      <c r="L119" s="37"/>
      <c r="M119" s="187"/>
      <c r="N119" s="59"/>
      <c r="O119" s="59"/>
      <c r="P119" s="59"/>
      <c r="Q119" s="59"/>
      <c r="R119" s="59"/>
      <c r="S119" s="59"/>
      <c r="T119" s="60"/>
      <c r="AT119" s="16" t="s">
        <v>148</v>
      </c>
      <c r="AU119" s="16" t="s">
        <v>72</v>
      </c>
    </row>
    <row r="120" spans="2:65" s="1" customFormat="1" ht="14.45" customHeight="1">
      <c r="B120" s="33"/>
      <c r="C120" s="173" t="s">
        <v>7</v>
      </c>
      <c r="D120" s="173" t="s">
        <v>141</v>
      </c>
      <c r="E120" s="174" t="s">
        <v>2028</v>
      </c>
      <c r="F120" s="175" t="s">
        <v>2029</v>
      </c>
      <c r="G120" s="176" t="s">
        <v>1993</v>
      </c>
      <c r="H120" s="177">
        <v>1</v>
      </c>
      <c r="I120" s="178"/>
      <c r="J120" s="179">
        <f>ROUND(I120*H120,2)</f>
        <v>0</v>
      </c>
      <c r="K120" s="175" t="s">
        <v>19</v>
      </c>
      <c r="L120" s="37"/>
      <c r="M120" s="180" t="s">
        <v>19</v>
      </c>
      <c r="N120" s="181" t="s">
        <v>43</v>
      </c>
      <c r="O120" s="59"/>
      <c r="P120" s="182">
        <f>O120*H120</f>
        <v>0</v>
      </c>
      <c r="Q120" s="182">
        <v>0</v>
      </c>
      <c r="R120" s="182">
        <f>Q120*H120</f>
        <v>0</v>
      </c>
      <c r="S120" s="182">
        <v>0</v>
      </c>
      <c r="T120" s="183">
        <f>S120*H120</f>
        <v>0</v>
      </c>
      <c r="AR120" s="16" t="s">
        <v>239</v>
      </c>
      <c r="AT120" s="16" t="s">
        <v>141</v>
      </c>
      <c r="AU120" s="16" t="s">
        <v>72</v>
      </c>
      <c r="AY120" s="16" t="s">
        <v>139</v>
      </c>
      <c r="BE120" s="184">
        <f>IF(N120="základní",J120,0)</f>
        <v>0</v>
      </c>
      <c r="BF120" s="184">
        <f>IF(N120="snížená",J120,0)</f>
        <v>0</v>
      </c>
      <c r="BG120" s="184">
        <f>IF(N120="zákl. přenesená",J120,0)</f>
        <v>0</v>
      </c>
      <c r="BH120" s="184">
        <f>IF(N120="sníž. přenesená",J120,0)</f>
        <v>0</v>
      </c>
      <c r="BI120" s="184">
        <f>IF(N120="nulová",J120,0)</f>
        <v>0</v>
      </c>
      <c r="BJ120" s="16" t="s">
        <v>80</v>
      </c>
      <c r="BK120" s="184">
        <f>ROUND(I120*H120,2)</f>
        <v>0</v>
      </c>
      <c r="BL120" s="16" t="s">
        <v>239</v>
      </c>
      <c r="BM120" s="16" t="s">
        <v>405</v>
      </c>
    </row>
    <row r="121" spans="2:47" s="1" customFormat="1" ht="11.25">
      <c r="B121" s="33"/>
      <c r="C121" s="34"/>
      <c r="D121" s="185" t="s">
        <v>148</v>
      </c>
      <c r="E121" s="34"/>
      <c r="F121" s="186" t="s">
        <v>2029</v>
      </c>
      <c r="G121" s="34"/>
      <c r="H121" s="34"/>
      <c r="I121" s="102"/>
      <c r="J121" s="34"/>
      <c r="K121" s="34"/>
      <c r="L121" s="37"/>
      <c r="M121" s="187"/>
      <c r="N121" s="59"/>
      <c r="O121" s="59"/>
      <c r="P121" s="59"/>
      <c r="Q121" s="59"/>
      <c r="R121" s="59"/>
      <c r="S121" s="59"/>
      <c r="T121" s="60"/>
      <c r="AT121" s="16" t="s">
        <v>148</v>
      </c>
      <c r="AU121" s="16" t="s">
        <v>72</v>
      </c>
    </row>
    <row r="122" spans="2:65" s="1" customFormat="1" ht="14.45" customHeight="1">
      <c r="B122" s="33"/>
      <c r="C122" s="173" t="s">
        <v>285</v>
      </c>
      <c r="D122" s="173" t="s">
        <v>141</v>
      </c>
      <c r="E122" s="174" t="s">
        <v>2102</v>
      </c>
      <c r="F122" s="175" t="s">
        <v>2103</v>
      </c>
      <c r="G122" s="176" t="s">
        <v>1993</v>
      </c>
      <c r="H122" s="177">
        <v>1</v>
      </c>
      <c r="I122" s="178"/>
      <c r="J122" s="179">
        <f>ROUND(I122*H122,2)</f>
        <v>0</v>
      </c>
      <c r="K122" s="175" t="s">
        <v>19</v>
      </c>
      <c r="L122" s="37"/>
      <c r="M122" s="180" t="s">
        <v>19</v>
      </c>
      <c r="N122" s="181" t="s">
        <v>43</v>
      </c>
      <c r="O122" s="59"/>
      <c r="P122" s="182">
        <f>O122*H122</f>
        <v>0</v>
      </c>
      <c r="Q122" s="182">
        <v>0</v>
      </c>
      <c r="R122" s="182">
        <f>Q122*H122</f>
        <v>0</v>
      </c>
      <c r="S122" s="182">
        <v>0</v>
      </c>
      <c r="T122" s="183">
        <f>S122*H122</f>
        <v>0</v>
      </c>
      <c r="AR122" s="16" t="s">
        <v>239</v>
      </c>
      <c r="AT122" s="16" t="s">
        <v>141</v>
      </c>
      <c r="AU122" s="16" t="s">
        <v>72</v>
      </c>
      <c r="AY122" s="16" t="s">
        <v>139</v>
      </c>
      <c r="BE122" s="184">
        <f>IF(N122="základní",J122,0)</f>
        <v>0</v>
      </c>
      <c r="BF122" s="184">
        <f>IF(N122="snížená",J122,0)</f>
        <v>0</v>
      </c>
      <c r="BG122" s="184">
        <f>IF(N122="zákl. přenesená",J122,0)</f>
        <v>0</v>
      </c>
      <c r="BH122" s="184">
        <f>IF(N122="sníž. přenesená",J122,0)</f>
        <v>0</v>
      </c>
      <c r="BI122" s="184">
        <f>IF(N122="nulová",J122,0)</f>
        <v>0</v>
      </c>
      <c r="BJ122" s="16" t="s">
        <v>80</v>
      </c>
      <c r="BK122" s="184">
        <f>ROUND(I122*H122,2)</f>
        <v>0</v>
      </c>
      <c r="BL122" s="16" t="s">
        <v>239</v>
      </c>
      <c r="BM122" s="16" t="s">
        <v>418</v>
      </c>
    </row>
    <row r="123" spans="2:47" s="1" customFormat="1" ht="11.25">
      <c r="B123" s="33"/>
      <c r="C123" s="34"/>
      <c r="D123" s="185" t="s">
        <v>148</v>
      </c>
      <c r="E123" s="34"/>
      <c r="F123" s="186" t="s">
        <v>2103</v>
      </c>
      <c r="G123" s="34"/>
      <c r="H123" s="34"/>
      <c r="I123" s="102"/>
      <c r="J123" s="34"/>
      <c r="K123" s="34"/>
      <c r="L123" s="37"/>
      <c r="M123" s="187"/>
      <c r="N123" s="59"/>
      <c r="O123" s="59"/>
      <c r="P123" s="59"/>
      <c r="Q123" s="59"/>
      <c r="R123" s="59"/>
      <c r="S123" s="59"/>
      <c r="T123" s="60"/>
      <c r="AT123" s="16" t="s">
        <v>148</v>
      </c>
      <c r="AU123" s="16" t="s">
        <v>72</v>
      </c>
    </row>
    <row r="124" spans="2:65" s="1" customFormat="1" ht="14.45" customHeight="1">
      <c r="B124" s="33"/>
      <c r="C124" s="173" t="s">
        <v>292</v>
      </c>
      <c r="D124" s="173" t="s">
        <v>141</v>
      </c>
      <c r="E124" s="174" t="s">
        <v>2104</v>
      </c>
      <c r="F124" s="175" t="s">
        <v>2105</v>
      </c>
      <c r="G124" s="176" t="s">
        <v>2052</v>
      </c>
      <c r="H124" s="177">
        <v>10</v>
      </c>
      <c r="I124" s="178"/>
      <c r="J124" s="179">
        <f>ROUND(I124*H124,2)</f>
        <v>0</v>
      </c>
      <c r="K124" s="175" t="s">
        <v>19</v>
      </c>
      <c r="L124" s="37"/>
      <c r="M124" s="180" t="s">
        <v>19</v>
      </c>
      <c r="N124" s="181" t="s">
        <v>43</v>
      </c>
      <c r="O124" s="59"/>
      <c r="P124" s="182">
        <f>O124*H124</f>
        <v>0</v>
      </c>
      <c r="Q124" s="182">
        <v>0</v>
      </c>
      <c r="R124" s="182">
        <f>Q124*H124</f>
        <v>0</v>
      </c>
      <c r="S124" s="182">
        <v>0</v>
      </c>
      <c r="T124" s="183">
        <f>S124*H124</f>
        <v>0</v>
      </c>
      <c r="AR124" s="16" t="s">
        <v>239</v>
      </c>
      <c r="AT124" s="16" t="s">
        <v>141</v>
      </c>
      <c r="AU124" s="16" t="s">
        <v>72</v>
      </c>
      <c r="AY124" s="16" t="s">
        <v>139</v>
      </c>
      <c r="BE124" s="184">
        <f>IF(N124="základní",J124,0)</f>
        <v>0</v>
      </c>
      <c r="BF124" s="184">
        <f>IF(N124="snížená",J124,0)</f>
        <v>0</v>
      </c>
      <c r="BG124" s="184">
        <f>IF(N124="zákl. přenesená",J124,0)</f>
        <v>0</v>
      </c>
      <c r="BH124" s="184">
        <f>IF(N124="sníž. přenesená",J124,0)</f>
        <v>0</v>
      </c>
      <c r="BI124" s="184">
        <f>IF(N124="nulová",J124,0)</f>
        <v>0</v>
      </c>
      <c r="BJ124" s="16" t="s">
        <v>80</v>
      </c>
      <c r="BK124" s="184">
        <f>ROUND(I124*H124,2)</f>
        <v>0</v>
      </c>
      <c r="BL124" s="16" t="s">
        <v>239</v>
      </c>
      <c r="BM124" s="16" t="s">
        <v>430</v>
      </c>
    </row>
    <row r="125" spans="2:47" s="1" customFormat="1" ht="11.25">
      <c r="B125" s="33"/>
      <c r="C125" s="34"/>
      <c r="D125" s="185" t="s">
        <v>148</v>
      </c>
      <c r="E125" s="34"/>
      <c r="F125" s="186" t="s">
        <v>2105</v>
      </c>
      <c r="G125" s="34"/>
      <c r="H125" s="34"/>
      <c r="I125" s="102"/>
      <c r="J125" s="34"/>
      <c r="K125" s="34"/>
      <c r="L125" s="37"/>
      <c r="M125" s="187"/>
      <c r="N125" s="59"/>
      <c r="O125" s="59"/>
      <c r="P125" s="59"/>
      <c r="Q125" s="59"/>
      <c r="R125" s="59"/>
      <c r="S125" s="59"/>
      <c r="T125" s="60"/>
      <c r="AT125" s="16" t="s">
        <v>148</v>
      </c>
      <c r="AU125" s="16" t="s">
        <v>72</v>
      </c>
    </row>
    <row r="126" spans="2:65" s="1" customFormat="1" ht="14.45" customHeight="1">
      <c r="B126" s="33"/>
      <c r="C126" s="173" t="s">
        <v>297</v>
      </c>
      <c r="D126" s="173" t="s">
        <v>141</v>
      </c>
      <c r="E126" s="174" t="s">
        <v>2106</v>
      </c>
      <c r="F126" s="175" t="s">
        <v>1984</v>
      </c>
      <c r="G126" s="176" t="s">
        <v>1985</v>
      </c>
      <c r="H126" s="177">
        <v>30</v>
      </c>
      <c r="I126" s="178"/>
      <c r="J126" s="179">
        <f>ROUND(I126*H126,2)</f>
        <v>0</v>
      </c>
      <c r="K126" s="175" t="s">
        <v>19</v>
      </c>
      <c r="L126" s="37"/>
      <c r="M126" s="180" t="s">
        <v>19</v>
      </c>
      <c r="N126" s="181" t="s">
        <v>43</v>
      </c>
      <c r="O126" s="59"/>
      <c r="P126" s="182">
        <f>O126*H126</f>
        <v>0</v>
      </c>
      <c r="Q126" s="182">
        <v>0</v>
      </c>
      <c r="R126" s="182">
        <f>Q126*H126</f>
        <v>0</v>
      </c>
      <c r="S126" s="182">
        <v>0</v>
      </c>
      <c r="T126" s="183">
        <f>S126*H126</f>
        <v>0</v>
      </c>
      <c r="AR126" s="16" t="s">
        <v>239</v>
      </c>
      <c r="AT126" s="16" t="s">
        <v>141</v>
      </c>
      <c r="AU126" s="16" t="s">
        <v>72</v>
      </c>
      <c r="AY126" s="16" t="s">
        <v>139</v>
      </c>
      <c r="BE126" s="184">
        <f>IF(N126="základní",J126,0)</f>
        <v>0</v>
      </c>
      <c r="BF126" s="184">
        <f>IF(N126="snížená",J126,0)</f>
        <v>0</v>
      </c>
      <c r="BG126" s="184">
        <f>IF(N126="zákl. přenesená",J126,0)</f>
        <v>0</v>
      </c>
      <c r="BH126" s="184">
        <f>IF(N126="sníž. přenesená",J126,0)</f>
        <v>0</v>
      </c>
      <c r="BI126" s="184">
        <f>IF(N126="nulová",J126,0)</f>
        <v>0</v>
      </c>
      <c r="BJ126" s="16" t="s">
        <v>80</v>
      </c>
      <c r="BK126" s="184">
        <f>ROUND(I126*H126,2)</f>
        <v>0</v>
      </c>
      <c r="BL126" s="16" t="s">
        <v>239</v>
      </c>
      <c r="BM126" s="16" t="s">
        <v>2107</v>
      </c>
    </row>
    <row r="127" spans="2:47" s="1" customFormat="1" ht="11.25">
      <c r="B127" s="33"/>
      <c r="C127" s="34"/>
      <c r="D127" s="185" t="s">
        <v>148</v>
      </c>
      <c r="E127" s="34"/>
      <c r="F127" s="186" t="s">
        <v>1984</v>
      </c>
      <c r="G127" s="34"/>
      <c r="H127" s="34"/>
      <c r="I127" s="102"/>
      <c r="J127" s="34"/>
      <c r="K127" s="34"/>
      <c r="L127" s="37"/>
      <c r="M127" s="232"/>
      <c r="N127" s="233"/>
      <c r="O127" s="233"/>
      <c r="P127" s="233"/>
      <c r="Q127" s="233"/>
      <c r="R127" s="233"/>
      <c r="S127" s="233"/>
      <c r="T127" s="234"/>
      <c r="AT127" s="16" t="s">
        <v>148</v>
      </c>
      <c r="AU127" s="16" t="s">
        <v>72</v>
      </c>
    </row>
    <row r="128" spans="2:12" s="1" customFormat="1" ht="6.95" customHeight="1">
      <c r="B128" s="45"/>
      <c r="C128" s="46"/>
      <c r="D128" s="46"/>
      <c r="E128" s="46"/>
      <c r="F128" s="46"/>
      <c r="G128" s="46"/>
      <c r="H128" s="46"/>
      <c r="I128" s="124"/>
      <c r="J128" s="46"/>
      <c r="K128" s="46"/>
      <c r="L128" s="37"/>
    </row>
  </sheetData>
  <sheetProtection algorithmName="SHA-512" hashValue="3SZ/gN5iPWwKcdFHDFgoLTRT6RlADE3ClRVHYtpqoA00CY14yvvp8Ht8RfjpLyk9F7mtGPePpA0azrIKjz87Ew==" saltValue="BkWFv9dlzNSdOCLYQDATDhfxwUbmf0oMYRoKqem60hOX2+8RhsOiPVwvHSTAUR8YRIY/9XREwsacJEKl0wGZdw==" spinCount="100000" sheet="1" objects="1" scenarios="1" formatColumns="0" formatRows="0" autoFilter="0"/>
  <autoFilter ref="C78:K127"/>
  <mergeCells count="9">
    <mergeCell ref="E50:H50"/>
    <mergeCell ref="E69:H69"/>
    <mergeCell ref="E71:H71"/>
    <mergeCell ref="L2:V2"/>
    <mergeCell ref="E7:H7"/>
    <mergeCell ref="E9:H9"/>
    <mergeCell ref="E18:H18"/>
    <mergeCell ref="E27:H27"/>
    <mergeCell ref="E48:H48"/>
  </mergeCells>
  <printOptions/>
  <pageMargins left="0.39375" right="0.39375" top="0.39375" bottom="0.39375" header="0" footer="0.15"/>
  <pageSetup blackAndWhite="1" fitToHeight="0" fitToWidth="1" horizontalDpi="600" verticalDpi="600" orientation="portrait" paperSize="9" scale="70"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18"/>
  <sheetViews>
    <sheetView showGridLines="0" tabSelected="1" workbookViewId="0" topLeftCell="A68">
      <selection activeCell="B59" sqref="B59"/>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96"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23"/>
      <c r="M2" s="323"/>
      <c r="N2" s="323"/>
      <c r="O2" s="323"/>
      <c r="P2" s="323"/>
      <c r="Q2" s="323"/>
      <c r="R2" s="323"/>
      <c r="S2" s="323"/>
      <c r="T2" s="323"/>
      <c r="U2" s="323"/>
      <c r="V2" s="323"/>
      <c r="AT2" s="16" t="s">
        <v>94</v>
      </c>
    </row>
    <row r="3" spans="2:46" ht="6.95" customHeight="1">
      <c r="B3" s="97"/>
      <c r="C3" s="98"/>
      <c r="D3" s="98"/>
      <c r="E3" s="98"/>
      <c r="F3" s="98"/>
      <c r="G3" s="98"/>
      <c r="H3" s="98"/>
      <c r="I3" s="99"/>
      <c r="J3" s="98"/>
      <c r="K3" s="98"/>
      <c r="L3" s="19"/>
      <c r="AT3" s="16" t="s">
        <v>82</v>
      </c>
    </row>
    <row r="4" spans="2:46" ht="24.95" customHeight="1">
      <c r="B4" s="19"/>
      <c r="D4" s="100" t="s">
        <v>107</v>
      </c>
      <c r="L4" s="19"/>
      <c r="M4" s="23" t="s">
        <v>10</v>
      </c>
      <c r="AT4" s="16" t="s">
        <v>4</v>
      </c>
    </row>
    <row r="5" spans="2:12" ht="6.95" customHeight="1">
      <c r="B5" s="19"/>
      <c r="L5" s="19"/>
    </row>
    <row r="6" spans="2:12" ht="12" customHeight="1">
      <c r="B6" s="19"/>
      <c r="D6" s="101" t="s">
        <v>16</v>
      </c>
      <c r="L6" s="19"/>
    </row>
    <row r="7" spans="2:12" ht="14.45" customHeight="1">
      <c r="B7" s="19"/>
      <c r="E7" s="352" t="str">
        <f>'Rekapitulace stavby'!K6</f>
        <v>Bezbariérové úpravy objektu školní jídelny ZŠ Vohradského</v>
      </c>
      <c r="F7" s="353"/>
      <c r="G7" s="353"/>
      <c r="H7" s="353"/>
      <c r="L7" s="19"/>
    </row>
    <row r="8" spans="2:12" s="1" customFormat="1" ht="12" customHeight="1">
      <c r="B8" s="37"/>
      <c r="D8" s="101" t="s">
        <v>108</v>
      </c>
      <c r="I8" s="102"/>
      <c r="L8" s="37"/>
    </row>
    <row r="9" spans="2:12" s="1" customFormat="1" ht="36.95" customHeight="1">
      <c r="B9" s="37"/>
      <c r="E9" s="354" t="s">
        <v>2108</v>
      </c>
      <c r="F9" s="355"/>
      <c r="G9" s="355"/>
      <c r="H9" s="355"/>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32</v>
      </c>
      <c r="I12" s="103" t="s">
        <v>23</v>
      </c>
      <c r="J12" s="104" t="str">
        <f>'Rekapitulace stavby'!AN8</f>
        <v>11. 3. 2019</v>
      </c>
      <c r="L12" s="37"/>
    </row>
    <row r="13" spans="2:12" s="1" customFormat="1" ht="10.9" customHeight="1">
      <c r="B13" s="37"/>
      <c r="I13" s="102"/>
      <c r="L13" s="37"/>
    </row>
    <row r="14" spans="2:12" s="1" customFormat="1" ht="12" customHeight="1">
      <c r="B14" s="37"/>
      <c r="D14" s="101" t="s">
        <v>25</v>
      </c>
      <c r="I14" s="103" t="s">
        <v>26</v>
      </c>
      <c r="J14" s="16" t="str">
        <f>IF('Rekapitulace stavby'!AN10="","",'Rekapitulace stavby'!AN10)</f>
        <v/>
      </c>
      <c r="L14" s="37"/>
    </row>
    <row r="15" spans="2:12" s="1" customFormat="1" ht="18" customHeight="1">
      <c r="B15" s="37"/>
      <c r="E15" s="16" t="str">
        <f>IF('Rekapitulace stavby'!E11="","",'Rekapitulace stavby'!E11)</f>
        <v>město Šluknov</v>
      </c>
      <c r="I15" s="103" t="s">
        <v>28</v>
      </c>
      <c r="J15" s="16" t="str">
        <f>IF('Rekapitulace stavby'!AN11="","",'Rekapitulace stavby'!AN11)</f>
        <v/>
      </c>
      <c r="L15" s="37"/>
    </row>
    <row r="16" spans="2:12" s="1" customFormat="1" ht="6.95" customHeight="1">
      <c r="B16" s="37"/>
      <c r="I16" s="102"/>
      <c r="L16" s="37"/>
    </row>
    <row r="17" spans="2:12" s="1" customFormat="1" ht="12" customHeight="1">
      <c r="B17" s="37"/>
      <c r="D17" s="101" t="s">
        <v>29</v>
      </c>
      <c r="I17" s="103" t="s">
        <v>26</v>
      </c>
      <c r="J17" s="29" t="str">
        <f>'Rekapitulace stavby'!AN13</f>
        <v>Vyplň údaj</v>
      </c>
      <c r="L17" s="37"/>
    </row>
    <row r="18" spans="2:12" s="1" customFormat="1" ht="18" customHeight="1">
      <c r="B18" s="37"/>
      <c r="E18" s="356" t="str">
        <f>'Rekapitulace stavby'!E14</f>
        <v>Vyplň údaj</v>
      </c>
      <c r="F18" s="357"/>
      <c r="G18" s="357"/>
      <c r="H18" s="357"/>
      <c r="I18" s="103" t="s">
        <v>28</v>
      </c>
      <c r="J18" s="29" t="str">
        <f>'Rekapitulace stavby'!AN14</f>
        <v>Vyplň údaj</v>
      </c>
      <c r="L18" s="37"/>
    </row>
    <row r="19" spans="2:12" s="1" customFormat="1" ht="6.95" customHeight="1">
      <c r="B19" s="37"/>
      <c r="I19" s="102"/>
      <c r="L19" s="37"/>
    </row>
    <row r="20" spans="2:12" s="1" customFormat="1" ht="12" customHeight="1">
      <c r="B20" s="37"/>
      <c r="D20" s="101" t="s">
        <v>31</v>
      </c>
      <c r="I20" s="103" t="s">
        <v>26</v>
      </c>
      <c r="J20" s="16" t="str">
        <f>IF('Rekapitulace stavby'!AN16="","",'Rekapitulace stavby'!AN16)</f>
        <v/>
      </c>
      <c r="L20" s="37"/>
    </row>
    <row r="21" spans="2:12" s="1" customFormat="1" ht="18" customHeight="1">
      <c r="B21" s="37"/>
      <c r="E21" s="16" t="str">
        <f>IF('Rekapitulace stavby'!E17="","",'Rekapitulace stavby'!E17)</f>
        <v xml:space="preserve"> </v>
      </c>
      <c r="I21" s="103" t="s">
        <v>28</v>
      </c>
      <c r="J21" s="16" t="str">
        <f>IF('Rekapitulace stavby'!AN17="","",'Rekapitulace stavby'!AN17)</f>
        <v/>
      </c>
      <c r="L21" s="37"/>
    </row>
    <row r="22" spans="2:12" s="1" customFormat="1" ht="6.95" customHeight="1">
      <c r="B22" s="37"/>
      <c r="I22" s="102"/>
      <c r="L22" s="37"/>
    </row>
    <row r="23" spans="2:12" s="1" customFormat="1" ht="12" customHeight="1">
      <c r="B23" s="37"/>
      <c r="D23" s="101" t="s">
        <v>34</v>
      </c>
      <c r="I23" s="103" t="s">
        <v>26</v>
      </c>
      <c r="J23" s="16" t="str">
        <f>IF('Rekapitulace stavby'!AN19="","",'Rekapitulace stavby'!AN19)</f>
        <v/>
      </c>
      <c r="L23" s="37"/>
    </row>
    <row r="24" spans="2:12" s="1" customFormat="1" ht="18" customHeight="1">
      <c r="B24" s="37"/>
      <c r="E24" s="16" t="str">
        <f>IF('Rekapitulace stavby'!E20="","",'Rekapitulace stavby'!E20)</f>
        <v>J. Nešněra</v>
      </c>
      <c r="I24" s="103" t="s">
        <v>28</v>
      </c>
      <c r="J24" s="16" t="str">
        <f>IF('Rekapitulace stavby'!AN20="","",'Rekapitulace stavby'!AN20)</f>
        <v/>
      </c>
      <c r="L24" s="37"/>
    </row>
    <row r="25" spans="2:12" s="1" customFormat="1" ht="6.95" customHeight="1">
      <c r="B25" s="37"/>
      <c r="I25" s="102"/>
      <c r="L25" s="37"/>
    </row>
    <row r="26" spans="2:12" s="1" customFormat="1" ht="12" customHeight="1">
      <c r="B26" s="37"/>
      <c r="D26" s="101" t="s">
        <v>36</v>
      </c>
      <c r="I26" s="102"/>
      <c r="L26" s="37"/>
    </row>
    <row r="27" spans="2:12" s="6" customFormat="1" ht="14.45" customHeight="1">
      <c r="B27" s="105"/>
      <c r="E27" s="358" t="s">
        <v>19</v>
      </c>
      <c r="F27" s="358"/>
      <c r="G27" s="358"/>
      <c r="H27" s="358"/>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38</v>
      </c>
      <c r="I30" s="102"/>
      <c r="J30" s="109">
        <f>ROUND(J79,2)</f>
        <v>0</v>
      </c>
      <c r="L30" s="37"/>
    </row>
    <row r="31" spans="2:12" s="1" customFormat="1" ht="6.95" customHeight="1">
      <c r="B31" s="37"/>
      <c r="D31" s="55"/>
      <c r="E31" s="55"/>
      <c r="F31" s="55"/>
      <c r="G31" s="55"/>
      <c r="H31" s="55"/>
      <c r="I31" s="107"/>
      <c r="J31" s="55"/>
      <c r="K31" s="55"/>
      <c r="L31" s="37"/>
    </row>
    <row r="32" spans="2:12" s="1" customFormat="1" ht="14.45" customHeight="1">
      <c r="B32" s="37"/>
      <c r="F32" s="110" t="s">
        <v>40</v>
      </c>
      <c r="I32" s="111" t="s">
        <v>39</v>
      </c>
      <c r="J32" s="110" t="s">
        <v>41</v>
      </c>
      <c r="L32" s="37"/>
    </row>
    <row r="33" spans="2:12" s="1" customFormat="1" ht="14.45" customHeight="1">
      <c r="B33" s="37"/>
      <c r="D33" s="101" t="s">
        <v>42</v>
      </c>
      <c r="E33" s="101" t="s">
        <v>43</v>
      </c>
      <c r="F33" s="112">
        <f>ROUND((SUM(BE79:BE117)),2)</f>
        <v>0</v>
      </c>
      <c r="I33" s="113">
        <v>0.21</v>
      </c>
      <c r="J33" s="112">
        <f>ROUND(((SUM(BE79:BE117))*I33),2)</f>
        <v>0</v>
      </c>
      <c r="L33" s="37"/>
    </row>
    <row r="34" spans="2:12" s="1" customFormat="1" ht="14.45" customHeight="1">
      <c r="B34" s="37"/>
      <c r="E34" s="101" t="s">
        <v>44</v>
      </c>
      <c r="F34" s="112">
        <f>ROUND((SUM(BF79:BF117)),2)</f>
        <v>0</v>
      </c>
      <c r="I34" s="113">
        <v>0.15</v>
      </c>
      <c r="J34" s="112">
        <f>ROUND(((SUM(BF79:BF117))*I34),2)</f>
        <v>0</v>
      </c>
      <c r="L34" s="37"/>
    </row>
    <row r="35" spans="2:12" s="1" customFormat="1" ht="14.45" customHeight="1" hidden="1">
      <c r="B35" s="37"/>
      <c r="E35" s="101" t="s">
        <v>45</v>
      </c>
      <c r="F35" s="112">
        <f>ROUND((SUM(BG79:BG117)),2)</f>
        <v>0</v>
      </c>
      <c r="I35" s="113">
        <v>0.21</v>
      </c>
      <c r="J35" s="112">
        <f>0</f>
        <v>0</v>
      </c>
      <c r="L35" s="37"/>
    </row>
    <row r="36" spans="2:12" s="1" customFormat="1" ht="14.45" customHeight="1" hidden="1">
      <c r="B36" s="37"/>
      <c r="E36" s="101" t="s">
        <v>46</v>
      </c>
      <c r="F36" s="112">
        <f>ROUND((SUM(BH79:BH117)),2)</f>
        <v>0</v>
      </c>
      <c r="I36" s="113">
        <v>0.15</v>
      </c>
      <c r="J36" s="112">
        <f>0</f>
        <v>0</v>
      </c>
      <c r="L36" s="37"/>
    </row>
    <row r="37" spans="2:12" s="1" customFormat="1" ht="14.45" customHeight="1" hidden="1">
      <c r="B37" s="37"/>
      <c r="E37" s="101" t="s">
        <v>47</v>
      </c>
      <c r="F37" s="112">
        <f>ROUND((SUM(BI79:BI117)),2)</f>
        <v>0</v>
      </c>
      <c r="I37" s="113">
        <v>0</v>
      </c>
      <c r="J37" s="112">
        <f>0</f>
        <v>0</v>
      </c>
      <c r="L37" s="37"/>
    </row>
    <row r="38" spans="2:12" s="1" customFormat="1" ht="6.95"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110</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5" customHeight="1">
      <c r="B48" s="33"/>
      <c r="C48" s="34"/>
      <c r="D48" s="34"/>
      <c r="E48" s="359" t="str">
        <f>E7</f>
        <v>Bezbariérové úpravy objektu školní jídelny ZŠ Vohradského</v>
      </c>
      <c r="F48" s="360"/>
      <c r="G48" s="360"/>
      <c r="H48" s="360"/>
      <c r="I48" s="102"/>
      <c r="J48" s="34"/>
      <c r="K48" s="34"/>
      <c r="L48" s="37"/>
    </row>
    <row r="49" spans="2:12" s="1" customFormat="1" ht="12" customHeight="1">
      <c r="B49" s="33"/>
      <c r="C49" s="28" t="s">
        <v>108</v>
      </c>
      <c r="D49" s="34"/>
      <c r="E49" s="34"/>
      <c r="F49" s="34"/>
      <c r="G49" s="34"/>
      <c r="H49" s="34"/>
      <c r="I49" s="102"/>
      <c r="J49" s="34"/>
      <c r="K49" s="34"/>
      <c r="L49" s="37"/>
    </row>
    <row r="50" spans="2:12" s="1" customFormat="1" ht="14.45" customHeight="1">
      <c r="B50" s="33"/>
      <c r="C50" s="34"/>
      <c r="D50" s="34"/>
      <c r="E50" s="332" t="str">
        <f>E9</f>
        <v>05 - Hromosvod</v>
      </c>
      <c r="F50" s="331"/>
      <c r="G50" s="331"/>
      <c r="H50" s="331"/>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 xml:space="preserve"> </v>
      </c>
      <c r="G52" s="34"/>
      <c r="H52" s="34"/>
      <c r="I52" s="103" t="s">
        <v>23</v>
      </c>
      <c r="J52" s="54" t="str">
        <f>IF(J12="","",J12)</f>
        <v>11. 3. 2019</v>
      </c>
      <c r="K52" s="34"/>
      <c r="L52" s="37"/>
    </row>
    <row r="53" spans="2:12" s="1" customFormat="1" ht="6.95" customHeight="1">
      <c r="B53" s="33"/>
      <c r="C53" s="34"/>
      <c r="D53" s="34"/>
      <c r="E53" s="34"/>
      <c r="F53" s="34"/>
      <c r="G53" s="34"/>
      <c r="H53" s="34"/>
      <c r="I53" s="102"/>
      <c r="J53" s="34"/>
      <c r="K53" s="34"/>
      <c r="L53" s="37"/>
    </row>
    <row r="54" spans="2:12" s="1" customFormat="1" ht="12.6" customHeight="1">
      <c r="B54" s="33"/>
      <c r="C54" s="28" t="s">
        <v>25</v>
      </c>
      <c r="D54" s="34"/>
      <c r="E54" s="34"/>
      <c r="F54" s="26" t="str">
        <f>E15</f>
        <v>město Šluknov</v>
      </c>
      <c r="G54" s="34"/>
      <c r="H54" s="34"/>
      <c r="I54" s="103" t="s">
        <v>31</v>
      </c>
      <c r="J54" s="31" t="str">
        <f>E21</f>
        <v xml:space="preserve"> </v>
      </c>
      <c r="K54" s="34"/>
      <c r="L54" s="37"/>
    </row>
    <row r="55" spans="2:12" s="1" customFormat="1" ht="12.6" customHeight="1">
      <c r="B55" s="33"/>
      <c r="C55" s="28" t="s">
        <v>29</v>
      </c>
      <c r="D55" s="34"/>
      <c r="E55" s="34"/>
      <c r="F55" s="26" t="str">
        <f>IF(E18="","",E18)</f>
        <v>Vyplň údaj</v>
      </c>
      <c r="G55" s="34"/>
      <c r="H55" s="34"/>
      <c r="I55" s="103" t="s">
        <v>34</v>
      </c>
      <c r="J55" s="31" t="str">
        <f>E24</f>
        <v>J. Nešněra</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111</v>
      </c>
      <c r="D57" s="129"/>
      <c r="E57" s="129"/>
      <c r="F57" s="129"/>
      <c r="G57" s="129"/>
      <c r="H57" s="129"/>
      <c r="I57" s="130"/>
      <c r="J57" s="131" t="s">
        <v>112</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70</v>
      </c>
      <c r="D59" s="34"/>
      <c r="E59" s="34"/>
      <c r="F59" s="34"/>
      <c r="G59" s="34"/>
      <c r="H59" s="34"/>
      <c r="I59" s="102"/>
      <c r="J59" s="72">
        <f>J79</f>
        <v>0</v>
      </c>
      <c r="K59" s="34"/>
      <c r="L59" s="37"/>
      <c r="AU59" s="16" t="s">
        <v>113</v>
      </c>
    </row>
    <row r="60" spans="2:12" s="1" customFormat="1" ht="21.75" customHeight="1">
      <c r="B60" s="33"/>
      <c r="C60" s="34"/>
      <c r="D60" s="34"/>
      <c r="E60" s="34"/>
      <c r="F60" s="34"/>
      <c r="G60" s="34"/>
      <c r="H60" s="34"/>
      <c r="I60" s="102"/>
      <c r="J60" s="34"/>
      <c r="K60" s="34"/>
      <c r="L60" s="37"/>
    </row>
    <row r="61" spans="2:12" s="1" customFormat="1" ht="6.95" customHeight="1">
      <c r="B61" s="45"/>
      <c r="C61" s="46"/>
      <c r="D61" s="46"/>
      <c r="E61" s="46"/>
      <c r="F61" s="46"/>
      <c r="G61" s="46"/>
      <c r="H61" s="46"/>
      <c r="I61" s="124"/>
      <c r="J61" s="46"/>
      <c r="K61" s="46"/>
      <c r="L61" s="37"/>
    </row>
    <row r="65" spans="2:12" s="1" customFormat="1" ht="6.95" customHeight="1">
      <c r="B65" s="47"/>
      <c r="C65" s="48"/>
      <c r="D65" s="48"/>
      <c r="E65" s="48"/>
      <c r="F65" s="48"/>
      <c r="G65" s="48"/>
      <c r="H65" s="48"/>
      <c r="I65" s="127"/>
      <c r="J65" s="48"/>
      <c r="K65" s="48"/>
      <c r="L65" s="37"/>
    </row>
    <row r="66" spans="2:12" s="1" customFormat="1" ht="24.95" customHeight="1">
      <c r="B66" s="33"/>
      <c r="C66" s="22" t="s">
        <v>124</v>
      </c>
      <c r="D66" s="34"/>
      <c r="E66" s="34"/>
      <c r="F66" s="34"/>
      <c r="G66" s="34"/>
      <c r="H66" s="34"/>
      <c r="I66" s="102"/>
      <c r="J66" s="34"/>
      <c r="K66" s="34"/>
      <c r="L66" s="37"/>
    </row>
    <row r="67" spans="2:12" s="1" customFormat="1" ht="6.95" customHeight="1">
      <c r="B67" s="33"/>
      <c r="C67" s="34"/>
      <c r="D67" s="34"/>
      <c r="E67" s="34"/>
      <c r="F67" s="34"/>
      <c r="G67" s="34"/>
      <c r="H67" s="34"/>
      <c r="I67" s="102"/>
      <c r="J67" s="34"/>
      <c r="K67" s="34"/>
      <c r="L67" s="37"/>
    </row>
    <row r="68" spans="2:12" s="1" customFormat="1" ht="12" customHeight="1">
      <c r="B68" s="33"/>
      <c r="C68" s="28" t="s">
        <v>16</v>
      </c>
      <c r="D68" s="34"/>
      <c r="E68" s="34"/>
      <c r="F68" s="34"/>
      <c r="G68" s="34"/>
      <c r="H68" s="34"/>
      <c r="I68" s="102"/>
      <c r="J68" s="34"/>
      <c r="K68" s="34"/>
      <c r="L68" s="37"/>
    </row>
    <row r="69" spans="2:12" s="1" customFormat="1" ht="14.45" customHeight="1">
      <c r="B69" s="33"/>
      <c r="C69" s="34"/>
      <c r="D69" s="34"/>
      <c r="E69" s="359" t="str">
        <f>E7</f>
        <v>Bezbariérové úpravy objektu školní jídelny ZŠ Vohradského</v>
      </c>
      <c r="F69" s="360"/>
      <c r="G69" s="360"/>
      <c r="H69" s="360"/>
      <c r="I69" s="102"/>
      <c r="J69" s="34"/>
      <c r="K69" s="34"/>
      <c r="L69" s="37"/>
    </row>
    <row r="70" spans="2:12" s="1" customFormat="1" ht="12" customHeight="1">
      <c r="B70" s="33"/>
      <c r="C70" s="28" t="s">
        <v>108</v>
      </c>
      <c r="D70" s="34"/>
      <c r="E70" s="34"/>
      <c r="F70" s="34"/>
      <c r="G70" s="34"/>
      <c r="H70" s="34"/>
      <c r="I70" s="102"/>
      <c r="J70" s="34"/>
      <c r="K70" s="34"/>
      <c r="L70" s="37"/>
    </row>
    <row r="71" spans="2:12" s="1" customFormat="1" ht="14.45" customHeight="1">
      <c r="B71" s="33"/>
      <c r="C71" s="34"/>
      <c r="D71" s="34"/>
      <c r="E71" s="332" t="str">
        <f>E9</f>
        <v>05 - Hromosvod</v>
      </c>
      <c r="F71" s="331"/>
      <c r="G71" s="331"/>
      <c r="H71" s="331"/>
      <c r="I71" s="102"/>
      <c r="J71" s="34"/>
      <c r="K71" s="34"/>
      <c r="L71" s="37"/>
    </row>
    <row r="72" spans="2:12" s="1" customFormat="1" ht="6.95" customHeight="1">
      <c r="B72" s="33"/>
      <c r="C72" s="34"/>
      <c r="D72" s="34"/>
      <c r="E72" s="34"/>
      <c r="F72" s="34"/>
      <c r="G72" s="34"/>
      <c r="H72" s="34"/>
      <c r="I72" s="102"/>
      <c r="J72" s="34"/>
      <c r="K72" s="34"/>
      <c r="L72" s="37"/>
    </row>
    <row r="73" spans="2:12" s="1" customFormat="1" ht="12" customHeight="1">
      <c r="B73" s="33"/>
      <c r="C73" s="28" t="s">
        <v>21</v>
      </c>
      <c r="D73" s="34"/>
      <c r="E73" s="34"/>
      <c r="F73" s="26" t="str">
        <f>F12</f>
        <v xml:space="preserve"> </v>
      </c>
      <c r="G73" s="34"/>
      <c r="H73" s="34"/>
      <c r="I73" s="103" t="s">
        <v>23</v>
      </c>
      <c r="J73" s="54" t="str">
        <f>IF(J12="","",J12)</f>
        <v>11. 3. 2019</v>
      </c>
      <c r="K73" s="34"/>
      <c r="L73" s="37"/>
    </row>
    <row r="74" spans="2:12" s="1" customFormat="1" ht="6.95" customHeight="1">
      <c r="B74" s="33"/>
      <c r="C74" s="34"/>
      <c r="D74" s="34"/>
      <c r="E74" s="34"/>
      <c r="F74" s="34"/>
      <c r="G74" s="34"/>
      <c r="H74" s="34"/>
      <c r="I74" s="102"/>
      <c r="J74" s="34"/>
      <c r="K74" s="34"/>
      <c r="L74" s="37"/>
    </row>
    <row r="75" spans="2:12" s="1" customFormat="1" ht="12.6" customHeight="1">
      <c r="B75" s="33"/>
      <c r="C75" s="28" t="s">
        <v>25</v>
      </c>
      <c r="D75" s="34"/>
      <c r="E75" s="34"/>
      <c r="F75" s="26" t="str">
        <f>E15</f>
        <v>město Šluknov</v>
      </c>
      <c r="G75" s="34"/>
      <c r="H75" s="34"/>
      <c r="I75" s="103" t="s">
        <v>31</v>
      </c>
      <c r="J75" s="31" t="str">
        <f>E21</f>
        <v xml:space="preserve"> </v>
      </c>
      <c r="K75" s="34"/>
      <c r="L75" s="37"/>
    </row>
    <row r="76" spans="2:12" s="1" customFormat="1" ht="12.6" customHeight="1">
      <c r="B76" s="33"/>
      <c r="C76" s="28" t="s">
        <v>29</v>
      </c>
      <c r="D76" s="34"/>
      <c r="E76" s="34"/>
      <c r="F76" s="26" t="str">
        <f>IF(E18="","",E18)</f>
        <v>Vyplň údaj</v>
      </c>
      <c r="G76" s="34"/>
      <c r="H76" s="34"/>
      <c r="I76" s="103" t="s">
        <v>34</v>
      </c>
      <c r="J76" s="31" t="str">
        <f>E24</f>
        <v>J. Nešněra</v>
      </c>
      <c r="K76" s="34"/>
      <c r="L76" s="37"/>
    </row>
    <row r="77" spans="2:12" s="1" customFormat="1" ht="10.35" customHeight="1">
      <c r="B77" s="33"/>
      <c r="C77" s="34"/>
      <c r="D77" s="34"/>
      <c r="E77" s="34"/>
      <c r="F77" s="34"/>
      <c r="G77" s="34"/>
      <c r="H77" s="34"/>
      <c r="I77" s="102"/>
      <c r="J77" s="34"/>
      <c r="K77" s="34"/>
      <c r="L77" s="37"/>
    </row>
    <row r="78" spans="2:20" s="9" customFormat="1" ht="29.25" customHeight="1">
      <c r="B78" s="147"/>
      <c r="C78" s="148" t="s">
        <v>125</v>
      </c>
      <c r="D78" s="149" t="s">
        <v>57</v>
      </c>
      <c r="E78" s="149" t="s">
        <v>53</v>
      </c>
      <c r="F78" s="149" t="s">
        <v>54</v>
      </c>
      <c r="G78" s="149" t="s">
        <v>126</v>
      </c>
      <c r="H78" s="149" t="s">
        <v>127</v>
      </c>
      <c r="I78" s="150" t="s">
        <v>128</v>
      </c>
      <c r="J78" s="149" t="s">
        <v>112</v>
      </c>
      <c r="K78" s="151" t="s">
        <v>129</v>
      </c>
      <c r="L78" s="152"/>
      <c r="M78" s="63" t="s">
        <v>19</v>
      </c>
      <c r="N78" s="64" t="s">
        <v>42</v>
      </c>
      <c r="O78" s="64" t="s">
        <v>130</v>
      </c>
      <c r="P78" s="64" t="s">
        <v>131</v>
      </c>
      <c r="Q78" s="64" t="s">
        <v>132</v>
      </c>
      <c r="R78" s="64" t="s">
        <v>133</v>
      </c>
      <c r="S78" s="64" t="s">
        <v>134</v>
      </c>
      <c r="T78" s="65" t="s">
        <v>135</v>
      </c>
    </row>
    <row r="79" spans="2:63" s="1" customFormat="1" ht="22.9" customHeight="1">
      <c r="B79" s="33"/>
      <c r="C79" s="70" t="s">
        <v>136</v>
      </c>
      <c r="D79" s="34"/>
      <c r="E79" s="34"/>
      <c r="F79" s="34"/>
      <c r="G79" s="34"/>
      <c r="H79" s="34"/>
      <c r="I79" s="102"/>
      <c r="J79" s="153">
        <f>BK79</f>
        <v>0</v>
      </c>
      <c r="K79" s="34"/>
      <c r="L79" s="37"/>
      <c r="M79" s="66"/>
      <c r="N79" s="67"/>
      <c r="O79" s="67"/>
      <c r="P79" s="154">
        <f>SUM(P80:P117)</f>
        <v>0</v>
      </c>
      <c r="Q79" s="67"/>
      <c r="R79" s="154">
        <f>SUM(R80:R117)</f>
        <v>0</v>
      </c>
      <c r="S79" s="67"/>
      <c r="T79" s="155">
        <f>SUM(T80:T117)</f>
        <v>0</v>
      </c>
      <c r="AT79" s="16" t="s">
        <v>71</v>
      </c>
      <c r="AU79" s="16" t="s">
        <v>113</v>
      </c>
      <c r="BK79" s="156">
        <f>SUM(BK80:BK117)</f>
        <v>0</v>
      </c>
    </row>
    <row r="80" spans="2:65" s="1" customFormat="1" ht="14.45" customHeight="1">
      <c r="B80" s="33"/>
      <c r="C80" s="173" t="s">
        <v>72</v>
      </c>
      <c r="D80" s="173" t="s">
        <v>141</v>
      </c>
      <c r="E80" s="174" t="s">
        <v>2109</v>
      </c>
      <c r="F80" s="175" t="s">
        <v>2110</v>
      </c>
      <c r="G80" s="176" t="s">
        <v>179</v>
      </c>
      <c r="H80" s="177">
        <v>17</v>
      </c>
      <c r="I80" s="178"/>
      <c r="J80" s="179">
        <f>ROUND(I80*H80,2)</f>
        <v>0</v>
      </c>
      <c r="K80" s="175" t="s">
        <v>19</v>
      </c>
      <c r="L80" s="37"/>
      <c r="M80" s="180" t="s">
        <v>19</v>
      </c>
      <c r="N80" s="181" t="s">
        <v>43</v>
      </c>
      <c r="O80" s="59"/>
      <c r="P80" s="182">
        <f>O80*H80</f>
        <v>0</v>
      </c>
      <c r="Q80" s="182">
        <v>0</v>
      </c>
      <c r="R80" s="182">
        <f>Q80*H80</f>
        <v>0</v>
      </c>
      <c r="S80" s="182">
        <v>0</v>
      </c>
      <c r="T80" s="183">
        <f>S80*H80</f>
        <v>0</v>
      </c>
      <c r="AR80" s="16" t="s">
        <v>239</v>
      </c>
      <c r="AT80" s="16" t="s">
        <v>141</v>
      </c>
      <c r="AU80" s="16" t="s">
        <v>72</v>
      </c>
      <c r="AY80" s="16" t="s">
        <v>139</v>
      </c>
      <c r="BE80" s="184">
        <f>IF(N80="základní",J80,0)</f>
        <v>0</v>
      </c>
      <c r="BF80" s="184">
        <f>IF(N80="snížená",J80,0)</f>
        <v>0</v>
      </c>
      <c r="BG80" s="184">
        <f>IF(N80="zákl. přenesená",J80,0)</f>
        <v>0</v>
      </c>
      <c r="BH80" s="184">
        <f>IF(N80="sníž. přenesená",J80,0)</f>
        <v>0</v>
      </c>
      <c r="BI80" s="184">
        <f>IF(N80="nulová",J80,0)</f>
        <v>0</v>
      </c>
      <c r="BJ80" s="16" t="s">
        <v>80</v>
      </c>
      <c r="BK80" s="184">
        <f>ROUND(I80*H80,2)</f>
        <v>0</v>
      </c>
      <c r="BL80" s="16" t="s">
        <v>239</v>
      </c>
      <c r="BM80" s="16" t="s">
        <v>82</v>
      </c>
    </row>
    <row r="81" spans="2:47" s="1" customFormat="1" ht="11.25">
      <c r="B81" s="33"/>
      <c r="C81" s="34"/>
      <c r="D81" s="185" t="s">
        <v>148</v>
      </c>
      <c r="E81" s="34"/>
      <c r="F81" s="186" t="s">
        <v>2110</v>
      </c>
      <c r="G81" s="34"/>
      <c r="H81" s="34"/>
      <c r="I81" s="102"/>
      <c r="J81" s="34"/>
      <c r="K81" s="34"/>
      <c r="L81" s="37"/>
      <c r="M81" s="187"/>
      <c r="N81" s="59"/>
      <c r="O81" s="59"/>
      <c r="P81" s="59"/>
      <c r="Q81" s="59"/>
      <c r="R81" s="59"/>
      <c r="S81" s="59"/>
      <c r="T81" s="60"/>
      <c r="AT81" s="16" t="s">
        <v>148</v>
      </c>
      <c r="AU81" s="16" t="s">
        <v>72</v>
      </c>
    </row>
    <row r="82" spans="2:65" s="1" customFormat="1" ht="14.45" customHeight="1">
      <c r="B82" s="33"/>
      <c r="C82" s="173" t="s">
        <v>72</v>
      </c>
      <c r="D82" s="173" t="s">
        <v>141</v>
      </c>
      <c r="E82" s="174" t="s">
        <v>2111</v>
      </c>
      <c r="F82" s="175" t="s">
        <v>2112</v>
      </c>
      <c r="G82" s="176" t="s">
        <v>179</v>
      </c>
      <c r="H82" s="177">
        <v>7</v>
      </c>
      <c r="I82" s="178"/>
      <c r="J82" s="179">
        <f>ROUND(I82*H82,2)</f>
        <v>0</v>
      </c>
      <c r="K82" s="175" t="s">
        <v>19</v>
      </c>
      <c r="L82" s="37"/>
      <c r="M82" s="180" t="s">
        <v>19</v>
      </c>
      <c r="N82" s="181" t="s">
        <v>43</v>
      </c>
      <c r="O82" s="59"/>
      <c r="P82" s="182">
        <f>O82*H82</f>
        <v>0</v>
      </c>
      <c r="Q82" s="182">
        <v>0</v>
      </c>
      <c r="R82" s="182">
        <f>Q82*H82</f>
        <v>0</v>
      </c>
      <c r="S82" s="182">
        <v>0</v>
      </c>
      <c r="T82" s="183">
        <f>S82*H82</f>
        <v>0</v>
      </c>
      <c r="AR82" s="16" t="s">
        <v>239</v>
      </c>
      <c r="AT82" s="16" t="s">
        <v>141</v>
      </c>
      <c r="AU82" s="16" t="s">
        <v>72</v>
      </c>
      <c r="AY82" s="16" t="s">
        <v>139</v>
      </c>
      <c r="BE82" s="184">
        <f>IF(N82="základní",J82,0)</f>
        <v>0</v>
      </c>
      <c r="BF82" s="184">
        <f>IF(N82="snížená",J82,0)</f>
        <v>0</v>
      </c>
      <c r="BG82" s="184">
        <f>IF(N82="zákl. přenesená",J82,0)</f>
        <v>0</v>
      </c>
      <c r="BH82" s="184">
        <f>IF(N82="sníž. přenesená",J82,0)</f>
        <v>0</v>
      </c>
      <c r="BI82" s="184">
        <f>IF(N82="nulová",J82,0)</f>
        <v>0</v>
      </c>
      <c r="BJ82" s="16" t="s">
        <v>80</v>
      </c>
      <c r="BK82" s="184">
        <f>ROUND(I82*H82,2)</f>
        <v>0</v>
      </c>
      <c r="BL82" s="16" t="s">
        <v>239</v>
      </c>
      <c r="BM82" s="16" t="s">
        <v>146</v>
      </c>
    </row>
    <row r="83" spans="2:47" s="1" customFormat="1" ht="11.25">
      <c r="B83" s="33"/>
      <c r="C83" s="34"/>
      <c r="D83" s="185" t="s">
        <v>148</v>
      </c>
      <c r="E83" s="34"/>
      <c r="F83" s="186" t="s">
        <v>2112</v>
      </c>
      <c r="G83" s="34"/>
      <c r="H83" s="34"/>
      <c r="I83" s="102"/>
      <c r="J83" s="34"/>
      <c r="K83" s="34"/>
      <c r="L83" s="37"/>
      <c r="M83" s="187"/>
      <c r="N83" s="59"/>
      <c r="O83" s="59"/>
      <c r="P83" s="59"/>
      <c r="Q83" s="59"/>
      <c r="R83" s="59"/>
      <c r="S83" s="59"/>
      <c r="T83" s="60"/>
      <c r="AT83" s="16" t="s">
        <v>148</v>
      </c>
      <c r="AU83" s="16" t="s">
        <v>72</v>
      </c>
    </row>
    <row r="84" spans="2:65" s="1" customFormat="1" ht="14.45" customHeight="1">
      <c r="B84" s="33"/>
      <c r="C84" s="173" t="s">
        <v>72</v>
      </c>
      <c r="D84" s="173" t="s">
        <v>141</v>
      </c>
      <c r="E84" s="174" t="s">
        <v>2113</v>
      </c>
      <c r="F84" s="175" t="s">
        <v>2114</v>
      </c>
      <c r="G84" s="176" t="s">
        <v>179</v>
      </c>
      <c r="H84" s="177">
        <v>10</v>
      </c>
      <c r="I84" s="178"/>
      <c r="J84" s="179">
        <f>ROUND(I84*H84,2)</f>
        <v>0</v>
      </c>
      <c r="K84" s="175" t="s">
        <v>19</v>
      </c>
      <c r="L84" s="37"/>
      <c r="M84" s="180" t="s">
        <v>19</v>
      </c>
      <c r="N84" s="181" t="s">
        <v>43</v>
      </c>
      <c r="O84" s="59"/>
      <c r="P84" s="182">
        <f>O84*H84</f>
        <v>0</v>
      </c>
      <c r="Q84" s="182">
        <v>0</v>
      </c>
      <c r="R84" s="182">
        <f>Q84*H84</f>
        <v>0</v>
      </c>
      <c r="S84" s="182">
        <v>0</v>
      </c>
      <c r="T84" s="183">
        <f>S84*H84</f>
        <v>0</v>
      </c>
      <c r="AR84" s="16" t="s">
        <v>239</v>
      </c>
      <c r="AT84" s="16" t="s">
        <v>141</v>
      </c>
      <c r="AU84" s="16" t="s">
        <v>72</v>
      </c>
      <c r="AY84" s="16" t="s">
        <v>139</v>
      </c>
      <c r="BE84" s="184">
        <f>IF(N84="základní",J84,0)</f>
        <v>0</v>
      </c>
      <c r="BF84" s="184">
        <f>IF(N84="snížená",J84,0)</f>
        <v>0</v>
      </c>
      <c r="BG84" s="184">
        <f>IF(N84="zákl. přenesená",J84,0)</f>
        <v>0</v>
      </c>
      <c r="BH84" s="184">
        <f>IF(N84="sníž. přenesená",J84,0)</f>
        <v>0</v>
      </c>
      <c r="BI84" s="184">
        <f>IF(N84="nulová",J84,0)</f>
        <v>0</v>
      </c>
      <c r="BJ84" s="16" t="s">
        <v>80</v>
      </c>
      <c r="BK84" s="184">
        <f>ROUND(I84*H84,2)</f>
        <v>0</v>
      </c>
      <c r="BL84" s="16" t="s">
        <v>239</v>
      </c>
      <c r="BM84" s="16" t="s">
        <v>172</v>
      </c>
    </row>
    <row r="85" spans="2:47" s="1" customFormat="1" ht="11.25">
      <c r="B85" s="33"/>
      <c r="C85" s="34"/>
      <c r="D85" s="185" t="s">
        <v>148</v>
      </c>
      <c r="E85" s="34"/>
      <c r="F85" s="186" t="s">
        <v>2114</v>
      </c>
      <c r="G85" s="34"/>
      <c r="H85" s="34"/>
      <c r="I85" s="102"/>
      <c r="J85" s="34"/>
      <c r="K85" s="34"/>
      <c r="L85" s="37"/>
      <c r="M85" s="187"/>
      <c r="N85" s="59"/>
      <c r="O85" s="59"/>
      <c r="P85" s="59"/>
      <c r="Q85" s="59"/>
      <c r="R85" s="59"/>
      <c r="S85" s="59"/>
      <c r="T85" s="60"/>
      <c r="AT85" s="16" t="s">
        <v>148</v>
      </c>
      <c r="AU85" s="16" t="s">
        <v>72</v>
      </c>
    </row>
    <row r="86" spans="2:65" s="1" customFormat="1" ht="14.45" customHeight="1">
      <c r="B86" s="33"/>
      <c r="C86" s="173" t="s">
        <v>72</v>
      </c>
      <c r="D86" s="173" t="s">
        <v>141</v>
      </c>
      <c r="E86" s="174" t="s">
        <v>2115</v>
      </c>
      <c r="F86" s="175" t="s">
        <v>2116</v>
      </c>
      <c r="G86" s="176" t="s">
        <v>1993</v>
      </c>
      <c r="H86" s="177">
        <v>2</v>
      </c>
      <c r="I86" s="178"/>
      <c r="J86" s="179">
        <f>ROUND(I86*H86,2)</f>
        <v>0</v>
      </c>
      <c r="K86" s="175" t="s">
        <v>19</v>
      </c>
      <c r="L86" s="37"/>
      <c r="M86" s="180" t="s">
        <v>19</v>
      </c>
      <c r="N86" s="181" t="s">
        <v>43</v>
      </c>
      <c r="O86" s="59"/>
      <c r="P86" s="182">
        <f>O86*H86</f>
        <v>0</v>
      </c>
      <c r="Q86" s="182">
        <v>0</v>
      </c>
      <c r="R86" s="182">
        <f>Q86*H86</f>
        <v>0</v>
      </c>
      <c r="S86" s="182">
        <v>0</v>
      </c>
      <c r="T86" s="183">
        <f>S86*H86</f>
        <v>0</v>
      </c>
      <c r="AR86" s="16" t="s">
        <v>239</v>
      </c>
      <c r="AT86" s="16" t="s">
        <v>141</v>
      </c>
      <c r="AU86" s="16" t="s">
        <v>72</v>
      </c>
      <c r="AY86" s="16" t="s">
        <v>139</v>
      </c>
      <c r="BE86" s="184">
        <f>IF(N86="základní",J86,0)</f>
        <v>0</v>
      </c>
      <c r="BF86" s="184">
        <f>IF(N86="snížená",J86,0)</f>
        <v>0</v>
      </c>
      <c r="BG86" s="184">
        <f>IF(N86="zákl. přenesená",J86,0)</f>
        <v>0</v>
      </c>
      <c r="BH86" s="184">
        <f>IF(N86="sníž. přenesená",J86,0)</f>
        <v>0</v>
      </c>
      <c r="BI86" s="184">
        <f>IF(N86="nulová",J86,0)</f>
        <v>0</v>
      </c>
      <c r="BJ86" s="16" t="s">
        <v>80</v>
      </c>
      <c r="BK86" s="184">
        <f>ROUND(I86*H86,2)</f>
        <v>0</v>
      </c>
      <c r="BL86" s="16" t="s">
        <v>239</v>
      </c>
      <c r="BM86" s="16" t="s">
        <v>183</v>
      </c>
    </row>
    <row r="87" spans="2:47" s="1" customFormat="1" ht="11.25">
      <c r="B87" s="33"/>
      <c r="C87" s="34"/>
      <c r="D87" s="185" t="s">
        <v>148</v>
      </c>
      <c r="E87" s="34"/>
      <c r="F87" s="186" t="s">
        <v>2116</v>
      </c>
      <c r="G87" s="34"/>
      <c r="H87" s="34"/>
      <c r="I87" s="102"/>
      <c r="J87" s="34"/>
      <c r="K87" s="34"/>
      <c r="L87" s="37"/>
      <c r="M87" s="187"/>
      <c r="N87" s="59"/>
      <c r="O87" s="59"/>
      <c r="P87" s="59"/>
      <c r="Q87" s="59"/>
      <c r="R87" s="59"/>
      <c r="S87" s="59"/>
      <c r="T87" s="60"/>
      <c r="AT87" s="16" t="s">
        <v>148</v>
      </c>
      <c r="AU87" s="16" t="s">
        <v>72</v>
      </c>
    </row>
    <row r="88" spans="2:65" s="1" customFormat="1" ht="14.45" customHeight="1">
      <c r="B88" s="33"/>
      <c r="C88" s="173" t="s">
        <v>72</v>
      </c>
      <c r="D88" s="173" t="s">
        <v>141</v>
      </c>
      <c r="E88" s="174" t="s">
        <v>2117</v>
      </c>
      <c r="F88" s="175" t="s">
        <v>2118</v>
      </c>
      <c r="G88" s="176" t="s">
        <v>1993</v>
      </c>
      <c r="H88" s="177">
        <v>6</v>
      </c>
      <c r="I88" s="178"/>
      <c r="J88" s="179">
        <f>ROUND(I88*H88,2)</f>
        <v>0</v>
      </c>
      <c r="K88" s="175" t="s">
        <v>19</v>
      </c>
      <c r="L88" s="37"/>
      <c r="M88" s="180" t="s">
        <v>19</v>
      </c>
      <c r="N88" s="181" t="s">
        <v>43</v>
      </c>
      <c r="O88" s="59"/>
      <c r="P88" s="182">
        <f>O88*H88</f>
        <v>0</v>
      </c>
      <c r="Q88" s="182">
        <v>0</v>
      </c>
      <c r="R88" s="182">
        <f>Q88*H88</f>
        <v>0</v>
      </c>
      <c r="S88" s="182">
        <v>0</v>
      </c>
      <c r="T88" s="183">
        <f>S88*H88</f>
        <v>0</v>
      </c>
      <c r="AR88" s="16" t="s">
        <v>239</v>
      </c>
      <c r="AT88" s="16" t="s">
        <v>141</v>
      </c>
      <c r="AU88" s="16" t="s">
        <v>72</v>
      </c>
      <c r="AY88" s="16" t="s">
        <v>139</v>
      </c>
      <c r="BE88" s="184">
        <f>IF(N88="základní",J88,0)</f>
        <v>0</v>
      </c>
      <c r="BF88" s="184">
        <f>IF(N88="snížená",J88,0)</f>
        <v>0</v>
      </c>
      <c r="BG88" s="184">
        <f>IF(N88="zákl. přenesená",J88,0)</f>
        <v>0</v>
      </c>
      <c r="BH88" s="184">
        <f>IF(N88="sníž. přenesená",J88,0)</f>
        <v>0</v>
      </c>
      <c r="BI88" s="184">
        <f>IF(N88="nulová",J88,0)</f>
        <v>0</v>
      </c>
      <c r="BJ88" s="16" t="s">
        <v>80</v>
      </c>
      <c r="BK88" s="184">
        <f>ROUND(I88*H88,2)</f>
        <v>0</v>
      </c>
      <c r="BL88" s="16" t="s">
        <v>239</v>
      </c>
      <c r="BM88" s="16" t="s">
        <v>197</v>
      </c>
    </row>
    <row r="89" spans="2:47" s="1" customFormat="1" ht="11.25">
      <c r="B89" s="33"/>
      <c r="C89" s="34"/>
      <c r="D89" s="185" t="s">
        <v>148</v>
      </c>
      <c r="E89" s="34"/>
      <c r="F89" s="186" t="s">
        <v>2118</v>
      </c>
      <c r="G89" s="34"/>
      <c r="H89" s="34"/>
      <c r="I89" s="102"/>
      <c r="J89" s="34"/>
      <c r="K89" s="34"/>
      <c r="L89" s="37"/>
      <c r="M89" s="187"/>
      <c r="N89" s="59"/>
      <c r="O89" s="59"/>
      <c r="P89" s="59"/>
      <c r="Q89" s="59"/>
      <c r="R89" s="59"/>
      <c r="S89" s="59"/>
      <c r="T89" s="60"/>
      <c r="AT89" s="16" t="s">
        <v>148</v>
      </c>
      <c r="AU89" s="16" t="s">
        <v>72</v>
      </c>
    </row>
    <row r="90" spans="2:65" s="1" customFormat="1" ht="14.45" customHeight="1">
      <c r="B90" s="33"/>
      <c r="C90" s="173" t="s">
        <v>72</v>
      </c>
      <c r="D90" s="173" t="s">
        <v>141</v>
      </c>
      <c r="E90" s="174" t="s">
        <v>2119</v>
      </c>
      <c r="F90" s="175" t="s">
        <v>2120</v>
      </c>
      <c r="G90" s="176" t="s">
        <v>1993</v>
      </c>
      <c r="H90" s="177">
        <v>7</v>
      </c>
      <c r="I90" s="178"/>
      <c r="J90" s="179">
        <f>ROUND(I90*H90,2)</f>
        <v>0</v>
      </c>
      <c r="K90" s="175" t="s">
        <v>19</v>
      </c>
      <c r="L90" s="37"/>
      <c r="M90" s="180" t="s">
        <v>19</v>
      </c>
      <c r="N90" s="181" t="s">
        <v>43</v>
      </c>
      <c r="O90" s="59"/>
      <c r="P90" s="182">
        <f>O90*H90</f>
        <v>0</v>
      </c>
      <c r="Q90" s="182">
        <v>0</v>
      </c>
      <c r="R90" s="182">
        <f>Q90*H90</f>
        <v>0</v>
      </c>
      <c r="S90" s="182">
        <v>0</v>
      </c>
      <c r="T90" s="183">
        <f>S90*H90</f>
        <v>0</v>
      </c>
      <c r="AR90" s="16" t="s">
        <v>239</v>
      </c>
      <c r="AT90" s="16" t="s">
        <v>141</v>
      </c>
      <c r="AU90" s="16" t="s">
        <v>72</v>
      </c>
      <c r="AY90" s="16" t="s">
        <v>139</v>
      </c>
      <c r="BE90" s="184">
        <f>IF(N90="základní",J90,0)</f>
        <v>0</v>
      </c>
      <c r="BF90" s="184">
        <f>IF(N90="snížená",J90,0)</f>
        <v>0</v>
      </c>
      <c r="BG90" s="184">
        <f>IF(N90="zákl. přenesená",J90,0)</f>
        <v>0</v>
      </c>
      <c r="BH90" s="184">
        <f>IF(N90="sníž. přenesená",J90,0)</f>
        <v>0</v>
      </c>
      <c r="BI90" s="184">
        <f>IF(N90="nulová",J90,0)</f>
        <v>0</v>
      </c>
      <c r="BJ90" s="16" t="s">
        <v>80</v>
      </c>
      <c r="BK90" s="184">
        <f>ROUND(I90*H90,2)</f>
        <v>0</v>
      </c>
      <c r="BL90" s="16" t="s">
        <v>239</v>
      </c>
      <c r="BM90" s="16" t="s">
        <v>214</v>
      </c>
    </row>
    <row r="91" spans="2:47" s="1" customFormat="1" ht="11.25">
      <c r="B91" s="33"/>
      <c r="C91" s="34"/>
      <c r="D91" s="185" t="s">
        <v>148</v>
      </c>
      <c r="E91" s="34"/>
      <c r="F91" s="186" t="s">
        <v>2120</v>
      </c>
      <c r="G91" s="34"/>
      <c r="H91" s="34"/>
      <c r="I91" s="102"/>
      <c r="J91" s="34"/>
      <c r="K91" s="34"/>
      <c r="L91" s="37"/>
      <c r="M91" s="187"/>
      <c r="N91" s="59"/>
      <c r="O91" s="59"/>
      <c r="P91" s="59"/>
      <c r="Q91" s="59"/>
      <c r="R91" s="59"/>
      <c r="S91" s="59"/>
      <c r="T91" s="60"/>
      <c r="AT91" s="16" t="s">
        <v>148</v>
      </c>
      <c r="AU91" s="16" t="s">
        <v>72</v>
      </c>
    </row>
    <row r="92" spans="2:65" s="1" customFormat="1" ht="14.45" customHeight="1">
      <c r="B92" s="33"/>
      <c r="C92" s="173" t="s">
        <v>72</v>
      </c>
      <c r="D92" s="173" t="s">
        <v>141</v>
      </c>
      <c r="E92" s="174" t="s">
        <v>2121</v>
      </c>
      <c r="F92" s="175" t="s">
        <v>2122</v>
      </c>
      <c r="G92" s="176" t="s">
        <v>1993</v>
      </c>
      <c r="H92" s="177">
        <v>2</v>
      </c>
      <c r="I92" s="178"/>
      <c r="J92" s="179">
        <f>ROUND(I92*H92,2)</f>
        <v>0</v>
      </c>
      <c r="K92" s="175" t="s">
        <v>19</v>
      </c>
      <c r="L92" s="37"/>
      <c r="M92" s="180" t="s">
        <v>19</v>
      </c>
      <c r="N92" s="181" t="s">
        <v>43</v>
      </c>
      <c r="O92" s="59"/>
      <c r="P92" s="182">
        <f>O92*H92</f>
        <v>0</v>
      </c>
      <c r="Q92" s="182">
        <v>0</v>
      </c>
      <c r="R92" s="182">
        <f>Q92*H92</f>
        <v>0</v>
      </c>
      <c r="S92" s="182">
        <v>0</v>
      </c>
      <c r="T92" s="183">
        <f>S92*H92</f>
        <v>0</v>
      </c>
      <c r="AR92" s="16" t="s">
        <v>239</v>
      </c>
      <c r="AT92" s="16" t="s">
        <v>141</v>
      </c>
      <c r="AU92" s="16" t="s">
        <v>72</v>
      </c>
      <c r="AY92" s="16" t="s">
        <v>139</v>
      </c>
      <c r="BE92" s="184">
        <f>IF(N92="základní",J92,0)</f>
        <v>0</v>
      </c>
      <c r="BF92" s="184">
        <f>IF(N92="snížená",J92,0)</f>
        <v>0</v>
      </c>
      <c r="BG92" s="184">
        <f>IF(N92="zákl. přenesená",J92,0)</f>
        <v>0</v>
      </c>
      <c r="BH92" s="184">
        <f>IF(N92="sníž. přenesená",J92,0)</f>
        <v>0</v>
      </c>
      <c r="BI92" s="184">
        <f>IF(N92="nulová",J92,0)</f>
        <v>0</v>
      </c>
      <c r="BJ92" s="16" t="s">
        <v>80</v>
      </c>
      <c r="BK92" s="184">
        <f>ROUND(I92*H92,2)</f>
        <v>0</v>
      </c>
      <c r="BL92" s="16" t="s">
        <v>239</v>
      </c>
      <c r="BM92" s="16" t="s">
        <v>227</v>
      </c>
    </row>
    <row r="93" spans="2:47" s="1" customFormat="1" ht="11.25">
      <c r="B93" s="33"/>
      <c r="C93" s="34"/>
      <c r="D93" s="185" t="s">
        <v>148</v>
      </c>
      <c r="E93" s="34"/>
      <c r="F93" s="186" t="s">
        <v>2122</v>
      </c>
      <c r="G93" s="34"/>
      <c r="H93" s="34"/>
      <c r="I93" s="102"/>
      <c r="J93" s="34"/>
      <c r="K93" s="34"/>
      <c r="L93" s="37"/>
      <c r="M93" s="187"/>
      <c r="N93" s="59"/>
      <c r="O93" s="59"/>
      <c r="P93" s="59"/>
      <c r="Q93" s="59"/>
      <c r="R93" s="59"/>
      <c r="S93" s="59"/>
      <c r="T93" s="60"/>
      <c r="AT93" s="16" t="s">
        <v>148</v>
      </c>
      <c r="AU93" s="16" t="s">
        <v>72</v>
      </c>
    </row>
    <row r="94" spans="2:65" s="1" customFormat="1" ht="14.45" customHeight="1">
      <c r="B94" s="33"/>
      <c r="C94" s="173" t="s">
        <v>72</v>
      </c>
      <c r="D94" s="173" t="s">
        <v>141</v>
      </c>
      <c r="E94" s="174" t="s">
        <v>2123</v>
      </c>
      <c r="F94" s="175" t="s">
        <v>2124</v>
      </c>
      <c r="G94" s="176" t="s">
        <v>1993</v>
      </c>
      <c r="H94" s="177">
        <v>1</v>
      </c>
      <c r="I94" s="178"/>
      <c r="J94" s="179">
        <f>ROUND(I94*H94,2)</f>
        <v>0</v>
      </c>
      <c r="K94" s="175" t="s">
        <v>19</v>
      </c>
      <c r="L94" s="37"/>
      <c r="M94" s="180" t="s">
        <v>19</v>
      </c>
      <c r="N94" s="181" t="s">
        <v>43</v>
      </c>
      <c r="O94" s="59"/>
      <c r="P94" s="182">
        <f>O94*H94</f>
        <v>0</v>
      </c>
      <c r="Q94" s="182">
        <v>0</v>
      </c>
      <c r="R94" s="182">
        <f>Q94*H94</f>
        <v>0</v>
      </c>
      <c r="S94" s="182">
        <v>0</v>
      </c>
      <c r="T94" s="183">
        <f>S94*H94</f>
        <v>0</v>
      </c>
      <c r="AR94" s="16" t="s">
        <v>239</v>
      </c>
      <c r="AT94" s="16" t="s">
        <v>141</v>
      </c>
      <c r="AU94" s="16" t="s">
        <v>72</v>
      </c>
      <c r="AY94" s="16" t="s">
        <v>139</v>
      </c>
      <c r="BE94" s="184">
        <f>IF(N94="základní",J94,0)</f>
        <v>0</v>
      </c>
      <c r="BF94" s="184">
        <f>IF(N94="snížená",J94,0)</f>
        <v>0</v>
      </c>
      <c r="BG94" s="184">
        <f>IF(N94="zákl. přenesená",J94,0)</f>
        <v>0</v>
      </c>
      <c r="BH94" s="184">
        <f>IF(N94="sníž. přenesená",J94,0)</f>
        <v>0</v>
      </c>
      <c r="BI94" s="184">
        <f>IF(N94="nulová",J94,0)</f>
        <v>0</v>
      </c>
      <c r="BJ94" s="16" t="s">
        <v>80</v>
      </c>
      <c r="BK94" s="184">
        <f>ROUND(I94*H94,2)</f>
        <v>0</v>
      </c>
      <c r="BL94" s="16" t="s">
        <v>239</v>
      </c>
      <c r="BM94" s="16" t="s">
        <v>239</v>
      </c>
    </row>
    <row r="95" spans="2:47" s="1" customFormat="1" ht="11.25">
      <c r="B95" s="33"/>
      <c r="C95" s="34"/>
      <c r="D95" s="185" t="s">
        <v>148</v>
      </c>
      <c r="E95" s="34"/>
      <c r="F95" s="186" t="s">
        <v>2124</v>
      </c>
      <c r="G95" s="34"/>
      <c r="H95" s="34"/>
      <c r="I95" s="102"/>
      <c r="J95" s="34"/>
      <c r="K95" s="34"/>
      <c r="L95" s="37"/>
      <c r="M95" s="187"/>
      <c r="N95" s="59"/>
      <c r="O95" s="59"/>
      <c r="P95" s="59"/>
      <c r="Q95" s="59"/>
      <c r="R95" s="59"/>
      <c r="S95" s="59"/>
      <c r="T95" s="60"/>
      <c r="AT95" s="16" t="s">
        <v>148</v>
      </c>
      <c r="AU95" s="16" t="s">
        <v>72</v>
      </c>
    </row>
    <row r="96" spans="2:65" s="1" customFormat="1" ht="14.45" customHeight="1">
      <c r="B96" s="33"/>
      <c r="C96" s="173" t="s">
        <v>72</v>
      </c>
      <c r="D96" s="173" t="s">
        <v>141</v>
      </c>
      <c r="E96" s="174" t="s">
        <v>2125</v>
      </c>
      <c r="F96" s="175" t="s">
        <v>2126</v>
      </c>
      <c r="G96" s="176" t="s">
        <v>1993</v>
      </c>
      <c r="H96" s="177">
        <v>6</v>
      </c>
      <c r="I96" s="178"/>
      <c r="J96" s="179">
        <f>ROUND(I96*H96,2)</f>
        <v>0</v>
      </c>
      <c r="K96" s="175" t="s">
        <v>19</v>
      </c>
      <c r="L96" s="37"/>
      <c r="M96" s="180" t="s">
        <v>19</v>
      </c>
      <c r="N96" s="181" t="s">
        <v>43</v>
      </c>
      <c r="O96" s="59"/>
      <c r="P96" s="182">
        <f>O96*H96</f>
        <v>0</v>
      </c>
      <c r="Q96" s="182">
        <v>0</v>
      </c>
      <c r="R96" s="182">
        <f>Q96*H96</f>
        <v>0</v>
      </c>
      <c r="S96" s="182">
        <v>0</v>
      </c>
      <c r="T96" s="183">
        <f>S96*H96</f>
        <v>0</v>
      </c>
      <c r="AR96" s="16" t="s">
        <v>239</v>
      </c>
      <c r="AT96" s="16" t="s">
        <v>141</v>
      </c>
      <c r="AU96" s="16" t="s">
        <v>72</v>
      </c>
      <c r="AY96" s="16" t="s">
        <v>139</v>
      </c>
      <c r="BE96" s="184">
        <f>IF(N96="základní",J96,0)</f>
        <v>0</v>
      </c>
      <c r="BF96" s="184">
        <f>IF(N96="snížená",J96,0)</f>
        <v>0</v>
      </c>
      <c r="BG96" s="184">
        <f>IF(N96="zákl. přenesená",J96,0)</f>
        <v>0</v>
      </c>
      <c r="BH96" s="184">
        <f>IF(N96="sníž. přenesená",J96,0)</f>
        <v>0</v>
      </c>
      <c r="BI96" s="184">
        <f>IF(N96="nulová",J96,0)</f>
        <v>0</v>
      </c>
      <c r="BJ96" s="16" t="s">
        <v>80</v>
      </c>
      <c r="BK96" s="184">
        <f>ROUND(I96*H96,2)</f>
        <v>0</v>
      </c>
      <c r="BL96" s="16" t="s">
        <v>239</v>
      </c>
      <c r="BM96" s="16" t="s">
        <v>258</v>
      </c>
    </row>
    <row r="97" spans="2:47" s="1" customFormat="1" ht="11.25">
      <c r="B97" s="33"/>
      <c r="C97" s="34"/>
      <c r="D97" s="185" t="s">
        <v>148</v>
      </c>
      <c r="E97" s="34"/>
      <c r="F97" s="186" t="s">
        <v>2126</v>
      </c>
      <c r="G97" s="34"/>
      <c r="H97" s="34"/>
      <c r="I97" s="102"/>
      <c r="J97" s="34"/>
      <c r="K97" s="34"/>
      <c r="L97" s="37"/>
      <c r="M97" s="187"/>
      <c r="N97" s="59"/>
      <c r="O97" s="59"/>
      <c r="P97" s="59"/>
      <c r="Q97" s="59"/>
      <c r="R97" s="59"/>
      <c r="S97" s="59"/>
      <c r="T97" s="60"/>
      <c r="AT97" s="16" t="s">
        <v>148</v>
      </c>
      <c r="AU97" s="16" t="s">
        <v>72</v>
      </c>
    </row>
    <row r="98" spans="2:65" s="1" customFormat="1" ht="14.45" customHeight="1">
      <c r="B98" s="33"/>
      <c r="C98" s="173" t="s">
        <v>72</v>
      </c>
      <c r="D98" s="173" t="s">
        <v>141</v>
      </c>
      <c r="E98" s="174" t="s">
        <v>2127</v>
      </c>
      <c r="F98" s="175" t="s">
        <v>2128</v>
      </c>
      <c r="G98" s="176" t="s">
        <v>1993</v>
      </c>
      <c r="H98" s="177">
        <v>1</v>
      </c>
      <c r="I98" s="178"/>
      <c r="J98" s="179">
        <f>ROUND(I98*H98,2)</f>
        <v>0</v>
      </c>
      <c r="K98" s="175" t="s">
        <v>19</v>
      </c>
      <c r="L98" s="37"/>
      <c r="M98" s="180" t="s">
        <v>19</v>
      </c>
      <c r="N98" s="181" t="s">
        <v>43</v>
      </c>
      <c r="O98" s="59"/>
      <c r="P98" s="182">
        <f>O98*H98</f>
        <v>0</v>
      </c>
      <c r="Q98" s="182">
        <v>0</v>
      </c>
      <c r="R98" s="182">
        <f>Q98*H98</f>
        <v>0</v>
      </c>
      <c r="S98" s="182">
        <v>0</v>
      </c>
      <c r="T98" s="183">
        <f>S98*H98</f>
        <v>0</v>
      </c>
      <c r="AR98" s="16" t="s">
        <v>239</v>
      </c>
      <c r="AT98" s="16" t="s">
        <v>141</v>
      </c>
      <c r="AU98" s="16" t="s">
        <v>72</v>
      </c>
      <c r="AY98" s="16" t="s">
        <v>139</v>
      </c>
      <c r="BE98" s="184">
        <f>IF(N98="základní",J98,0)</f>
        <v>0</v>
      </c>
      <c r="BF98" s="184">
        <f>IF(N98="snížená",J98,0)</f>
        <v>0</v>
      </c>
      <c r="BG98" s="184">
        <f>IF(N98="zákl. přenesená",J98,0)</f>
        <v>0</v>
      </c>
      <c r="BH98" s="184">
        <f>IF(N98="sníž. přenesená",J98,0)</f>
        <v>0</v>
      </c>
      <c r="BI98" s="184">
        <f>IF(N98="nulová",J98,0)</f>
        <v>0</v>
      </c>
      <c r="BJ98" s="16" t="s">
        <v>80</v>
      </c>
      <c r="BK98" s="184">
        <f>ROUND(I98*H98,2)</f>
        <v>0</v>
      </c>
      <c r="BL98" s="16" t="s">
        <v>239</v>
      </c>
      <c r="BM98" s="16" t="s">
        <v>274</v>
      </c>
    </row>
    <row r="99" spans="2:47" s="1" customFormat="1" ht="11.25">
      <c r="B99" s="33"/>
      <c r="C99" s="34"/>
      <c r="D99" s="185" t="s">
        <v>148</v>
      </c>
      <c r="E99" s="34"/>
      <c r="F99" s="186" t="s">
        <v>2128</v>
      </c>
      <c r="G99" s="34"/>
      <c r="H99" s="34"/>
      <c r="I99" s="102"/>
      <c r="J99" s="34"/>
      <c r="K99" s="34"/>
      <c r="L99" s="37"/>
      <c r="M99" s="187"/>
      <c r="N99" s="59"/>
      <c r="O99" s="59"/>
      <c r="P99" s="59"/>
      <c r="Q99" s="59"/>
      <c r="R99" s="59"/>
      <c r="S99" s="59"/>
      <c r="T99" s="60"/>
      <c r="AT99" s="16" t="s">
        <v>148</v>
      </c>
      <c r="AU99" s="16" t="s">
        <v>72</v>
      </c>
    </row>
    <row r="100" spans="2:65" s="1" customFormat="1" ht="14.45" customHeight="1">
      <c r="B100" s="33"/>
      <c r="C100" s="173" t="s">
        <v>72</v>
      </c>
      <c r="D100" s="173" t="s">
        <v>141</v>
      </c>
      <c r="E100" s="174" t="s">
        <v>2129</v>
      </c>
      <c r="F100" s="175" t="s">
        <v>2130</v>
      </c>
      <c r="G100" s="176" t="s">
        <v>1993</v>
      </c>
      <c r="H100" s="177">
        <v>2</v>
      </c>
      <c r="I100" s="178"/>
      <c r="J100" s="179">
        <f>ROUND(I100*H100,2)</f>
        <v>0</v>
      </c>
      <c r="K100" s="175" t="s">
        <v>19</v>
      </c>
      <c r="L100" s="37"/>
      <c r="M100" s="180" t="s">
        <v>19</v>
      </c>
      <c r="N100" s="181" t="s">
        <v>43</v>
      </c>
      <c r="O100" s="59"/>
      <c r="P100" s="182">
        <f>O100*H100</f>
        <v>0</v>
      </c>
      <c r="Q100" s="182">
        <v>0</v>
      </c>
      <c r="R100" s="182">
        <f>Q100*H100</f>
        <v>0</v>
      </c>
      <c r="S100" s="182">
        <v>0</v>
      </c>
      <c r="T100" s="183">
        <f>S100*H100</f>
        <v>0</v>
      </c>
      <c r="AR100" s="16" t="s">
        <v>239</v>
      </c>
      <c r="AT100" s="16" t="s">
        <v>141</v>
      </c>
      <c r="AU100" s="16" t="s">
        <v>72</v>
      </c>
      <c r="AY100" s="16" t="s">
        <v>139</v>
      </c>
      <c r="BE100" s="184">
        <f>IF(N100="základní",J100,0)</f>
        <v>0</v>
      </c>
      <c r="BF100" s="184">
        <f>IF(N100="snížená",J100,0)</f>
        <v>0</v>
      </c>
      <c r="BG100" s="184">
        <f>IF(N100="zákl. přenesená",J100,0)</f>
        <v>0</v>
      </c>
      <c r="BH100" s="184">
        <f>IF(N100="sníž. přenesená",J100,0)</f>
        <v>0</v>
      </c>
      <c r="BI100" s="184">
        <f>IF(N100="nulová",J100,0)</f>
        <v>0</v>
      </c>
      <c r="BJ100" s="16" t="s">
        <v>80</v>
      </c>
      <c r="BK100" s="184">
        <f>ROUND(I100*H100,2)</f>
        <v>0</v>
      </c>
      <c r="BL100" s="16" t="s">
        <v>239</v>
      </c>
      <c r="BM100" s="16" t="s">
        <v>285</v>
      </c>
    </row>
    <row r="101" spans="2:47" s="1" customFormat="1" ht="11.25">
      <c r="B101" s="33"/>
      <c r="C101" s="34"/>
      <c r="D101" s="185" t="s">
        <v>148</v>
      </c>
      <c r="E101" s="34"/>
      <c r="F101" s="186" t="s">
        <v>2130</v>
      </c>
      <c r="G101" s="34"/>
      <c r="H101" s="34"/>
      <c r="I101" s="102"/>
      <c r="J101" s="34"/>
      <c r="K101" s="34"/>
      <c r="L101" s="37"/>
      <c r="M101" s="187"/>
      <c r="N101" s="59"/>
      <c r="O101" s="59"/>
      <c r="P101" s="59"/>
      <c r="Q101" s="59"/>
      <c r="R101" s="59"/>
      <c r="S101" s="59"/>
      <c r="T101" s="60"/>
      <c r="AT101" s="16" t="s">
        <v>148</v>
      </c>
      <c r="AU101" s="16" t="s">
        <v>72</v>
      </c>
    </row>
    <row r="102" spans="2:65" s="1" customFormat="1" ht="14.45" customHeight="1">
      <c r="B102" s="33"/>
      <c r="C102" s="173" t="s">
        <v>72</v>
      </c>
      <c r="D102" s="173" t="s">
        <v>141</v>
      </c>
      <c r="E102" s="174" t="s">
        <v>2131</v>
      </c>
      <c r="F102" s="175" t="s">
        <v>2132</v>
      </c>
      <c r="G102" s="176" t="s">
        <v>1993</v>
      </c>
      <c r="H102" s="177">
        <v>2</v>
      </c>
      <c r="I102" s="178"/>
      <c r="J102" s="179">
        <f>ROUND(I102*H102,2)</f>
        <v>0</v>
      </c>
      <c r="K102" s="175" t="s">
        <v>19</v>
      </c>
      <c r="L102" s="37"/>
      <c r="M102" s="180" t="s">
        <v>19</v>
      </c>
      <c r="N102" s="181" t="s">
        <v>43</v>
      </c>
      <c r="O102" s="59"/>
      <c r="P102" s="182">
        <f>O102*H102</f>
        <v>0</v>
      </c>
      <c r="Q102" s="182">
        <v>0</v>
      </c>
      <c r="R102" s="182">
        <f>Q102*H102</f>
        <v>0</v>
      </c>
      <c r="S102" s="182">
        <v>0</v>
      </c>
      <c r="T102" s="183">
        <f>S102*H102</f>
        <v>0</v>
      </c>
      <c r="AR102" s="16" t="s">
        <v>239</v>
      </c>
      <c r="AT102" s="16" t="s">
        <v>141</v>
      </c>
      <c r="AU102" s="16" t="s">
        <v>72</v>
      </c>
      <c r="AY102" s="16" t="s">
        <v>139</v>
      </c>
      <c r="BE102" s="184">
        <f>IF(N102="základní",J102,0)</f>
        <v>0</v>
      </c>
      <c r="BF102" s="184">
        <f>IF(N102="snížená",J102,0)</f>
        <v>0</v>
      </c>
      <c r="BG102" s="184">
        <f>IF(N102="zákl. přenesená",J102,0)</f>
        <v>0</v>
      </c>
      <c r="BH102" s="184">
        <f>IF(N102="sníž. přenesená",J102,0)</f>
        <v>0</v>
      </c>
      <c r="BI102" s="184">
        <f>IF(N102="nulová",J102,0)</f>
        <v>0</v>
      </c>
      <c r="BJ102" s="16" t="s">
        <v>80</v>
      </c>
      <c r="BK102" s="184">
        <f>ROUND(I102*H102,2)</f>
        <v>0</v>
      </c>
      <c r="BL102" s="16" t="s">
        <v>239</v>
      </c>
      <c r="BM102" s="16" t="s">
        <v>297</v>
      </c>
    </row>
    <row r="103" spans="2:47" s="1" customFormat="1" ht="11.25">
      <c r="B103" s="33"/>
      <c r="C103" s="34"/>
      <c r="D103" s="185" t="s">
        <v>148</v>
      </c>
      <c r="E103" s="34"/>
      <c r="F103" s="186" t="s">
        <v>2132</v>
      </c>
      <c r="G103" s="34"/>
      <c r="H103" s="34"/>
      <c r="I103" s="102"/>
      <c r="J103" s="34"/>
      <c r="K103" s="34"/>
      <c r="L103" s="37"/>
      <c r="M103" s="187"/>
      <c r="N103" s="59"/>
      <c r="O103" s="59"/>
      <c r="P103" s="59"/>
      <c r="Q103" s="59"/>
      <c r="R103" s="59"/>
      <c r="S103" s="59"/>
      <c r="T103" s="60"/>
      <c r="AT103" s="16" t="s">
        <v>148</v>
      </c>
      <c r="AU103" s="16" t="s">
        <v>72</v>
      </c>
    </row>
    <row r="104" spans="2:65" s="1" customFormat="1" ht="14.45" customHeight="1">
      <c r="B104" s="33"/>
      <c r="C104" s="173" t="s">
        <v>72</v>
      </c>
      <c r="D104" s="173" t="s">
        <v>141</v>
      </c>
      <c r="E104" s="174" t="s">
        <v>2133</v>
      </c>
      <c r="F104" s="175" t="s">
        <v>2134</v>
      </c>
      <c r="G104" s="176" t="s">
        <v>1993</v>
      </c>
      <c r="H104" s="177">
        <v>7</v>
      </c>
      <c r="I104" s="178"/>
      <c r="J104" s="179">
        <f>ROUND(I104*H104,2)</f>
        <v>0</v>
      </c>
      <c r="K104" s="175" t="s">
        <v>19</v>
      </c>
      <c r="L104" s="37"/>
      <c r="M104" s="180" t="s">
        <v>19</v>
      </c>
      <c r="N104" s="181" t="s">
        <v>43</v>
      </c>
      <c r="O104" s="59"/>
      <c r="P104" s="182">
        <f>O104*H104</f>
        <v>0</v>
      </c>
      <c r="Q104" s="182">
        <v>0</v>
      </c>
      <c r="R104" s="182">
        <f>Q104*H104</f>
        <v>0</v>
      </c>
      <c r="S104" s="182">
        <v>0</v>
      </c>
      <c r="T104" s="183">
        <f>S104*H104</f>
        <v>0</v>
      </c>
      <c r="AR104" s="16" t="s">
        <v>239</v>
      </c>
      <c r="AT104" s="16" t="s">
        <v>141</v>
      </c>
      <c r="AU104" s="16" t="s">
        <v>72</v>
      </c>
      <c r="AY104" s="16" t="s">
        <v>139</v>
      </c>
      <c r="BE104" s="184">
        <f>IF(N104="základní",J104,0)</f>
        <v>0</v>
      </c>
      <c r="BF104" s="184">
        <f>IF(N104="snížená",J104,0)</f>
        <v>0</v>
      </c>
      <c r="BG104" s="184">
        <f>IF(N104="zákl. přenesená",J104,0)</f>
        <v>0</v>
      </c>
      <c r="BH104" s="184">
        <f>IF(N104="sníž. přenesená",J104,0)</f>
        <v>0</v>
      </c>
      <c r="BI104" s="184">
        <f>IF(N104="nulová",J104,0)</f>
        <v>0</v>
      </c>
      <c r="BJ104" s="16" t="s">
        <v>80</v>
      </c>
      <c r="BK104" s="184">
        <f>ROUND(I104*H104,2)</f>
        <v>0</v>
      </c>
      <c r="BL104" s="16" t="s">
        <v>239</v>
      </c>
      <c r="BM104" s="16" t="s">
        <v>310</v>
      </c>
    </row>
    <row r="105" spans="2:47" s="1" customFormat="1" ht="11.25">
      <c r="B105" s="33"/>
      <c r="C105" s="34"/>
      <c r="D105" s="185" t="s">
        <v>148</v>
      </c>
      <c r="E105" s="34"/>
      <c r="F105" s="186" t="s">
        <v>2134</v>
      </c>
      <c r="G105" s="34"/>
      <c r="H105" s="34"/>
      <c r="I105" s="102"/>
      <c r="J105" s="34"/>
      <c r="K105" s="34"/>
      <c r="L105" s="37"/>
      <c r="M105" s="187"/>
      <c r="N105" s="59"/>
      <c r="O105" s="59"/>
      <c r="P105" s="59"/>
      <c r="Q105" s="59"/>
      <c r="R105" s="59"/>
      <c r="S105" s="59"/>
      <c r="T105" s="60"/>
      <c r="AT105" s="16" t="s">
        <v>148</v>
      </c>
      <c r="AU105" s="16" t="s">
        <v>72</v>
      </c>
    </row>
    <row r="106" spans="2:65" s="1" customFormat="1" ht="14.45" customHeight="1">
      <c r="B106" s="33"/>
      <c r="C106" s="173" t="s">
        <v>72</v>
      </c>
      <c r="D106" s="173" t="s">
        <v>141</v>
      </c>
      <c r="E106" s="174" t="s">
        <v>2135</v>
      </c>
      <c r="F106" s="175" t="s">
        <v>2136</v>
      </c>
      <c r="G106" s="176" t="s">
        <v>1993</v>
      </c>
      <c r="H106" s="177">
        <v>4</v>
      </c>
      <c r="I106" s="178"/>
      <c r="J106" s="179">
        <f>ROUND(I106*H106,2)</f>
        <v>0</v>
      </c>
      <c r="K106" s="175" t="s">
        <v>19</v>
      </c>
      <c r="L106" s="37"/>
      <c r="M106" s="180" t="s">
        <v>19</v>
      </c>
      <c r="N106" s="181" t="s">
        <v>43</v>
      </c>
      <c r="O106" s="59"/>
      <c r="P106" s="182">
        <f>O106*H106</f>
        <v>0</v>
      </c>
      <c r="Q106" s="182">
        <v>0</v>
      </c>
      <c r="R106" s="182">
        <f>Q106*H106</f>
        <v>0</v>
      </c>
      <c r="S106" s="182">
        <v>0</v>
      </c>
      <c r="T106" s="183">
        <f>S106*H106</f>
        <v>0</v>
      </c>
      <c r="AR106" s="16" t="s">
        <v>239</v>
      </c>
      <c r="AT106" s="16" t="s">
        <v>141</v>
      </c>
      <c r="AU106" s="16" t="s">
        <v>72</v>
      </c>
      <c r="AY106" s="16" t="s">
        <v>139</v>
      </c>
      <c r="BE106" s="184">
        <f>IF(N106="základní",J106,0)</f>
        <v>0</v>
      </c>
      <c r="BF106" s="184">
        <f>IF(N106="snížená",J106,0)</f>
        <v>0</v>
      </c>
      <c r="BG106" s="184">
        <f>IF(N106="zákl. přenesená",J106,0)</f>
        <v>0</v>
      </c>
      <c r="BH106" s="184">
        <f>IF(N106="sníž. přenesená",J106,0)</f>
        <v>0</v>
      </c>
      <c r="BI106" s="184">
        <f>IF(N106="nulová",J106,0)</f>
        <v>0</v>
      </c>
      <c r="BJ106" s="16" t="s">
        <v>80</v>
      </c>
      <c r="BK106" s="184">
        <f>ROUND(I106*H106,2)</f>
        <v>0</v>
      </c>
      <c r="BL106" s="16" t="s">
        <v>239</v>
      </c>
      <c r="BM106" s="16" t="s">
        <v>322</v>
      </c>
    </row>
    <row r="107" spans="2:47" s="1" customFormat="1" ht="11.25">
      <c r="B107" s="33"/>
      <c r="C107" s="34"/>
      <c r="D107" s="185" t="s">
        <v>148</v>
      </c>
      <c r="E107" s="34"/>
      <c r="F107" s="186" t="s">
        <v>2136</v>
      </c>
      <c r="G107" s="34"/>
      <c r="H107" s="34"/>
      <c r="I107" s="102"/>
      <c r="J107" s="34"/>
      <c r="K107" s="34"/>
      <c r="L107" s="37"/>
      <c r="M107" s="187"/>
      <c r="N107" s="59"/>
      <c r="O107" s="59"/>
      <c r="P107" s="59"/>
      <c r="Q107" s="59"/>
      <c r="R107" s="59"/>
      <c r="S107" s="59"/>
      <c r="T107" s="60"/>
      <c r="AT107" s="16" t="s">
        <v>148</v>
      </c>
      <c r="AU107" s="16" t="s">
        <v>72</v>
      </c>
    </row>
    <row r="108" spans="2:65" s="1" customFormat="1" ht="14.45" customHeight="1">
      <c r="B108" s="33"/>
      <c r="C108" s="173" t="s">
        <v>72</v>
      </c>
      <c r="D108" s="173" t="s">
        <v>141</v>
      </c>
      <c r="E108" s="174" t="s">
        <v>2137</v>
      </c>
      <c r="F108" s="175" t="s">
        <v>2138</v>
      </c>
      <c r="G108" s="176" t="s">
        <v>2139</v>
      </c>
      <c r="H108" s="177">
        <v>1</v>
      </c>
      <c r="I108" s="178"/>
      <c r="J108" s="179">
        <f>ROUND(I108*H108,2)</f>
        <v>0</v>
      </c>
      <c r="K108" s="175" t="s">
        <v>19</v>
      </c>
      <c r="L108" s="37"/>
      <c r="M108" s="180" t="s">
        <v>19</v>
      </c>
      <c r="N108" s="181" t="s">
        <v>43</v>
      </c>
      <c r="O108" s="59"/>
      <c r="P108" s="182">
        <f>O108*H108</f>
        <v>0</v>
      </c>
      <c r="Q108" s="182">
        <v>0</v>
      </c>
      <c r="R108" s="182">
        <f>Q108*H108</f>
        <v>0</v>
      </c>
      <c r="S108" s="182">
        <v>0</v>
      </c>
      <c r="T108" s="183">
        <f>S108*H108</f>
        <v>0</v>
      </c>
      <c r="AR108" s="16" t="s">
        <v>239</v>
      </c>
      <c r="AT108" s="16" t="s">
        <v>141</v>
      </c>
      <c r="AU108" s="16" t="s">
        <v>72</v>
      </c>
      <c r="AY108" s="16" t="s">
        <v>139</v>
      </c>
      <c r="BE108" s="184">
        <f>IF(N108="základní",J108,0)</f>
        <v>0</v>
      </c>
      <c r="BF108" s="184">
        <f>IF(N108="snížená",J108,0)</f>
        <v>0</v>
      </c>
      <c r="BG108" s="184">
        <f>IF(N108="zákl. přenesená",J108,0)</f>
        <v>0</v>
      </c>
      <c r="BH108" s="184">
        <f>IF(N108="sníž. přenesená",J108,0)</f>
        <v>0</v>
      </c>
      <c r="BI108" s="184">
        <f>IF(N108="nulová",J108,0)</f>
        <v>0</v>
      </c>
      <c r="BJ108" s="16" t="s">
        <v>80</v>
      </c>
      <c r="BK108" s="184">
        <f>ROUND(I108*H108,2)</f>
        <v>0</v>
      </c>
      <c r="BL108" s="16" t="s">
        <v>239</v>
      </c>
      <c r="BM108" s="16" t="s">
        <v>337</v>
      </c>
    </row>
    <row r="109" spans="2:47" s="1" customFormat="1" ht="11.25">
      <c r="B109" s="33"/>
      <c r="C109" s="34"/>
      <c r="D109" s="185" t="s">
        <v>148</v>
      </c>
      <c r="E109" s="34"/>
      <c r="F109" s="186" t="s">
        <v>2138</v>
      </c>
      <c r="G109" s="34"/>
      <c r="H109" s="34"/>
      <c r="I109" s="102"/>
      <c r="J109" s="34"/>
      <c r="K109" s="34"/>
      <c r="L109" s="37"/>
      <c r="M109" s="187"/>
      <c r="N109" s="59"/>
      <c r="O109" s="59"/>
      <c r="P109" s="59"/>
      <c r="Q109" s="59"/>
      <c r="R109" s="59"/>
      <c r="S109" s="59"/>
      <c r="T109" s="60"/>
      <c r="AT109" s="16" t="s">
        <v>148</v>
      </c>
      <c r="AU109" s="16" t="s">
        <v>72</v>
      </c>
    </row>
    <row r="110" spans="2:65" s="1" customFormat="1" ht="14.45" customHeight="1">
      <c r="B110" s="33"/>
      <c r="C110" s="173" t="s">
        <v>72</v>
      </c>
      <c r="D110" s="173" t="s">
        <v>141</v>
      </c>
      <c r="E110" s="174" t="s">
        <v>2140</v>
      </c>
      <c r="F110" s="175" t="s">
        <v>2141</v>
      </c>
      <c r="G110" s="176" t="s">
        <v>1993</v>
      </c>
      <c r="H110" s="177">
        <v>1</v>
      </c>
      <c r="I110" s="178"/>
      <c r="J110" s="179">
        <f>ROUND(I110*H110,2)</f>
        <v>0</v>
      </c>
      <c r="K110" s="175" t="s">
        <v>19</v>
      </c>
      <c r="L110" s="37"/>
      <c r="M110" s="180" t="s">
        <v>19</v>
      </c>
      <c r="N110" s="181" t="s">
        <v>43</v>
      </c>
      <c r="O110" s="59"/>
      <c r="P110" s="182">
        <f>O110*H110</f>
        <v>0</v>
      </c>
      <c r="Q110" s="182">
        <v>0</v>
      </c>
      <c r="R110" s="182">
        <f>Q110*H110</f>
        <v>0</v>
      </c>
      <c r="S110" s="182">
        <v>0</v>
      </c>
      <c r="T110" s="183">
        <f>S110*H110</f>
        <v>0</v>
      </c>
      <c r="AR110" s="16" t="s">
        <v>239</v>
      </c>
      <c r="AT110" s="16" t="s">
        <v>141</v>
      </c>
      <c r="AU110" s="16" t="s">
        <v>72</v>
      </c>
      <c r="AY110" s="16" t="s">
        <v>139</v>
      </c>
      <c r="BE110" s="184">
        <f>IF(N110="základní",J110,0)</f>
        <v>0</v>
      </c>
      <c r="BF110" s="184">
        <f>IF(N110="snížená",J110,0)</f>
        <v>0</v>
      </c>
      <c r="BG110" s="184">
        <f>IF(N110="zákl. přenesená",J110,0)</f>
        <v>0</v>
      </c>
      <c r="BH110" s="184">
        <f>IF(N110="sníž. přenesená",J110,0)</f>
        <v>0</v>
      </c>
      <c r="BI110" s="184">
        <f>IF(N110="nulová",J110,0)</f>
        <v>0</v>
      </c>
      <c r="BJ110" s="16" t="s">
        <v>80</v>
      </c>
      <c r="BK110" s="184">
        <f>ROUND(I110*H110,2)</f>
        <v>0</v>
      </c>
      <c r="BL110" s="16" t="s">
        <v>239</v>
      </c>
      <c r="BM110" s="16" t="s">
        <v>350</v>
      </c>
    </row>
    <row r="111" spans="2:47" s="1" customFormat="1" ht="11.25">
      <c r="B111" s="33"/>
      <c r="C111" s="34"/>
      <c r="D111" s="185" t="s">
        <v>148</v>
      </c>
      <c r="E111" s="34"/>
      <c r="F111" s="186" t="s">
        <v>2141</v>
      </c>
      <c r="G111" s="34"/>
      <c r="H111" s="34"/>
      <c r="I111" s="102"/>
      <c r="J111" s="34"/>
      <c r="K111" s="34"/>
      <c r="L111" s="37"/>
      <c r="M111" s="187"/>
      <c r="N111" s="59"/>
      <c r="O111" s="59"/>
      <c r="P111" s="59"/>
      <c r="Q111" s="59"/>
      <c r="R111" s="59"/>
      <c r="S111" s="59"/>
      <c r="T111" s="60"/>
      <c r="AT111" s="16" t="s">
        <v>148</v>
      </c>
      <c r="AU111" s="16" t="s">
        <v>72</v>
      </c>
    </row>
    <row r="112" spans="2:65" s="1" customFormat="1" ht="14.45" customHeight="1">
      <c r="B112" s="33"/>
      <c r="C112" s="173" t="s">
        <v>72</v>
      </c>
      <c r="D112" s="173" t="s">
        <v>141</v>
      </c>
      <c r="E112" s="174" t="s">
        <v>2142</v>
      </c>
      <c r="F112" s="175" t="s">
        <v>2143</v>
      </c>
      <c r="G112" s="176" t="s">
        <v>1993</v>
      </c>
      <c r="H112" s="177">
        <v>2</v>
      </c>
      <c r="I112" s="178"/>
      <c r="J112" s="179">
        <f>ROUND(I112*H112,2)</f>
        <v>0</v>
      </c>
      <c r="K112" s="175" t="s">
        <v>19</v>
      </c>
      <c r="L112" s="37"/>
      <c r="M112" s="180" t="s">
        <v>19</v>
      </c>
      <c r="N112" s="181" t="s">
        <v>43</v>
      </c>
      <c r="O112" s="59"/>
      <c r="P112" s="182">
        <f>O112*H112</f>
        <v>0</v>
      </c>
      <c r="Q112" s="182">
        <v>0</v>
      </c>
      <c r="R112" s="182">
        <f>Q112*H112</f>
        <v>0</v>
      </c>
      <c r="S112" s="182">
        <v>0</v>
      </c>
      <c r="T112" s="183">
        <f>S112*H112</f>
        <v>0</v>
      </c>
      <c r="AR112" s="16" t="s">
        <v>239</v>
      </c>
      <c r="AT112" s="16" t="s">
        <v>141</v>
      </c>
      <c r="AU112" s="16" t="s">
        <v>72</v>
      </c>
      <c r="AY112" s="16" t="s">
        <v>139</v>
      </c>
      <c r="BE112" s="184">
        <f>IF(N112="základní",J112,0)</f>
        <v>0</v>
      </c>
      <c r="BF112" s="184">
        <f>IF(N112="snížená",J112,0)</f>
        <v>0</v>
      </c>
      <c r="BG112" s="184">
        <f>IF(N112="zákl. přenesená",J112,0)</f>
        <v>0</v>
      </c>
      <c r="BH112" s="184">
        <f>IF(N112="sníž. přenesená",J112,0)</f>
        <v>0</v>
      </c>
      <c r="BI112" s="184">
        <f>IF(N112="nulová",J112,0)</f>
        <v>0</v>
      </c>
      <c r="BJ112" s="16" t="s">
        <v>80</v>
      </c>
      <c r="BK112" s="184">
        <f>ROUND(I112*H112,2)</f>
        <v>0</v>
      </c>
      <c r="BL112" s="16" t="s">
        <v>239</v>
      </c>
      <c r="BM112" s="16" t="s">
        <v>362</v>
      </c>
    </row>
    <row r="113" spans="2:47" s="1" customFormat="1" ht="11.25">
      <c r="B113" s="33"/>
      <c r="C113" s="34"/>
      <c r="D113" s="185" t="s">
        <v>148</v>
      </c>
      <c r="E113" s="34"/>
      <c r="F113" s="186" t="s">
        <v>2143</v>
      </c>
      <c r="G113" s="34"/>
      <c r="H113" s="34"/>
      <c r="I113" s="102"/>
      <c r="J113" s="34"/>
      <c r="K113" s="34"/>
      <c r="L113" s="37"/>
      <c r="M113" s="187"/>
      <c r="N113" s="59"/>
      <c r="O113" s="59"/>
      <c r="P113" s="59"/>
      <c r="Q113" s="59"/>
      <c r="R113" s="59"/>
      <c r="S113" s="59"/>
      <c r="T113" s="60"/>
      <c r="AT113" s="16" t="s">
        <v>148</v>
      </c>
      <c r="AU113" s="16" t="s">
        <v>72</v>
      </c>
    </row>
    <row r="114" spans="2:65" s="1" customFormat="1" ht="14.45" customHeight="1">
      <c r="B114" s="33"/>
      <c r="C114" s="173" t="s">
        <v>72</v>
      </c>
      <c r="D114" s="173" t="s">
        <v>141</v>
      </c>
      <c r="E114" s="174" t="s">
        <v>2144</v>
      </c>
      <c r="F114" s="175" t="s">
        <v>2145</v>
      </c>
      <c r="G114" s="176" t="s">
        <v>2052</v>
      </c>
      <c r="H114" s="177">
        <v>6</v>
      </c>
      <c r="I114" s="178"/>
      <c r="J114" s="179">
        <f>ROUND(I114*H114,2)</f>
        <v>0</v>
      </c>
      <c r="K114" s="175" t="s">
        <v>19</v>
      </c>
      <c r="L114" s="37"/>
      <c r="M114" s="180" t="s">
        <v>19</v>
      </c>
      <c r="N114" s="181" t="s">
        <v>43</v>
      </c>
      <c r="O114" s="59"/>
      <c r="P114" s="182">
        <f>O114*H114</f>
        <v>0</v>
      </c>
      <c r="Q114" s="182">
        <v>0</v>
      </c>
      <c r="R114" s="182">
        <f>Q114*H114</f>
        <v>0</v>
      </c>
      <c r="S114" s="182">
        <v>0</v>
      </c>
      <c r="T114" s="183">
        <f>S114*H114</f>
        <v>0</v>
      </c>
      <c r="AR114" s="16" t="s">
        <v>239</v>
      </c>
      <c r="AT114" s="16" t="s">
        <v>141</v>
      </c>
      <c r="AU114" s="16" t="s">
        <v>72</v>
      </c>
      <c r="AY114" s="16" t="s">
        <v>139</v>
      </c>
      <c r="BE114" s="184">
        <f>IF(N114="základní",J114,0)</f>
        <v>0</v>
      </c>
      <c r="BF114" s="184">
        <f>IF(N114="snížená",J114,0)</f>
        <v>0</v>
      </c>
      <c r="BG114" s="184">
        <f>IF(N114="zákl. přenesená",J114,0)</f>
        <v>0</v>
      </c>
      <c r="BH114" s="184">
        <f>IF(N114="sníž. přenesená",J114,0)</f>
        <v>0</v>
      </c>
      <c r="BI114" s="184">
        <f>IF(N114="nulová",J114,0)</f>
        <v>0</v>
      </c>
      <c r="BJ114" s="16" t="s">
        <v>80</v>
      </c>
      <c r="BK114" s="184">
        <f>ROUND(I114*H114,2)</f>
        <v>0</v>
      </c>
      <c r="BL114" s="16" t="s">
        <v>239</v>
      </c>
      <c r="BM114" s="16" t="s">
        <v>372</v>
      </c>
    </row>
    <row r="115" spans="2:47" s="1" customFormat="1" ht="11.25">
      <c r="B115" s="33"/>
      <c r="C115" s="34"/>
      <c r="D115" s="185" t="s">
        <v>148</v>
      </c>
      <c r="E115" s="34"/>
      <c r="F115" s="186" t="s">
        <v>2145</v>
      </c>
      <c r="G115" s="34"/>
      <c r="H115" s="34"/>
      <c r="I115" s="102"/>
      <c r="J115" s="34"/>
      <c r="K115" s="34"/>
      <c r="L115" s="37"/>
      <c r="M115" s="187"/>
      <c r="N115" s="59"/>
      <c r="O115" s="59"/>
      <c r="P115" s="59"/>
      <c r="Q115" s="59"/>
      <c r="R115" s="59"/>
      <c r="S115" s="59"/>
      <c r="T115" s="60"/>
      <c r="AT115" s="16" t="s">
        <v>148</v>
      </c>
      <c r="AU115" s="16" t="s">
        <v>72</v>
      </c>
    </row>
    <row r="116" spans="2:65" s="1" customFormat="1" ht="14.45" customHeight="1">
      <c r="B116" s="33"/>
      <c r="C116" s="173" t="s">
        <v>72</v>
      </c>
      <c r="D116" s="173" t="s">
        <v>141</v>
      </c>
      <c r="E116" s="174" t="s">
        <v>2146</v>
      </c>
      <c r="F116" s="175" t="s">
        <v>2147</v>
      </c>
      <c r="G116" s="176" t="s">
        <v>1993</v>
      </c>
      <c r="H116" s="177">
        <v>1</v>
      </c>
      <c r="I116" s="178"/>
      <c r="J116" s="179">
        <f>ROUND(I116*H116,2)</f>
        <v>0</v>
      </c>
      <c r="K116" s="175" t="s">
        <v>19</v>
      </c>
      <c r="L116" s="37"/>
      <c r="M116" s="180" t="s">
        <v>19</v>
      </c>
      <c r="N116" s="181" t="s">
        <v>43</v>
      </c>
      <c r="O116" s="59"/>
      <c r="P116" s="182">
        <f>O116*H116</f>
        <v>0</v>
      </c>
      <c r="Q116" s="182">
        <v>0</v>
      </c>
      <c r="R116" s="182">
        <f>Q116*H116</f>
        <v>0</v>
      </c>
      <c r="S116" s="182">
        <v>0</v>
      </c>
      <c r="T116" s="183">
        <f>S116*H116</f>
        <v>0</v>
      </c>
      <c r="AR116" s="16" t="s">
        <v>239</v>
      </c>
      <c r="AT116" s="16" t="s">
        <v>141</v>
      </c>
      <c r="AU116" s="16" t="s">
        <v>72</v>
      </c>
      <c r="AY116" s="16" t="s">
        <v>139</v>
      </c>
      <c r="BE116" s="184">
        <f>IF(N116="základní",J116,0)</f>
        <v>0</v>
      </c>
      <c r="BF116" s="184">
        <f>IF(N116="snížená",J116,0)</f>
        <v>0</v>
      </c>
      <c r="BG116" s="184">
        <f>IF(N116="zákl. přenesená",J116,0)</f>
        <v>0</v>
      </c>
      <c r="BH116" s="184">
        <f>IF(N116="sníž. přenesená",J116,0)</f>
        <v>0</v>
      </c>
      <c r="BI116" s="184">
        <f>IF(N116="nulová",J116,0)</f>
        <v>0</v>
      </c>
      <c r="BJ116" s="16" t="s">
        <v>80</v>
      </c>
      <c r="BK116" s="184">
        <f>ROUND(I116*H116,2)</f>
        <v>0</v>
      </c>
      <c r="BL116" s="16" t="s">
        <v>239</v>
      </c>
      <c r="BM116" s="16" t="s">
        <v>385</v>
      </c>
    </row>
    <row r="117" spans="2:47" s="1" customFormat="1" ht="11.25">
      <c r="B117" s="33"/>
      <c r="C117" s="34"/>
      <c r="D117" s="185" t="s">
        <v>148</v>
      </c>
      <c r="E117" s="34"/>
      <c r="F117" s="186" t="s">
        <v>2147</v>
      </c>
      <c r="G117" s="34"/>
      <c r="H117" s="34"/>
      <c r="I117" s="102"/>
      <c r="J117" s="34"/>
      <c r="K117" s="34"/>
      <c r="L117" s="37"/>
      <c r="M117" s="232"/>
      <c r="N117" s="233"/>
      <c r="O117" s="233"/>
      <c r="P117" s="233"/>
      <c r="Q117" s="233"/>
      <c r="R117" s="233"/>
      <c r="S117" s="233"/>
      <c r="T117" s="234"/>
      <c r="AT117" s="16" t="s">
        <v>148</v>
      </c>
      <c r="AU117" s="16" t="s">
        <v>72</v>
      </c>
    </row>
    <row r="118" spans="2:12" s="1" customFormat="1" ht="6.95" customHeight="1">
      <c r="B118" s="45"/>
      <c r="C118" s="46"/>
      <c r="D118" s="46"/>
      <c r="E118" s="46"/>
      <c r="F118" s="46"/>
      <c r="G118" s="46"/>
      <c r="H118" s="46"/>
      <c r="I118" s="124"/>
      <c r="J118" s="46"/>
      <c r="K118" s="46"/>
      <c r="L118" s="37"/>
    </row>
  </sheetData>
  <sheetProtection algorithmName="SHA-512" hashValue="8DH/zl+CHYsI5I4SNY4/U2s2Pjs5j0slRnkJl0y48+VWrlFXDPaUzPnfKT9Xm10e69GV6zzDrI31aLhDoP89zQ==" saltValue="JkBkYh76br5whBJrHF08OVP0lYCwWzfLP4Hqxx9etN6VH47PDVrd17BxgjaQttmxY2hDqFVSta0+aDffSzFAug==" spinCount="100000" sheet="1" objects="1" scenarios="1" formatColumns="0" formatRows="0" autoFilter="0"/>
  <autoFilter ref="C78:K117"/>
  <mergeCells count="9">
    <mergeCell ref="E50:H50"/>
    <mergeCell ref="E69:H69"/>
    <mergeCell ref="E71:H71"/>
    <mergeCell ref="L2:V2"/>
    <mergeCell ref="E7:H7"/>
    <mergeCell ref="E9:H9"/>
    <mergeCell ref="E18:H18"/>
    <mergeCell ref="E27:H27"/>
    <mergeCell ref="E48:H48"/>
  </mergeCells>
  <printOptions/>
  <pageMargins left="0.39375" right="0.39375" top="0.39375" bottom="0.39375" header="0" footer="0.15"/>
  <pageSetup blackAndWhite="1" fitToHeight="0" fitToWidth="1" horizontalDpi="600" verticalDpi="600" orientation="portrait" paperSize="9" scale="70"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27"/>
  <sheetViews>
    <sheetView showGridLines="0" tabSelected="1" workbookViewId="0" topLeftCell="A80">
      <selection activeCell="B59" sqref="B59"/>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96" customWidth="1"/>
    <col min="10" max="10" width="20.140625" style="0" customWidth="1"/>
    <col min="11" max="11" width="14.42187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23"/>
      <c r="M2" s="323"/>
      <c r="N2" s="323"/>
      <c r="O2" s="323"/>
      <c r="P2" s="323"/>
      <c r="Q2" s="323"/>
      <c r="R2" s="323"/>
      <c r="S2" s="323"/>
      <c r="T2" s="323"/>
      <c r="U2" s="323"/>
      <c r="V2" s="323"/>
      <c r="AT2" s="16" t="s">
        <v>97</v>
      </c>
    </row>
    <row r="3" spans="2:46" ht="6.95" customHeight="1">
      <c r="B3" s="97"/>
      <c r="C3" s="98"/>
      <c r="D3" s="98"/>
      <c r="E3" s="98"/>
      <c r="F3" s="98"/>
      <c r="G3" s="98"/>
      <c r="H3" s="98"/>
      <c r="I3" s="99"/>
      <c r="J3" s="98"/>
      <c r="K3" s="98"/>
      <c r="L3" s="19"/>
      <c r="AT3" s="16" t="s">
        <v>82</v>
      </c>
    </row>
    <row r="4" spans="2:46" ht="24.95" customHeight="1">
      <c r="B4" s="19"/>
      <c r="D4" s="100" t="s">
        <v>107</v>
      </c>
      <c r="L4" s="19"/>
      <c r="M4" s="23" t="s">
        <v>10</v>
      </c>
      <c r="AT4" s="16" t="s">
        <v>4</v>
      </c>
    </row>
    <row r="5" spans="2:12" ht="6.95" customHeight="1">
      <c r="B5" s="19"/>
      <c r="L5" s="19"/>
    </row>
    <row r="6" spans="2:12" ht="12" customHeight="1">
      <c r="B6" s="19"/>
      <c r="D6" s="101" t="s">
        <v>16</v>
      </c>
      <c r="L6" s="19"/>
    </row>
    <row r="7" spans="2:12" ht="14.45" customHeight="1">
      <c r="B7" s="19"/>
      <c r="E7" s="352" t="str">
        <f>'Rekapitulace stavby'!K6</f>
        <v>Bezbariérové úpravy objektu školní jídelny ZŠ Vohradského</v>
      </c>
      <c r="F7" s="353"/>
      <c r="G7" s="353"/>
      <c r="H7" s="353"/>
      <c r="L7" s="19"/>
    </row>
    <row r="8" spans="2:12" s="1" customFormat="1" ht="12" customHeight="1">
      <c r="B8" s="37"/>
      <c r="D8" s="101" t="s">
        <v>108</v>
      </c>
      <c r="I8" s="102"/>
      <c r="L8" s="37"/>
    </row>
    <row r="9" spans="2:12" s="1" customFormat="1" ht="36.95" customHeight="1">
      <c r="B9" s="37"/>
      <c r="E9" s="354" t="s">
        <v>2148</v>
      </c>
      <c r="F9" s="355"/>
      <c r="G9" s="355"/>
      <c r="H9" s="355"/>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32</v>
      </c>
      <c r="I12" s="103" t="s">
        <v>23</v>
      </c>
      <c r="J12" s="104" t="str">
        <f>'Rekapitulace stavby'!AN8</f>
        <v>11. 3. 2019</v>
      </c>
      <c r="L12" s="37"/>
    </row>
    <row r="13" spans="2:12" s="1" customFormat="1" ht="10.9" customHeight="1">
      <c r="B13" s="37"/>
      <c r="I13" s="102"/>
      <c r="L13" s="37"/>
    </row>
    <row r="14" spans="2:12" s="1" customFormat="1" ht="12" customHeight="1">
      <c r="B14" s="37"/>
      <c r="D14" s="101" t="s">
        <v>25</v>
      </c>
      <c r="I14" s="103" t="s">
        <v>26</v>
      </c>
      <c r="J14" s="16" t="str">
        <f>IF('Rekapitulace stavby'!AN10="","",'Rekapitulace stavby'!AN10)</f>
        <v/>
      </c>
      <c r="L14" s="37"/>
    </row>
    <row r="15" spans="2:12" s="1" customFormat="1" ht="18" customHeight="1">
      <c r="B15" s="37"/>
      <c r="E15" s="16" t="str">
        <f>IF('Rekapitulace stavby'!E11="","",'Rekapitulace stavby'!E11)</f>
        <v>město Šluknov</v>
      </c>
      <c r="I15" s="103" t="s">
        <v>28</v>
      </c>
      <c r="J15" s="16" t="str">
        <f>IF('Rekapitulace stavby'!AN11="","",'Rekapitulace stavby'!AN11)</f>
        <v/>
      </c>
      <c r="L15" s="37"/>
    </row>
    <row r="16" spans="2:12" s="1" customFormat="1" ht="6.95" customHeight="1">
      <c r="B16" s="37"/>
      <c r="I16" s="102"/>
      <c r="L16" s="37"/>
    </row>
    <row r="17" spans="2:12" s="1" customFormat="1" ht="12" customHeight="1">
      <c r="B17" s="37"/>
      <c r="D17" s="101" t="s">
        <v>29</v>
      </c>
      <c r="I17" s="103" t="s">
        <v>26</v>
      </c>
      <c r="J17" s="29" t="str">
        <f>'Rekapitulace stavby'!AN13</f>
        <v>Vyplň údaj</v>
      </c>
      <c r="L17" s="37"/>
    </row>
    <row r="18" spans="2:12" s="1" customFormat="1" ht="18" customHeight="1">
      <c r="B18" s="37"/>
      <c r="E18" s="356" t="str">
        <f>'Rekapitulace stavby'!E14</f>
        <v>Vyplň údaj</v>
      </c>
      <c r="F18" s="357"/>
      <c r="G18" s="357"/>
      <c r="H18" s="357"/>
      <c r="I18" s="103" t="s">
        <v>28</v>
      </c>
      <c r="J18" s="29" t="str">
        <f>'Rekapitulace stavby'!AN14</f>
        <v>Vyplň údaj</v>
      </c>
      <c r="L18" s="37"/>
    </row>
    <row r="19" spans="2:12" s="1" customFormat="1" ht="6.95" customHeight="1">
      <c r="B19" s="37"/>
      <c r="I19" s="102"/>
      <c r="L19" s="37"/>
    </row>
    <row r="20" spans="2:12" s="1" customFormat="1" ht="12" customHeight="1">
      <c r="B20" s="37"/>
      <c r="D20" s="101" t="s">
        <v>31</v>
      </c>
      <c r="I20" s="103" t="s">
        <v>26</v>
      </c>
      <c r="J20" s="16" t="str">
        <f>IF('Rekapitulace stavby'!AN16="","",'Rekapitulace stavby'!AN16)</f>
        <v/>
      </c>
      <c r="L20" s="37"/>
    </row>
    <row r="21" spans="2:12" s="1" customFormat="1" ht="18" customHeight="1">
      <c r="B21" s="37"/>
      <c r="E21" s="16" t="str">
        <f>IF('Rekapitulace stavby'!E17="","",'Rekapitulace stavby'!E17)</f>
        <v xml:space="preserve"> </v>
      </c>
      <c r="I21" s="103" t="s">
        <v>28</v>
      </c>
      <c r="J21" s="16" t="str">
        <f>IF('Rekapitulace stavby'!AN17="","",'Rekapitulace stavby'!AN17)</f>
        <v/>
      </c>
      <c r="L21" s="37"/>
    </row>
    <row r="22" spans="2:12" s="1" customFormat="1" ht="6.95" customHeight="1">
      <c r="B22" s="37"/>
      <c r="I22" s="102"/>
      <c r="L22" s="37"/>
    </row>
    <row r="23" spans="2:12" s="1" customFormat="1" ht="12" customHeight="1">
      <c r="B23" s="37"/>
      <c r="D23" s="101" t="s">
        <v>34</v>
      </c>
      <c r="I23" s="103" t="s">
        <v>26</v>
      </c>
      <c r="J23" s="16" t="str">
        <f>IF('Rekapitulace stavby'!AN19="","",'Rekapitulace stavby'!AN19)</f>
        <v/>
      </c>
      <c r="L23" s="37"/>
    </row>
    <row r="24" spans="2:12" s="1" customFormat="1" ht="18" customHeight="1">
      <c r="B24" s="37"/>
      <c r="E24" s="16" t="str">
        <f>IF('Rekapitulace stavby'!E20="","",'Rekapitulace stavby'!E20)</f>
        <v>J. Nešněra</v>
      </c>
      <c r="I24" s="103" t="s">
        <v>28</v>
      </c>
      <c r="J24" s="16" t="str">
        <f>IF('Rekapitulace stavby'!AN20="","",'Rekapitulace stavby'!AN20)</f>
        <v/>
      </c>
      <c r="L24" s="37"/>
    </row>
    <row r="25" spans="2:12" s="1" customFormat="1" ht="6.95" customHeight="1">
      <c r="B25" s="37"/>
      <c r="I25" s="102"/>
      <c r="L25" s="37"/>
    </row>
    <row r="26" spans="2:12" s="1" customFormat="1" ht="12" customHeight="1">
      <c r="B26" s="37"/>
      <c r="D26" s="101" t="s">
        <v>36</v>
      </c>
      <c r="I26" s="102"/>
      <c r="L26" s="37"/>
    </row>
    <row r="27" spans="2:12" s="6" customFormat="1" ht="14.45" customHeight="1">
      <c r="B27" s="105"/>
      <c r="E27" s="358" t="s">
        <v>19</v>
      </c>
      <c r="F27" s="358"/>
      <c r="G27" s="358"/>
      <c r="H27" s="358"/>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38</v>
      </c>
      <c r="I30" s="102"/>
      <c r="J30" s="109">
        <f>ROUND(J82,2)</f>
        <v>0</v>
      </c>
      <c r="L30" s="37"/>
    </row>
    <row r="31" spans="2:12" s="1" customFormat="1" ht="6.95" customHeight="1">
      <c r="B31" s="37"/>
      <c r="D31" s="55"/>
      <c r="E31" s="55"/>
      <c r="F31" s="55"/>
      <c r="G31" s="55"/>
      <c r="H31" s="55"/>
      <c r="I31" s="107"/>
      <c r="J31" s="55"/>
      <c r="K31" s="55"/>
      <c r="L31" s="37"/>
    </row>
    <row r="32" spans="2:12" s="1" customFormat="1" ht="14.45" customHeight="1">
      <c r="B32" s="37"/>
      <c r="F32" s="110" t="s">
        <v>40</v>
      </c>
      <c r="I32" s="111" t="s">
        <v>39</v>
      </c>
      <c r="J32" s="110" t="s">
        <v>41</v>
      </c>
      <c r="L32" s="37"/>
    </row>
    <row r="33" spans="2:12" s="1" customFormat="1" ht="14.45" customHeight="1">
      <c r="B33" s="37"/>
      <c r="D33" s="101" t="s">
        <v>42</v>
      </c>
      <c r="E33" s="101" t="s">
        <v>43</v>
      </c>
      <c r="F33" s="112">
        <f>ROUND((SUM(BE82:BE126)),2)</f>
        <v>0</v>
      </c>
      <c r="I33" s="113">
        <v>0.21</v>
      </c>
      <c r="J33" s="112">
        <f>ROUND(((SUM(BE82:BE126))*I33),2)</f>
        <v>0</v>
      </c>
      <c r="L33" s="37"/>
    </row>
    <row r="34" spans="2:12" s="1" customFormat="1" ht="14.45" customHeight="1">
      <c r="B34" s="37"/>
      <c r="E34" s="101" t="s">
        <v>44</v>
      </c>
      <c r="F34" s="112">
        <f>ROUND((SUM(BF82:BF126)),2)</f>
        <v>0</v>
      </c>
      <c r="I34" s="113">
        <v>0.15</v>
      </c>
      <c r="J34" s="112">
        <f>ROUND(((SUM(BF82:BF126))*I34),2)</f>
        <v>0</v>
      </c>
      <c r="L34" s="37"/>
    </row>
    <row r="35" spans="2:12" s="1" customFormat="1" ht="14.45" customHeight="1" hidden="1">
      <c r="B35" s="37"/>
      <c r="E35" s="101" t="s">
        <v>45</v>
      </c>
      <c r="F35" s="112">
        <f>ROUND((SUM(BG82:BG126)),2)</f>
        <v>0</v>
      </c>
      <c r="I35" s="113">
        <v>0.21</v>
      </c>
      <c r="J35" s="112">
        <f>0</f>
        <v>0</v>
      </c>
      <c r="L35" s="37"/>
    </row>
    <row r="36" spans="2:12" s="1" customFormat="1" ht="14.45" customHeight="1" hidden="1">
      <c r="B36" s="37"/>
      <c r="E36" s="101" t="s">
        <v>46</v>
      </c>
      <c r="F36" s="112">
        <f>ROUND((SUM(BH82:BH126)),2)</f>
        <v>0</v>
      </c>
      <c r="I36" s="113">
        <v>0.15</v>
      </c>
      <c r="J36" s="112">
        <f>0</f>
        <v>0</v>
      </c>
      <c r="L36" s="37"/>
    </row>
    <row r="37" spans="2:12" s="1" customFormat="1" ht="14.45" customHeight="1" hidden="1">
      <c r="B37" s="37"/>
      <c r="E37" s="101" t="s">
        <v>47</v>
      </c>
      <c r="F37" s="112">
        <f>ROUND((SUM(BI82:BI126)),2)</f>
        <v>0</v>
      </c>
      <c r="I37" s="113">
        <v>0</v>
      </c>
      <c r="J37" s="112">
        <f>0</f>
        <v>0</v>
      </c>
      <c r="L37" s="37"/>
    </row>
    <row r="38" spans="2:12" s="1" customFormat="1" ht="6.95"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110</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5" customHeight="1">
      <c r="B48" s="33"/>
      <c r="C48" s="34"/>
      <c r="D48" s="34"/>
      <c r="E48" s="359" t="str">
        <f>E7</f>
        <v>Bezbariérové úpravy objektu školní jídelny ZŠ Vohradského</v>
      </c>
      <c r="F48" s="360"/>
      <c r="G48" s="360"/>
      <c r="H48" s="360"/>
      <c r="I48" s="102"/>
      <c r="J48" s="34"/>
      <c r="K48" s="34"/>
      <c r="L48" s="37"/>
    </row>
    <row r="49" spans="2:12" s="1" customFormat="1" ht="12" customHeight="1">
      <c r="B49" s="33"/>
      <c r="C49" s="28" t="s">
        <v>108</v>
      </c>
      <c r="D49" s="34"/>
      <c r="E49" s="34"/>
      <c r="F49" s="34"/>
      <c r="G49" s="34"/>
      <c r="H49" s="34"/>
      <c r="I49" s="102"/>
      <c r="J49" s="34"/>
      <c r="K49" s="34"/>
      <c r="L49" s="37"/>
    </row>
    <row r="50" spans="2:12" s="1" customFormat="1" ht="14.45" customHeight="1">
      <c r="B50" s="33"/>
      <c r="C50" s="34"/>
      <c r="D50" s="34"/>
      <c r="E50" s="332" t="str">
        <f>E9</f>
        <v>06 - VZT</v>
      </c>
      <c r="F50" s="331"/>
      <c r="G50" s="331"/>
      <c r="H50" s="331"/>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 xml:space="preserve"> </v>
      </c>
      <c r="G52" s="34"/>
      <c r="H52" s="34"/>
      <c r="I52" s="103" t="s">
        <v>23</v>
      </c>
      <c r="J52" s="54" t="str">
        <f>IF(J12="","",J12)</f>
        <v>11. 3. 2019</v>
      </c>
      <c r="K52" s="34"/>
      <c r="L52" s="37"/>
    </row>
    <row r="53" spans="2:12" s="1" customFormat="1" ht="6.95" customHeight="1">
      <c r="B53" s="33"/>
      <c r="C53" s="34"/>
      <c r="D53" s="34"/>
      <c r="E53" s="34"/>
      <c r="F53" s="34"/>
      <c r="G53" s="34"/>
      <c r="H53" s="34"/>
      <c r="I53" s="102"/>
      <c r="J53" s="34"/>
      <c r="K53" s="34"/>
      <c r="L53" s="37"/>
    </row>
    <row r="54" spans="2:12" s="1" customFormat="1" ht="12.6" customHeight="1">
      <c r="B54" s="33"/>
      <c r="C54" s="28" t="s">
        <v>25</v>
      </c>
      <c r="D54" s="34"/>
      <c r="E54" s="34"/>
      <c r="F54" s="26" t="str">
        <f>E15</f>
        <v>město Šluknov</v>
      </c>
      <c r="G54" s="34"/>
      <c r="H54" s="34"/>
      <c r="I54" s="103" t="s">
        <v>31</v>
      </c>
      <c r="J54" s="31" t="str">
        <f>E21</f>
        <v xml:space="preserve"> </v>
      </c>
      <c r="K54" s="34"/>
      <c r="L54" s="37"/>
    </row>
    <row r="55" spans="2:12" s="1" customFormat="1" ht="12.6" customHeight="1">
      <c r="B55" s="33"/>
      <c r="C55" s="28" t="s">
        <v>29</v>
      </c>
      <c r="D55" s="34"/>
      <c r="E55" s="34"/>
      <c r="F55" s="26" t="str">
        <f>IF(E18="","",E18)</f>
        <v>Vyplň údaj</v>
      </c>
      <c r="G55" s="34"/>
      <c r="H55" s="34"/>
      <c r="I55" s="103" t="s">
        <v>34</v>
      </c>
      <c r="J55" s="31" t="str">
        <f>E24</f>
        <v>J. Nešněra</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111</v>
      </c>
      <c r="D57" s="129"/>
      <c r="E57" s="129"/>
      <c r="F57" s="129"/>
      <c r="G57" s="129"/>
      <c r="H57" s="129"/>
      <c r="I57" s="130"/>
      <c r="J57" s="131" t="s">
        <v>112</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70</v>
      </c>
      <c r="D59" s="34"/>
      <c r="E59" s="34"/>
      <c r="F59" s="34"/>
      <c r="G59" s="34"/>
      <c r="H59" s="34"/>
      <c r="I59" s="102"/>
      <c r="J59" s="72">
        <f>J82</f>
        <v>0</v>
      </c>
      <c r="K59" s="34"/>
      <c r="L59" s="37"/>
      <c r="AU59" s="16" t="s">
        <v>113</v>
      </c>
    </row>
    <row r="60" spans="2:12" s="7" customFormat="1" ht="24.95" customHeight="1">
      <c r="B60" s="133"/>
      <c r="C60" s="134"/>
      <c r="D60" s="135" t="s">
        <v>122</v>
      </c>
      <c r="E60" s="136"/>
      <c r="F60" s="136"/>
      <c r="G60" s="136"/>
      <c r="H60" s="136"/>
      <c r="I60" s="137"/>
      <c r="J60" s="138">
        <f>J83</f>
        <v>0</v>
      </c>
      <c r="K60" s="134"/>
      <c r="L60" s="139"/>
    </row>
    <row r="61" spans="2:12" s="8" customFormat="1" ht="19.9" customHeight="1">
      <c r="B61" s="140"/>
      <c r="C61" s="141"/>
      <c r="D61" s="142" t="s">
        <v>2149</v>
      </c>
      <c r="E61" s="143"/>
      <c r="F61" s="143"/>
      <c r="G61" s="143"/>
      <c r="H61" s="143"/>
      <c r="I61" s="144"/>
      <c r="J61" s="145">
        <f>J84</f>
        <v>0</v>
      </c>
      <c r="K61" s="141"/>
      <c r="L61" s="146"/>
    </row>
    <row r="62" spans="2:12" s="8" customFormat="1" ht="19.9" customHeight="1">
      <c r="B62" s="140"/>
      <c r="C62" s="141"/>
      <c r="D62" s="142" t="s">
        <v>2150</v>
      </c>
      <c r="E62" s="143"/>
      <c r="F62" s="143"/>
      <c r="G62" s="143"/>
      <c r="H62" s="143"/>
      <c r="I62" s="144"/>
      <c r="J62" s="145">
        <f>J102</f>
        <v>0</v>
      </c>
      <c r="K62" s="141"/>
      <c r="L62" s="146"/>
    </row>
    <row r="63" spans="2:12" s="1" customFormat="1" ht="21.75" customHeight="1">
      <c r="B63" s="33"/>
      <c r="C63" s="34"/>
      <c r="D63" s="34"/>
      <c r="E63" s="34"/>
      <c r="F63" s="34"/>
      <c r="G63" s="34"/>
      <c r="H63" s="34"/>
      <c r="I63" s="102"/>
      <c r="J63" s="34"/>
      <c r="K63" s="34"/>
      <c r="L63" s="37"/>
    </row>
    <row r="64" spans="2:12" s="1" customFormat="1" ht="6.95" customHeight="1">
      <c r="B64" s="45"/>
      <c r="C64" s="46"/>
      <c r="D64" s="46"/>
      <c r="E64" s="46"/>
      <c r="F64" s="46"/>
      <c r="G64" s="46"/>
      <c r="H64" s="46"/>
      <c r="I64" s="124"/>
      <c r="J64" s="46"/>
      <c r="K64" s="46"/>
      <c r="L64" s="37"/>
    </row>
    <row r="68" spans="2:12" s="1" customFormat="1" ht="6.95" customHeight="1">
      <c r="B68" s="47"/>
      <c r="C68" s="48"/>
      <c r="D68" s="48"/>
      <c r="E68" s="48"/>
      <c r="F68" s="48"/>
      <c r="G68" s="48"/>
      <c r="H68" s="48"/>
      <c r="I68" s="127"/>
      <c r="J68" s="48"/>
      <c r="K68" s="48"/>
      <c r="L68" s="37"/>
    </row>
    <row r="69" spans="2:12" s="1" customFormat="1" ht="24.95" customHeight="1">
      <c r="B69" s="33"/>
      <c r="C69" s="22" t="s">
        <v>124</v>
      </c>
      <c r="D69" s="34"/>
      <c r="E69" s="34"/>
      <c r="F69" s="34"/>
      <c r="G69" s="34"/>
      <c r="H69" s="34"/>
      <c r="I69" s="102"/>
      <c r="J69" s="34"/>
      <c r="K69" s="34"/>
      <c r="L69" s="37"/>
    </row>
    <row r="70" spans="2:12" s="1" customFormat="1" ht="6.95" customHeight="1">
      <c r="B70" s="33"/>
      <c r="C70" s="34"/>
      <c r="D70" s="34"/>
      <c r="E70" s="34"/>
      <c r="F70" s="34"/>
      <c r="G70" s="34"/>
      <c r="H70" s="34"/>
      <c r="I70" s="102"/>
      <c r="J70" s="34"/>
      <c r="K70" s="34"/>
      <c r="L70" s="37"/>
    </row>
    <row r="71" spans="2:12" s="1" customFormat="1" ht="12" customHeight="1">
      <c r="B71" s="33"/>
      <c r="C71" s="28" t="s">
        <v>16</v>
      </c>
      <c r="D71" s="34"/>
      <c r="E71" s="34"/>
      <c r="F71" s="34"/>
      <c r="G71" s="34"/>
      <c r="H71" s="34"/>
      <c r="I71" s="102"/>
      <c r="J71" s="34"/>
      <c r="K71" s="34"/>
      <c r="L71" s="37"/>
    </row>
    <row r="72" spans="2:12" s="1" customFormat="1" ht="14.45" customHeight="1">
      <c r="B72" s="33"/>
      <c r="C72" s="34"/>
      <c r="D72" s="34"/>
      <c r="E72" s="359" t="str">
        <f>E7</f>
        <v>Bezbariérové úpravy objektu školní jídelny ZŠ Vohradského</v>
      </c>
      <c r="F72" s="360"/>
      <c r="G72" s="360"/>
      <c r="H72" s="360"/>
      <c r="I72" s="102"/>
      <c r="J72" s="34"/>
      <c r="K72" s="34"/>
      <c r="L72" s="37"/>
    </row>
    <row r="73" spans="2:12" s="1" customFormat="1" ht="12" customHeight="1">
      <c r="B73" s="33"/>
      <c r="C73" s="28" t="s">
        <v>108</v>
      </c>
      <c r="D73" s="34"/>
      <c r="E73" s="34"/>
      <c r="F73" s="34"/>
      <c r="G73" s="34"/>
      <c r="H73" s="34"/>
      <c r="I73" s="102"/>
      <c r="J73" s="34"/>
      <c r="K73" s="34"/>
      <c r="L73" s="37"/>
    </row>
    <row r="74" spans="2:12" s="1" customFormat="1" ht="14.45" customHeight="1">
      <c r="B74" s="33"/>
      <c r="C74" s="34"/>
      <c r="D74" s="34"/>
      <c r="E74" s="332" t="str">
        <f>E9</f>
        <v>06 - VZT</v>
      </c>
      <c r="F74" s="331"/>
      <c r="G74" s="331"/>
      <c r="H74" s="331"/>
      <c r="I74" s="102"/>
      <c r="J74" s="34"/>
      <c r="K74" s="34"/>
      <c r="L74" s="37"/>
    </row>
    <row r="75" spans="2:12" s="1" customFormat="1" ht="6.95" customHeight="1">
      <c r="B75" s="33"/>
      <c r="C75" s="34"/>
      <c r="D75" s="34"/>
      <c r="E75" s="34"/>
      <c r="F75" s="34"/>
      <c r="G75" s="34"/>
      <c r="H75" s="34"/>
      <c r="I75" s="102"/>
      <c r="J75" s="34"/>
      <c r="K75" s="34"/>
      <c r="L75" s="37"/>
    </row>
    <row r="76" spans="2:12" s="1" customFormat="1" ht="12" customHeight="1">
      <c r="B76" s="33"/>
      <c r="C76" s="28" t="s">
        <v>21</v>
      </c>
      <c r="D76" s="34"/>
      <c r="E76" s="34"/>
      <c r="F76" s="26" t="str">
        <f>F12</f>
        <v xml:space="preserve"> </v>
      </c>
      <c r="G76" s="34"/>
      <c r="H76" s="34"/>
      <c r="I76" s="103" t="s">
        <v>23</v>
      </c>
      <c r="J76" s="54" t="str">
        <f>IF(J12="","",J12)</f>
        <v>11. 3. 2019</v>
      </c>
      <c r="K76" s="34"/>
      <c r="L76" s="37"/>
    </row>
    <row r="77" spans="2:12" s="1" customFormat="1" ht="6.95" customHeight="1">
      <c r="B77" s="33"/>
      <c r="C77" s="34"/>
      <c r="D77" s="34"/>
      <c r="E77" s="34"/>
      <c r="F77" s="34"/>
      <c r="G77" s="34"/>
      <c r="H77" s="34"/>
      <c r="I77" s="102"/>
      <c r="J77" s="34"/>
      <c r="K77" s="34"/>
      <c r="L77" s="37"/>
    </row>
    <row r="78" spans="2:12" s="1" customFormat="1" ht="12.6" customHeight="1">
      <c r="B78" s="33"/>
      <c r="C78" s="28" t="s">
        <v>25</v>
      </c>
      <c r="D78" s="34"/>
      <c r="E78" s="34"/>
      <c r="F78" s="26" t="str">
        <f>E15</f>
        <v>město Šluknov</v>
      </c>
      <c r="G78" s="34"/>
      <c r="H78" s="34"/>
      <c r="I78" s="103" t="s">
        <v>31</v>
      </c>
      <c r="J78" s="31" t="str">
        <f>E21</f>
        <v xml:space="preserve"> </v>
      </c>
      <c r="K78" s="34"/>
      <c r="L78" s="37"/>
    </row>
    <row r="79" spans="2:12" s="1" customFormat="1" ht="12.6" customHeight="1">
      <c r="B79" s="33"/>
      <c r="C79" s="28" t="s">
        <v>29</v>
      </c>
      <c r="D79" s="34"/>
      <c r="E79" s="34"/>
      <c r="F79" s="26" t="str">
        <f>IF(E18="","",E18)</f>
        <v>Vyplň údaj</v>
      </c>
      <c r="G79" s="34"/>
      <c r="H79" s="34"/>
      <c r="I79" s="103" t="s">
        <v>34</v>
      </c>
      <c r="J79" s="31" t="str">
        <f>E24</f>
        <v>J. Nešněra</v>
      </c>
      <c r="K79" s="34"/>
      <c r="L79" s="37"/>
    </row>
    <row r="80" spans="2:12" s="1" customFormat="1" ht="10.35" customHeight="1">
      <c r="B80" s="33"/>
      <c r="C80" s="34"/>
      <c r="D80" s="34"/>
      <c r="E80" s="34"/>
      <c r="F80" s="34"/>
      <c r="G80" s="34"/>
      <c r="H80" s="34"/>
      <c r="I80" s="102"/>
      <c r="J80" s="34"/>
      <c r="K80" s="34"/>
      <c r="L80" s="37"/>
    </row>
    <row r="81" spans="2:20" s="9" customFormat="1" ht="29.25" customHeight="1">
      <c r="B81" s="147"/>
      <c r="C81" s="148" t="s">
        <v>125</v>
      </c>
      <c r="D81" s="149" t="s">
        <v>57</v>
      </c>
      <c r="E81" s="149" t="s">
        <v>53</v>
      </c>
      <c r="F81" s="149" t="s">
        <v>54</v>
      </c>
      <c r="G81" s="149" t="s">
        <v>126</v>
      </c>
      <c r="H81" s="149" t="s">
        <v>127</v>
      </c>
      <c r="I81" s="150" t="s">
        <v>128</v>
      </c>
      <c r="J81" s="149" t="s">
        <v>112</v>
      </c>
      <c r="K81" s="151" t="s">
        <v>129</v>
      </c>
      <c r="L81" s="152"/>
      <c r="M81" s="63" t="s">
        <v>19</v>
      </c>
      <c r="N81" s="64" t="s">
        <v>42</v>
      </c>
      <c r="O81" s="64" t="s">
        <v>130</v>
      </c>
      <c r="P81" s="64" t="s">
        <v>131</v>
      </c>
      <c r="Q81" s="64" t="s">
        <v>132</v>
      </c>
      <c r="R81" s="64" t="s">
        <v>133</v>
      </c>
      <c r="S81" s="64" t="s">
        <v>134</v>
      </c>
      <c r="T81" s="65" t="s">
        <v>135</v>
      </c>
    </row>
    <row r="82" spans="2:63" s="1" customFormat="1" ht="22.9" customHeight="1">
      <c r="B82" s="33"/>
      <c r="C82" s="70" t="s">
        <v>136</v>
      </c>
      <c r="D82" s="34"/>
      <c r="E82" s="34"/>
      <c r="F82" s="34"/>
      <c r="G82" s="34"/>
      <c r="H82" s="34"/>
      <c r="I82" s="102"/>
      <c r="J82" s="153">
        <f>BK82</f>
        <v>0</v>
      </c>
      <c r="K82" s="34"/>
      <c r="L82" s="37"/>
      <c r="M82" s="66"/>
      <c r="N82" s="67"/>
      <c r="O82" s="67"/>
      <c r="P82" s="154">
        <f>P83</f>
        <v>0</v>
      </c>
      <c r="Q82" s="67"/>
      <c r="R82" s="154">
        <f>R83</f>
        <v>0.033665</v>
      </c>
      <c r="S82" s="67"/>
      <c r="T82" s="155">
        <f>T83</f>
        <v>0</v>
      </c>
      <c r="AT82" s="16" t="s">
        <v>71</v>
      </c>
      <c r="AU82" s="16" t="s">
        <v>113</v>
      </c>
      <c r="BK82" s="156">
        <f>BK83</f>
        <v>0</v>
      </c>
    </row>
    <row r="83" spans="2:63" s="10" customFormat="1" ht="25.9" customHeight="1">
      <c r="B83" s="157"/>
      <c r="C83" s="158"/>
      <c r="D83" s="159" t="s">
        <v>71</v>
      </c>
      <c r="E83" s="160" t="s">
        <v>563</v>
      </c>
      <c r="F83" s="160" t="s">
        <v>564</v>
      </c>
      <c r="G83" s="158"/>
      <c r="H83" s="158"/>
      <c r="I83" s="161"/>
      <c r="J83" s="162">
        <f>BK83</f>
        <v>0</v>
      </c>
      <c r="K83" s="158"/>
      <c r="L83" s="163"/>
      <c r="M83" s="164"/>
      <c r="N83" s="165"/>
      <c r="O83" s="165"/>
      <c r="P83" s="166">
        <f>P84+P102</f>
        <v>0</v>
      </c>
      <c r="Q83" s="165"/>
      <c r="R83" s="166">
        <f>R84+R102</f>
        <v>0.033665</v>
      </c>
      <c r="S83" s="165"/>
      <c r="T83" s="167">
        <f>T84+T102</f>
        <v>0</v>
      </c>
      <c r="AR83" s="168" t="s">
        <v>82</v>
      </c>
      <c r="AT83" s="169" t="s">
        <v>71</v>
      </c>
      <c r="AU83" s="169" t="s">
        <v>72</v>
      </c>
      <c r="AY83" s="168" t="s">
        <v>139</v>
      </c>
      <c r="BK83" s="170">
        <f>BK84+BK102</f>
        <v>0</v>
      </c>
    </row>
    <row r="84" spans="2:63" s="10" customFormat="1" ht="22.9" customHeight="1">
      <c r="B84" s="157"/>
      <c r="C84" s="158"/>
      <c r="D84" s="159" t="s">
        <v>71</v>
      </c>
      <c r="E84" s="171" t="s">
        <v>2151</v>
      </c>
      <c r="F84" s="171" t="s">
        <v>2152</v>
      </c>
      <c r="G84" s="158"/>
      <c r="H84" s="158"/>
      <c r="I84" s="161"/>
      <c r="J84" s="172">
        <f>BK84</f>
        <v>0</v>
      </c>
      <c r="K84" s="158"/>
      <c r="L84" s="163"/>
      <c r="M84" s="164"/>
      <c r="N84" s="165"/>
      <c r="O84" s="165"/>
      <c r="P84" s="166">
        <f>SUM(P85:P101)</f>
        <v>0</v>
      </c>
      <c r="Q84" s="165"/>
      <c r="R84" s="166">
        <f>SUM(R85:R101)</f>
        <v>0</v>
      </c>
      <c r="S84" s="165"/>
      <c r="T84" s="167">
        <f>SUM(T85:T101)</f>
        <v>0</v>
      </c>
      <c r="AR84" s="168" t="s">
        <v>82</v>
      </c>
      <c r="AT84" s="169" t="s">
        <v>71</v>
      </c>
      <c r="AU84" s="169" t="s">
        <v>80</v>
      </c>
      <c r="AY84" s="168" t="s">
        <v>139</v>
      </c>
      <c r="BK84" s="170">
        <f>SUM(BK85:BK101)</f>
        <v>0</v>
      </c>
    </row>
    <row r="85" spans="2:65" s="1" customFormat="1" ht="20.45" customHeight="1">
      <c r="B85" s="33"/>
      <c r="C85" s="173" t="s">
        <v>80</v>
      </c>
      <c r="D85" s="173" t="s">
        <v>141</v>
      </c>
      <c r="E85" s="174" t="s">
        <v>2153</v>
      </c>
      <c r="F85" s="175" t="s">
        <v>2154</v>
      </c>
      <c r="G85" s="176" t="s">
        <v>144</v>
      </c>
      <c r="H85" s="177">
        <v>1.6</v>
      </c>
      <c r="I85" s="178"/>
      <c r="J85" s="179">
        <f>ROUND(I85*H85,2)</f>
        <v>0</v>
      </c>
      <c r="K85" s="175" t="s">
        <v>145</v>
      </c>
      <c r="L85" s="37"/>
      <c r="M85" s="180" t="s">
        <v>19</v>
      </c>
      <c r="N85" s="181" t="s">
        <v>43</v>
      </c>
      <c r="O85" s="59"/>
      <c r="P85" s="182">
        <f>O85*H85</f>
        <v>0</v>
      </c>
      <c r="Q85" s="182">
        <v>0</v>
      </c>
      <c r="R85" s="182">
        <f>Q85*H85</f>
        <v>0</v>
      </c>
      <c r="S85" s="182">
        <v>0</v>
      </c>
      <c r="T85" s="183">
        <f>S85*H85</f>
        <v>0</v>
      </c>
      <c r="AR85" s="16" t="s">
        <v>239</v>
      </c>
      <c r="AT85" s="16" t="s">
        <v>141</v>
      </c>
      <c r="AU85" s="16" t="s">
        <v>82</v>
      </c>
      <c r="AY85" s="16" t="s">
        <v>139</v>
      </c>
      <c r="BE85" s="184">
        <f>IF(N85="základní",J85,0)</f>
        <v>0</v>
      </c>
      <c r="BF85" s="184">
        <f>IF(N85="snížená",J85,0)</f>
        <v>0</v>
      </c>
      <c r="BG85" s="184">
        <f>IF(N85="zákl. přenesená",J85,0)</f>
        <v>0</v>
      </c>
      <c r="BH85" s="184">
        <f>IF(N85="sníž. přenesená",J85,0)</f>
        <v>0</v>
      </c>
      <c r="BI85" s="184">
        <f>IF(N85="nulová",J85,0)</f>
        <v>0</v>
      </c>
      <c r="BJ85" s="16" t="s">
        <v>80</v>
      </c>
      <c r="BK85" s="184">
        <f>ROUND(I85*H85,2)</f>
        <v>0</v>
      </c>
      <c r="BL85" s="16" t="s">
        <v>239</v>
      </c>
      <c r="BM85" s="16" t="s">
        <v>2155</v>
      </c>
    </row>
    <row r="86" spans="2:47" s="1" customFormat="1" ht="11.25">
      <c r="B86" s="33"/>
      <c r="C86" s="34"/>
      <c r="D86" s="185" t="s">
        <v>148</v>
      </c>
      <c r="E86" s="34"/>
      <c r="F86" s="186" t="s">
        <v>2156</v>
      </c>
      <c r="G86" s="34"/>
      <c r="H86" s="34"/>
      <c r="I86" s="102"/>
      <c r="J86" s="34"/>
      <c r="K86" s="34"/>
      <c r="L86" s="37"/>
      <c r="M86" s="187"/>
      <c r="N86" s="59"/>
      <c r="O86" s="59"/>
      <c r="P86" s="59"/>
      <c r="Q86" s="59"/>
      <c r="R86" s="59"/>
      <c r="S86" s="59"/>
      <c r="T86" s="60"/>
      <c r="AT86" s="16" t="s">
        <v>148</v>
      </c>
      <c r="AU86" s="16" t="s">
        <v>82</v>
      </c>
    </row>
    <row r="87" spans="2:47" s="1" customFormat="1" ht="58.5">
      <c r="B87" s="33"/>
      <c r="C87" s="34"/>
      <c r="D87" s="185" t="s">
        <v>149</v>
      </c>
      <c r="E87" s="34"/>
      <c r="F87" s="188" t="s">
        <v>2157</v>
      </c>
      <c r="G87" s="34"/>
      <c r="H87" s="34"/>
      <c r="I87" s="102"/>
      <c r="J87" s="34"/>
      <c r="K87" s="34"/>
      <c r="L87" s="37"/>
      <c r="M87" s="187"/>
      <c r="N87" s="59"/>
      <c r="O87" s="59"/>
      <c r="P87" s="59"/>
      <c r="Q87" s="59"/>
      <c r="R87" s="59"/>
      <c r="S87" s="59"/>
      <c r="T87" s="60"/>
      <c r="AT87" s="16" t="s">
        <v>149</v>
      </c>
      <c r="AU87" s="16" t="s">
        <v>82</v>
      </c>
    </row>
    <row r="88" spans="2:65" s="1" customFormat="1" ht="20.45" customHeight="1">
      <c r="B88" s="33"/>
      <c r="C88" s="173" t="s">
        <v>82</v>
      </c>
      <c r="D88" s="173" t="s">
        <v>141</v>
      </c>
      <c r="E88" s="174" t="s">
        <v>2158</v>
      </c>
      <c r="F88" s="175" t="s">
        <v>2159</v>
      </c>
      <c r="G88" s="176" t="s">
        <v>144</v>
      </c>
      <c r="H88" s="177">
        <v>1.6</v>
      </c>
      <c r="I88" s="178"/>
      <c r="J88" s="179">
        <f>ROUND(I88*H88,2)</f>
        <v>0</v>
      </c>
      <c r="K88" s="175" t="s">
        <v>145</v>
      </c>
      <c r="L88" s="37"/>
      <c r="M88" s="180" t="s">
        <v>19</v>
      </c>
      <c r="N88" s="181" t="s">
        <v>43</v>
      </c>
      <c r="O88" s="59"/>
      <c r="P88" s="182">
        <f>O88*H88</f>
        <v>0</v>
      </c>
      <c r="Q88" s="182">
        <v>0</v>
      </c>
      <c r="R88" s="182">
        <f>Q88*H88</f>
        <v>0</v>
      </c>
      <c r="S88" s="182">
        <v>0</v>
      </c>
      <c r="T88" s="183">
        <f>S88*H88</f>
        <v>0</v>
      </c>
      <c r="AR88" s="16" t="s">
        <v>239</v>
      </c>
      <c r="AT88" s="16" t="s">
        <v>141</v>
      </c>
      <c r="AU88" s="16" t="s">
        <v>82</v>
      </c>
      <c r="AY88" s="16" t="s">
        <v>139</v>
      </c>
      <c r="BE88" s="184">
        <f>IF(N88="základní",J88,0)</f>
        <v>0</v>
      </c>
      <c r="BF88" s="184">
        <f>IF(N88="snížená",J88,0)</f>
        <v>0</v>
      </c>
      <c r="BG88" s="184">
        <f>IF(N88="zákl. přenesená",J88,0)</f>
        <v>0</v>
      </c>
      <c r="BH88" s="184">
        <f>IF(N88="sníž. přenesená",J88,0)</f>
        <v>0</v>
      </c>
      <c r="BI88" s="184">
        <f>IF(N88="nulová",J88,0)</f>
        <v>0</v>
      </c>
      <c r="BJ88" s="16" t="s">
        <v>80</v>
      </c>
      <c r="BK88" s="184">
        <f>ROUND(I88*H88,2)</f>
        <v>0</v>
      </c>
      <c r="BL88" s="16" t="s">
        <v>239</v>
      </c>
      <c r="BM88" s="16" t="s">
        <v>2160</v>
      </c>
    </row>
    <row r="89" spans="2:47" s="1" customFormat="1" ht="11.25">
      <c r="B89" s="33"/>
      <c r="C89" s="34"/>
      <c r="D89" s="185" t="s">
        <v>148</v>
      </c>
      <c r="E89" s="34"/>
      <c r="F89" s="186" t="s">
        <v>2161</v>
      </c>
      <c r="G89" s="34"/>
      <c r="H89" s="34"/>
      <c r="I89" s="102"/>
      <c r="J89" s="34"/>
      <c r="K89" s="34"/>
      <c r="L89" s="37"/>
      <c r="M89" s="187"/>
      <c r="N89" s="59"/>
      <c r="O89" s="59"/>
      <c r="P89" s="59"/>
      <c r="Q89" s="59"/>
      <c r="R89" s="59"/>
      <c r="S89" s="59"/>
      <c r="T89" s="60"/>
      <c r="AT89" s="16" t="s">
        <v>148</v>
      </c>
      <c r="AU89" s="16" t="s">
        <v>82</v>
      </c>
    </row>
    <row r="90" spans="2:47" s="1" customFormat="1" ht="58.5">
      <c r="B90" s="33"/>
      <c r="C90" s="34"/>
      <c r="D90" s="185" t="s">
        <v>149</v>
      </c>
      <c r="E90" s="34"/>
      <c r="F90" s="188" t="s">
        <v>2157</v>
      </c>
      <c r="G90" s="34"/>
      <c r="H90" s="34"/>
      <c r="I90" s="102"/>
      <c r="J90" s="34"/>
      <c r="K90" s="34"/>
      <c r="L90" s="37"/>
      <c r="M90" s="187"/>
      <c r="N90" s="59"/>
      <c r="O90" s="59"/>
      <c r="P90" s="59"/>
      <c r="Q90" s="59"/>
      <c r="R90" s="59"/>
      <c r="S90" s="59"/>
      <c r="T90" s="60"/>
      <c r="AT90" s="16" t="s">
        <v>149</v>
      </c>
      <c r="AU90" s="16" t="s">
        <v>82</v>
      </c>
    </row>
    <row r="91" spans="2:65" s="1" customFormat="1" ht="20.45" customHeight="1">
      <c r="B91" s="33"/>
      <c r="C91" s="173" t="s">
        <v>157</v>
      </c>
      <c r="D91" s="173" t="s">
        <v>141</v>
      </c>
      <c r="E91" s="174" t="s">
        <v>2162</v>
      </c>
      <c r="F91" s="175" t="s">
        <v>2163</v>
      </c>
      <c r="G91" s="176" t="s">
        <v>347</v>
      </c>
      <c r="H91" s="177">
        <v>2</v>
      </c>
      <c r="I91" s="178"/>
      <c r="J91" s="179">
        <f>ROUND(I91*H91,2)</f>
        <v>0</v>
      </c>
      <c r="K91" s="175" t="s">
        <v>145</v>
      </c>
      <c r="L91" s="37"/>
      <c r="M91" s="180" t="s">
        <v>19</v>
      </c>
      <c r="N91" s="181" t="s">
        <v>43</v>
      </c>
      <c r="O91" s="59"/>
      <c r="P91" s="182">
        <f>O91*H91</f>
        <v>0</v>
      </c>
      <c r="Q91" s="182">
        <v>0</v>
      </c>
      <c r="R91" s="182">
        <f>Q91*H91</f>
        <v>0</v>
      </c>
      <c r="S91" s="182">
        <v>0</v>
      </c>
      <c r="T91" s="183">
        <f>S91*H91</f>
        <v>0</v>
      </c>
      <c r="AR91" s="16" t="s">
        <v>239</v>
      </c>
      <c r="AT91" s="16" t="s">
        <v>141</v>
      </c>
      <c r="AU91" s="16" t="s">
        <v>82</v>
      </c>
      <c r="AY91" s="16" t="s">
        <v>139</v>
      </c>
      <c r="BE91" s="184">
        <f>IF(N91="základní",J91,0)</f>
        <v>0</v>
      </c>
      <c r="BF91" s="184">
        <f>IF(N91="snížená",J91,0)</f>
        <v>0</v>
      </c>
      <c r="BG91" s="184">
        <f>IF(N91="zákl. přenesená",J91,0)</f>
        <v>0</v>
      </c>
      <c r="BH91" s="184">
        <f>IF(N91="sníž. přenesená",J91,0)</f>
        <v>0</v>
      </c>
      <c r="BI91" s="184">
        <f>IF(N91="nulová",J91,0)</f>
        <v>0</v>
      </c>
      <c r="BJ91" s="16" t="s">
        <v>80</v>
      </c>
      <c r="BK91" s="184">
        <f>ROUND(I91*H91,2)</f>
        <v>0</v>
      </c>
      <c r="BL91" s="16" t="s">
        <v>239</v>
      </c>
      <c r="BM91" s="16" t="s">
        <v>2164</v>
      </c>
    </row>
    <row r="92" spans="2:47" s="1" customFormat="1" ht="11.25">
      <c r="B92" s="33"/>
      <c r="C92" s="34"/>
      <c r="D92" s="185" t="s">
        <v>148</v>
      </c>
      <c r="E92" s="34"/>
      <c r="F92" s="186" t="s">
        <v>2165</v>
      </c>
      <c r="G92" s="34"/>
      <c r="H92" s="34"/>
      <c r="I92" s="102"/>
      <c r="J92" s="34"/>
      <c r="K92" s="34"/>
      <c r="L92" s="37"/>
      <c r="M92" s="187"/>
      <c r="N92" s="59"/>
      <c r="O92" s="59"/>
      <c r="P92" s="59"/>
      <c r="Q92" s="59"/>
      <c r="R92" s="59"/>
      <c r="S92" s="59"/>
      <c r="T92" s="60"/>
      <c r="AT92" s="16" t="s">
        <v>148</v>
      </c>
      <c r="AU92" s="16" t="s">
        <v>82</v>
      </c>
    </row>
    <row r="93" spans="2:47" s="1" customFormat="1" ht="58.5">
      <c r="B93" s="33"/>
      <c r="C93" s="34"/>
      <c r="D93" s="185" t="s">
        <v>149</v>
      </c>
      <c r="E93" s="34"/>
      <c r="F93" s="188" t="s">
        <v>2157</v>
      </c>
      <c r="G93" s="34"/>
      <c r="H93" s="34"/>
      <c r="I93" s="102"/>
      <c r="J93" s="34"/>
      <c r="K93" s="34"/>
      <c r="L93" s="37"/>
      <c r="M93" s="187"/>
      <c r="N93" s="59"/>
      <c r="O93" s="59"/>
      <c r="P93" s="59"/>
      <c r="Q93" s="59"/>
      <c r="R93" s="59"/>
      <c r="S93" s="59"/>
      <c r="T93" s="60"/>
      <c r="AT93" s="16" t="s">
        <v>149</v>
      </c>
      <c r="AU93" s="16" t="s">
        <v>82</v>
      </c>
    </row>
    <row r="94" spans="2:65" s="1" customFormat="1" ht="20.45" customHeight="1">
      <c r="B94" s="33"/>
      <c r="C94" s="173" t="s">
        <v>146</v>
      </c>
      <c r="D94" s="173" t="s">
        <v>141</v>
      </c>
      <c r="E94" s="174" t="s">
        <v>2166</v>
      </c>
      <c r="F94" s="175" t="s">
        <v>2167</v>
      </c>
      <c r="G94" s="176" t="s">
        <v>144</v>
      </c>
      <c r="H94" s="177">
        <v>2</v>
      </c>
      <c r="I94" s="178"/>
      <c r="J94" s="179">
        <f>ROUND(I94*H94,2)</f>
        <v>0</v>
      </c>
      <c r="K94" s="175" t="s">
        <v>145</v>
      </c>
      <c r="L94" s="37"/>
      <c r="M94" s="180" t="s">
        <v>19</v>
      </c>
      <c r="N94" s="181" t="s">
        <v>43</v>
      </c>
      <c r="O94" s="59"/>
      <c r="P94" s="182">
        <f>O94*H94</f>
        <v>0</v>
      </c>
      <c r="Q94" s="182">
        <v>0</v>
      </c>
      <c r="R94" s="182">
        <f>Q94*H94</f>
        <v>0</v>
      </c>
      <c r="S94" s="182">
        <v>0</v>
      </c>
      <c r="T94" s="183">
        <f>S94*H94</f>
        <v>0</v>
      </c>
      <c r="AR94" s="16" t="s">
        <v>239</v>
      </c>
      <c r="AT94" s="16" t="s">
        <v>141</v>
      </c>
      <c r="AU94" s="16" t="s">
        <v>82</v>
      </c>
      <c r="AY94" s="16" t="s">
        <v>139</v>
      </c>
      <c r="BE94" s="184">
        <f>IF(N94="základní",J94,0)</f>
        <v>0</v>
      </c>
      <c r="BF94" s="184">
        <f>IF(N94="snížená",J94,0)</f>
        <v>0</v>
      </c>
      <c r="BG94" s="184">
        <f>IF(N94="zákl. přenesená",J94,0)</f>
        <v>0</v>
      </c>
      <c r="BH94" s="184">
        <f>IF(N94="sníž. přenesená",J94,0)</f>
        <v>0</v>
      </c>
      <c r="BI94" s="184">
        <f>IF(N94="nulová",J94,0)</f>
        <v>0</v>
      </c>
      <c r="BJ94" s="16" t="s">
        <v>80</v>
      </c>
      <c r="BK94" s="184">
        <f>ROUND(I94*H94,2)</f>
        <v>0</v>
      </c>
      <c r="BL94" s="16" t="s">
        <v>239</v>
      </c>
      <c r="BM94" s="16" t="s">
        <v>2168</v>
      </c>
    </row>
    <row r="95" spans="2:47" s="1" customFormat="1" ht="19.5">
      <c r="B95" s="33"/>
      <c r="C95" s="34"/>
      <c r="D95" s="185" t="s">
        <v>148</v>
      </c>
      <c r="E95" s="34"/>
      <c r="F95" s="186" t="s">
        <v>2169</v>
      </c>
      <c r="G95" s="34"/>
      <c r="H95" s="34"/>
      <c r="I95" s="102"/>
      <c r="J95" s="34"/>
      <c r="K95" s="34"/>
      <c r="L95" s="37"/>
      <c r="M95" s="187"/>
      <c r="N95" s="59"/>
      <c r="O95" s="59"/>
      <c r="P95" s="59"/>
      <c r="Q95" s="59"/>
      <c r="R95" s="59"/>
      <c r="S95" s="59"/>
      <c r="T95" s="60"/>
      <c r="AT95" s="16" t="s">
        <v>148</v>
      </c>
      <c r="AU95" s="16" t="s">
        <v>82</v>
      </c>
    </row>
    <row r="96" spans="2:47" s="1" customFormat="1" ht="58.5">
      <c r="B96" s="33"/>
      <c r="C96" s="34"/>
      <c r="D96" s="185" t="s">
        <v>149</v>
      </c>
      <c r="E96" s="34"/>
      <c r="F96" s="188" t="s">
        <v>2157</v>
      </c>
      <c r="G96" s="34"/>
      <c r="H96" s="34"/>
      <c r="I96" s="102"/>
      <c r="J96" s="34"/>
      <c r="K96" s="34"/>
      <c r="L96" s="37"/>
      <c r="M96" s="187"/>
      <c r="N96" s="59"/>
      <c r="O96" s="59"/>
      <c r="P96" s="59"/>
      <c r="Q96" s="59"/>
      <c r="R96" s="59"/>
      <c r="S96" s="59"/>
      <c r="T96" s="60"/>
      <c r="AT96" s="16" t="s">
        <v>149</v>
      </c>
      <c r="AU96" s="16" t="s">
        <v>82</v>
      </c>
    </row>
    <row r="97" spans="2:65" s="1" customFormat="1" ht="20.45" customHeight="1">
      <c r="B97" s="33"/>
      <c r="C97" s="173" t="s">
        <v>167</v>
      </c>
      <c r="D97" s="173" t="s">
        <v>141</v>
      </c>
      <c r="E97" s="174" t="s">
        <v>2170</v>
      </c>
      <c r="F97" s="175" t="s">
        <v>2171</v>
      </c>
      <c r="G97" s="176" t="s">
        <v>144</v>
      </c>
      <c r="H97" s="177">
        <v>1.6</v>
      </c>
      <c r="I97" s="178"/>
      <c r="J97" s="179">
        <f>ROUND(I97*H97,2)</f>
        <v>0</v>
      </c>
      <c r="K97" s="175" t="s">
        <v>145</v>
      </c>
      <c r="L97" s="37"/>
      <c r="M97" s="180" t="s">
        <v>19</v>
      </c>
      <c r="N97" s="181" t="s">
        <v>43</v>
      </c>
      <c r="O97" s="59"/>
      <c r="P97" s="182">
        <f>O97*H97</f>
        <v>0</v>
      </c>
      <c r="Q97" s="182">
        <v>0</v>
      </c>
      <c r="R97" s="182">
        <f>Q97*H97</f>
        <v>0</v>
      </c>
      <c r="S97" s="182">
        <v>0</v>
      </c>
      <c r="T97" s="183">
        <f>S97*H97</f>
        <v>0</v>
      </c>
      <c r="AR97" s="16" t="s">
        <v>239</v>
      </c>
      <c r="AT97" s="16" t="s">
        <v>141</v>
      </c>
      <c r="AU97" s="16" t="s">
        <v>82</v>
      </c>
      <c r="AY97" s="16" t="s">
        <v>139</v>
      </c>
      <c r="BE97" s="184">
        <f>IF(N97="základní",J97,0)</f>
        <v>0</v>
      </c>
      <c r="BF97" s="184">
        <f>IF(N97="snížená",J97,0)</f>
        <v>0</v>
      </c>
      <c r="BG97" s="184">
        <f>IF(N97="zákl. přenesená",J97,0)</f>
        <v>0</v>
      </c>
      <c r="BH97" s="184">
        <f>IF(N97="sníž. přenesená",J97,0)</f>
        <v>0</v>
      </c>
      <c r="BI97" s="184">
        <f>IF(N97="nulová",J97,0)</f>
        <v>0</v>
      </c>
      <c r="BJ97" s="16" t="s">
        <v>80</v>
      </c>
      <c r="BK97" s="184">
        <f>ROUND(I97*H97,2)</f>
        <v>0</v>
      </c>
      <c r="BL97" s="16" t="s">
        <v>239</v>
      </c>
      <c r="BM97" s="16" t="s">
        <v>2172</v>
      </c>
    </row>
    <row r="98" spans="2:47" s="1" customFormat="1" ht="11.25">
      <c r="B98" s="33"/>
      <c r="C98" s="34"/>
      <c r="D98" s="185" t="s">
        <v>148</v>
      </c>
      <c r="E98" s="34"/>
      <c r="F98" s="186" t="s">
        <v>2173</v>
      </c>
      <c r="G98" s="34"/>
      <c r="H98" s="34"/>
      <c r="I98" s="102"/>
      <c r="J98" s="34"/>
      <c r="K98" s="34"/>
      <c r="L98" s="37"/>
      <c r="M98" s="187"/>
      <c r="N98" s="59"/>
      <c r="O98" s="59"/>
      <c r="P98" s="59"/>
      <c r="Q98" s="59"/>
      <c r="R98" s="59"/>
      <c r="S98" s="59"/>
      <c r="T98" s="60"/>
      <c r="AT98" s="16" t="s">
        <v>148</v>
      </c>
      <c r="AU98" s="16" t="s">
        <v>82</v>
      </c>
    </row>
    <row r="99" spans="2:47" s="1" customFormat="1" ht="58.5">
      <c r="B99" s="33"/>
      <c r="C99" s="34"/>
      <c r="D99" s="185" t="s">
        <v>149</v>
      </c>
      <c r="E99" s="34"/>
      <c r="F99" s="188" t="s">
        <v>2157</v>
      </c>
      <c r="G99" s="34"/>
      <c r="H99" s="34"/>
      <c r="I99" s="102"/>
      <c r="J99" s="34"/>
      <c r="K99" s="34"/>
      <c r="L99" s="37"/>
      <c r="M99" s="187"/>
      <c r="N99" s="59"/>
      <c r="O99" s="59"/>
      <c r="P99" s="59"/>
      <c r="Q99" s="59"/>
      <c r="R99" s="59"/>
      <c r="S99" s="59"/>
      <c r="T99" s="60"/>
      <c r="AT99" s="16" t="s">
        <v>149</v>
      </c>
      <c r="AU99" s="16" t="s">
        <v>82</v>
      </c>
    </row>
    <row r="100" spans="2:65" s="1" customFormat="1" ht="14.45" customHeight="1">
      <c r="B100" s="33"/>
      <c r="C100" s="173" t="s">
        <v>172</v>
      </c>
      <c r="D100" s="173" t="s">
        <v>141</v>
      </c>
      <c r="E100" s="174" t="s">
        <v>2174</v>
      </c>
      <c r="F100" s="175" t="s">
        <v>2175</v>
      </c>
      <c r="G100" s="176" t="s">
        <v>1985</v>
      </c>
      <c r="H100" s="177">
        <v>4</v>
      </c>
      <c r="I100" s="178"/>
      <c r="J100" s="179">
        <f>ROUND(I100*H100,2)</f>
        <v>0</v>
      </c>
      <c r="K100" s="175" t="s">
        <v>19</v>
      </c>
      <c r="L100" s="37"/>
      <c r="M100" s="180" t="s">
        <v>19</v>
      </c>
      <c r="N100" s="181" t="s">
        <v>43</v>
      </c>
      <c r="O100" s="59"/>
      <c r="P100" s="182">
        <f>O100*H100</f>
        <v>0</v>
      </c>
      <c r="Q100" s="182">
        <v>0</v>
      </c>
      <c r="R100" s="182">
        <f>Q100*H100</f>
        <v>0</v>
      </c>
      <c r="S100" s="182">
        <v>0</v>
      </c>
      <c r="T100" s="183">
        <f>S100*H100</f>
        <v>0</v>
      </c>
      <c r="AR100" s="16" t="s">
        <v>239</v>
      </c>
      <c r="AT100" s="16" t="s">
        <v>141</v>
      </c>
      <c r="AU100" s="16" t="s">
        <v>82</v>
      </c>
      <c r="AY100" s="16" t="s">
        <v>139</v>
      </c>
      <c r="BE100" s="184">
        <f>IF(N100="základní",J100,0)</f>
        <v>0</v>
      </c>
      <c r="BF100" s="184">
        <f>IF(N100="snížená",J100,0)</f>
        <v>0</v>
      </c>
      <c r="BG100" s="184">
        <f>IF(N100="zákl. přenesená",J100,0)</f>
        <v>0</v>
      </c>
      <c r="BH100" s="184">
        <f>IF(N100="sníž. přenesená",J100,0)</f>
        <v>0</v>
      </c>
      <c r="BI100" s="184">
        <f>IF(N100="nulová",J100,0)</f>
        <v>0</v>
      </c>
      <c r="BJ100" s="16" t="s">
        <v>80</v>
      </c>
      <c r="BK100" s="184">
        <f>ROUND(I100*H100,2)</f>
        <v>0</v>
      </c>
      <c r="BL100" s="16" t="s">
        <v>239</v>
      </c>
      <c r="BM100" s="16" t="s">
        <v>2176</v>
      </c>
    </row>
    <row r="101" spans="2:47" s="1" customFormat="1" ht="11.25">
      <c r="B101" s="33"/>
      <c r="C101" s="34"/>
      <c r="D101" s="185" t="s">
        <v>148</v>
      </c>
      <c r="E101" s="34"/>
      <c r="F101" s="186" t="s">
        <v>2175</v>
      </c>
      <c r="G101" s="34"/>
      <c r="H101" s="34"/>
      <c r="I101" s="102"/>
      <c r="J101" s="34"/>
      <c r="K101" s="34"/>
      <c r="L101" s="37"/>
      <c r="M101" s="187"/>
      <c r="N101" s="59"/>
      <c r="O101" s="59"/>
      <c r="P101" s="59"/>
      <c r="Q101" s="59"/>
      <c r="R101" s="59"/>
      <c r="S101" s="59"/>
      <c r="T101" s="60"/>
      <c r="AT101" s="16" t="s">
        <v>148</v>
      </c>
      <c r="AU101" s="16" t="s">
        <v>82</v>
      </c>
    </row>
    <row r="102" spans="2:63" s="10" customFormat="1" ht="22.9" customHeight="1">
      <c r="B102" s="157"/>
      <c r="C102" s="158"/>
      <c r="D102" s="159" t="s">
        <v>71</v>
      </c>
      <c r="E102" s="171" t="s">
        <v>2177</v>
      </c>
      <c r="F102" s="171" t="s">
        <v>2178</v>
      </c>
      <c r="G102" s="158"/>
      <c r="H102" s="158"/>
      <c r="I102" s="161"/>
      <c r="J102" s="172">
        <f>BK102</f>
        <v>0</v>
      </c>
      <c r="K102" s="158"/>
      <c r="L102" s="163"/>
      <c r="M102" s="164"/>
      <c r="N102" s="165"/>
      <c r="O102" s="165"/>
      <c r="P102" s="166">
        <f>SUM(P103:P126)</f>
        <v>0</v>
      </c>
      <c r="Q102" s="165"/>
      <c r="R102" s="166">
        <f>SUM(R103:R126)</f>
        <v>0.033665</v>
      </c>
      <c r="S102" s="165"/>
      <c r="T102" s="167">
        <f>SUM(T103:T126)</f>
        <v>0</v>
      </c>
      <c r="AR102" s="168" t="s">
        <v>82</v>
      </c>
      <c r="AT102" s="169" t="s">
        <v>71</v>
      </c>
      <c r="AU102" s="169" t="s">
        <v>80</v>
      </c>
      <c r="AY102" s="168" t="s">
        <v>139</v>
      </c>
      <c r="BK102" s="170">
        <f>SUM(BK103:BK126)</f>
        <v>0</v>
      </c>
    </row>
    <row r="103" spans="2:65" s="1" customFormat="1" ht="20.45" customHeight="1">
      <c r="B103" s="33"/>
      <c r="C103" s="173" t="s">
        <v>176</v>
      </c>
      <c r="D103" s="173" t="s">
        <v>141</v>
      </c>
      <c r="E103" s="174" t="s">
        <v>2179</v>
      </c>
      <c r="F103" s="175" t="s">
        <v>2180</v>
      </c>
      <c r="G103" s="176" t="s">
        <v>347</v>
      </c>
      <c r="H103" s="177">
        <v>2</v>
      </c>
      <c r="I103" s="178"/>
      <c r="J103" s="179">
        <f>ROUND(I103*H103,2)</f>
        <v>0</v>
      </c>
      <c r="K103" s="175" t="s">
        <v>145</v>
      </c>
      <c r="L103" s="37"/>
      <c r="M103" s="180" t="s">
        <v>19</v>
      </c>
      <c r="N103" s="181" t="s">
        <v>43</v>
      </c>
      <c r="O103" s="59"/>
      <c r="P103" s="182">
        <f>O103*H103</f>
        <v>0</v>
      </c>
      <c r="Q103" s="182">
        <v>0</v>
      </c>
      <c r="R103" s="182">
        <f>Q103*H103</f>
        <v>0</v>
      </c>
      <c r="S103" s="182">
        <v>0</v>
      </c>
      <c r="T103" s="183">
        <f>S103*H103</f>
        <v>0</v>
      </c>
      <c r="AR103" s="16" t="s">
        <v>239</v>
      </c>
      <c r="AT103" s="16" t="s">
        <v>141</v>
      </c>
      <c r="AU103" s="16" t="s">
        <v>82</v>
      </c>
      <c r="AY103" s="16" t="s">
        <v>139</v>
      </c>
      <c r="BE103" s="184">
        <f>IF(N103="základní",J103,0)</f>
        <v>0</v>
      </c>
      <c r="BF103" s="184">
        <f>IF(N103="snížená",J103,0)</f>
        <v>0</v>
      </c>
      <c r="BG103" s="184">
        <f>IF(N103="zákl. přenesená",J103,0)</f>
        <v>0</v>
      </c>
      <c r="BH103" s="184">
        <f>IF(N103="sníž. přenesená",J103,0)</f>
        <v>0</v>
      </c>
      <c r="BI103" s="184">
        <f>IF(N103="nulová",J103,0)</f>
        <v>0</v>
      </c>
      <c r="BJ103" s="16" t="s">
        <v>80</v>
      </c>
      <c r="BK103" s="184">
        <f>ROUND(I103*H103,2)</f>
        <v>0</v>
      </c>
      <c r="BL103" s="16" t="s">
        <v>239</v>
      </c>
      <c r="BM103" s="16" t="s">
        <v>2181</v>
      </c>
    </row>
    <row r="104" spans="2:47" s="1" customFormat="1" ht="11.25">
      <c r="B104" s="33"/>
      <c r="C104" s="34"/>
      <c r="D104" s="185" t="s">
        <v>148</v>
      </c>
      <c r="E104" s="34"/>
      <c r="F104" s="186" t="s">
        <v>2182</v>
      </c>
      <c r="G104" s="34"/>
      <c r="H104" s="34"/>
      <c r="I104" s="102"/>
      <c r="J104" s="34"/>
      <c r="K104" s="34"/>
      <c r="L104" s="37"/>
      <c r="M104" s="187"/>
      <c r="N104" s="59"/>
      <c r="O104" s="59"/>
      <c r="P104" s="59"/>
      <c r="Q104" s="59"/>
      <c r="R104" s="59"/>
      <c r="S104" s="59"/>
      <c r="T104" s="60"/>
      <c r="AT104" s="16" t="s">
        <v>148</v>
      </c>
      <c r="AU104" s="16" t="s">
        <v>82</v>
      </c>
    </row>
    <row r="105" spans="2:65" s="1" customFormat="1" ht="20.45" customHeight="1">
      <c r="B105" s="33"/>
      <c r="C105" s="222" t="s">
        <v>183</v>
      </c>
      <c r="D105" s="222" t="s">
        <v>259</v>
      </c>
      <c r="E105" s="223" t="s">
        <v>2183</v>
      </c>
      <c r="F105" s="224" t="s">
        <v>2184</v>
      </c>
      <c r="G105" s="225" t="s">
        <v>347</v>
      </c>
      <c r="H105" s="226">
        <v>2</v>
      </c>
      <c r="I105" s="227"/>
      <c r="J105" s="228">
        <f>ROUND(I105*H105,2)</f>
        <v>0</v>
      </c>
      <c r="K105" s="224" t="s">
        <v>145</v>
      </c>
      <c r="L105" s="229"/>
      <c r="M105" s="230" t="s">
        <v>19</v>
      </c>
      <c r="N105" s="231" t="s">
        <v>43</v>
      </c>
      <c r="O105" s="59"/>
      <c r="P105" s="182">
        <f>O105*H105</f>
        <v>0</v>
      </c>
      <c r="Q105" s="182">
        <v>0.0015</v>
      </c>
      <c r="R105" s="182">
        <f>Q105*H105</f>
        <v>0.003</v>
      </c>
      <c r="S105" s="182">
        <v>0</v>
      </c>
      <c r="T105" s="183">
        <f>S105*H105</f>
        <v>0</v>
      </c>
      <c r="AR105" s="16" t="s">
        <v>350</v>
      </c>
      <c r="AT105" s="16" t="s">
        <v>259</v>
      </c>
      <c r="AU105" s="16" t="s">
        <v>82</v>
      </c>
      <c r="AY105" s="16" t="s">
        <v>139</v>
      </c>
      <c r="BE105" s="184">
        <f>IF(N105="základní",J105,0)</f>
        <v>0</v>
      </c>
      <c r="BF105" s="184">
        <f>IF(N105="snížená",J105,0)</f>
        <v>0</v>
      </c>
      <c r="BG105" s="184">
        <f>IF(N105="zákl. přenesená",J105,0)</f>
        <v>0</v>
      </c>
      <c r="BH105" s="184">
        <f>IF(N105="sníž. přenesená",J105,0)</f>
        <v>0</v>
      </c>
      <c r="BI105" s="184">
        <f>IF(N105="nulová",J105,0)</f>
        <v>0</v>
      </c>
      <c r="BJ105" s="16" t="s">
        <v>80</v>
      </c>
      <c r="BK105" s="184">
        <f>ROUND(I105*H105,2)</f>
        <v>0</v>
      </c>
      <c r="BL105" s="16" t="s">
        <v>239</v>
      </c>
      <c r="BM105" s="16" t="s">
        <v>2185</v>
      </c>
    </row>
    <row r="106" spans="2:47" s="1" customFormat="1" ht="11.25">
      <c r="B106" s="33"/>
      <c r="C106" s="34"/>
      <c r="D106" s="185" t="s">
        <v>148</v>
      </c>
      <c r="E106" s="34"/>
      <c r="F106" s="186" t="s">
        <v>2186</v>
      </c>
      <c r="G106" s="34"/>
      <c r="H106" s="34"/>
      <c r="I106" s="102"/>
      <c r="J106" s="34"/>
      <c r="K106" s="34"/>
      <c r="L106" s="37"/>
      <c r="M106" s="187"/>
      <c r="N106" s="59"/>
      <c r="O106" s="59"/>
      <c r="P106" s="59"/>
      <c r="Q106" s="59"/>
      <c r="R106" s="59"/>
      <c r="S106" s="59"/>
      <c r="T106" s="60"/>
      <c r="AT106" s="16" t="s">
        <v>148</v>
      </c>
      <c r="AU106" s="16" t="s">
        <v>82</v>
      </c>
    </row>
    <row r="107" spans="2:65" s="1" customFormat="1" ht="20.45" customHeight="1">
      <c r="B107" s="33"/>
      <c r="C107" s="173" t="s">
        <v>189</v>
      </c>
      <c r="D107" s="173" t="s">
        <v>141</v>
      </c>
      <c r="E107" s="174" t="s">
        <v>2187</v>
      </c>
      <c r="F107" s="175" t="s">
        <v>2188</v>
      </c>
      <c r="G107" s="176" t="s">
        <v>347</v>
      </c>
      <c r="H107" s="177">
        <v>2</v>
      </c>
      <c r="I107" s="178"/>
      <c r="J107" s="179">
        <f>ROUND(I107*H107,2)</f>
        <v>0</v>
      </c>
      <c r="K107" s="175" t="s">
        <v>145</v>
      </c>
      <c r="L107" s="37"/>
      <c r="M107" s="180" t="s">
        <v>19</v>
      </c>
      <c r="N107" s="181" t="s">
        <v>43</v>
      </c>
      <c r="O107" s="59"/>
      <c r="P107" s="182">
        <f>O107*H107</f>
        <v>0</v>
      </c>
      <c r="Q107" s="182">
        <v>0</v>
      </c>
      <c r="R107" s="182">
        <f>Q107*H107</f>
        <v>0</v>
      </c>
      <c r="S107" s="182">
        <v>0</v>
      </c>
      <c r="T107" s="183">
        <f>S107*H107</f>
        <v>0</v>
      </c>
      <c r="AR107" s="16" t="s">
        <v>239</v>
      </c>
      <c r="AT107" s="16" t="s">
        <v>141</v>
      </c>
      <c r="AU107" s="16" t="s">
        <v>82</v>
      </c>
      <c r="AY107" s="16" t="s">
        <v>139</v>
      </c>
      <c r="BE107" s="184">
        <f>IF(N107="základní",J107,0)</f>
        <v>0</v>
      </c>
      <c r="BF107" s="184">
        <f>IF(N107="snížená",J107,0)</f>
        <v>0</v>
      </c>
      <c r="BG107" s="184">
        <f>IF(N107="zákl. přenesená",J107,0)</f>
        <v>0</v>
      </c>
      <c r="BH107" s="184">
        <f>IF(N107="sníž. přenesená",J107,0)</f>
        <v>0</v>
      </c>
      <c r="BI107" s="184">
        <f>IF(N107="nulová",J107,0)</f>
        <v>0</v>
      </c>
      <c r="BJ107" s="16" t="s">
        <v>80</v>
      </c>
      <c r="BK107" s="184">
        <f>ROUND(I107*H107,2)</f>
        <v>0</v>
      </c>
      <c r="BL107" s="16" t="s">
        <v>239</v>
      </c>
      <c r="BM107" s="16" t="s">
        <v>2189</v>
      </c>
    </row>
    <row r="108" spans="2:47" s="1" customFormat="1" ht="11.25">
      <c r="B108" s="33"/>
      <c r="C108" s="34"/>
      <c r="D108" s="185" t="s">
        <v>148</v>
      </c>
      <c r="E108" s="34"/>
      <c r="F108" s="186" t="s">
        <v>2190</v>
      </c>
      <c r="G108" s="34"/>
      <c r="H108" s="34"/>
      <c r="I108" s="102"/>
      <c r="J108" s="34"/>
      <c r="K108" s="34"/>
      <c r="L108" s="37"/>
      <c r="M108" s="187"/>
      <c r="N108" s="59"/>
      <c r="O108" s="59"/>
      <c r="P108" s="59"/>
      <c r="Q108" s="59"/>
      <c r="R108" s="59"/>
      <c r="S108" s="59"/>
      <c r="T108" s="60"/>
      <c r="AT108" s="16" t="s">
        <v>148</v>
      </c>
      <c r="AU108" s="16" t="s">
        <v>82</v>
      </c>
    </row>
    <row r="109" spans="2:65" s="1" customFormat="1" ht="20.45" customHeight="1">
      <c r="B109" s="33"/>
      <c r="C109" s="222" t="s">
        <v>197</v>
      </c>
      <c r="D109" s="222" t="s">
        <v>259</v>
      </c>
      <c r="E109" s="223" t="s">
        <v>2191</v>
      </c>
      <c r="F109" s="224" t="s">
        <v>2192</v>
      </c>
      <c r="G109" s="225" t="s">
        <v>347</v>
      </c>
      <c r="H109" s="226">
        <v>1</v>
      </c>
      <c r="I109" s="227"/>
      <c r="J109" s="228">
        <f>ROUND(I109*H109,2)</f>
        <v>0</v>
      </c>
      <c r="K109" s="224" t="s">
        <v>145</v>
      </c>
      <c r="L109" s="229"/>
      <c r="M109" s="230" t="s">
        <v>19</v>
      </c>
      <c r="N109" s="231" t="s">
        <v>43</v>
      </c>
      <c r="O109" s="59"/>
      <c r="P109" s="182">
        <f>O109*H109</f>
        <v>0</v>
      </c>
      <c r="Q109" s="182">
        <v>0.0018</v>
      </c>
      <c r="R109" s="182">
        <f>Q109*H109</f>
        <v>0.0018</v>
      </c>
      <c r="S109" s="182">
        <v>0</v>
      </c>
      <c r="T109" s="183">
        <f>S109*H109</f>
        <v>0</v>
      </c>
      <c r="AR109" s="16" t="s">
        <v>350</v>
      </c>
      <c r="AT109" s="16" t="s">
        <v>259</v>
      </c>
      <c r="AU109" s="16" t="s">
        <v>82</v>
      </c>
      <c r="AY109" s="16" t="s">
        <v>139</v>
      </c>
      <c r="BE109" s="184">
        <f>IF(N109="základní",J109,0)</f>
        <v>0</v>
      </c>
      <c r="BF109" s="184">
        <f>IF(N109="snížená",J109,0)</f>
        <v>0</v>
      </c>
      <c r="BG109" s="184">
        <f>IF(N109="zákl. přenesená",J109,0)</f>
        <v>0</v>
      </c>
      <c r="BH109" s="184">
        <f>IF(N109="sníž. přenesená",J109,0)</f>
        <v>0</v>
      </c>
      <c r="BI109" s="184">
        <f>IF(N109="nulová",J109,0)</f>
        <v>0</v>
      </c>
      <c r="BJ109" s="16" t="s">
        <v>80</v>
      </c>
      <c r="BK109" s="184">
        <f>ROUND(I109*H109,2)</f>
        <v>0</v>
      </c>
      <c r="BL109" s="16" t="s">
        <v>239</v>
      </c>
      <c r="BM109" s="16" t="s">
        <v>2193</v>
      </c>
    </row>
    <row r="110" spans="2:47" s="1" customFormat="1" ht="11.25">
      <c r="B110" s="33"/>
      <c r="C110" s="34"/>
      <c r="D110" s="185" t="s">
        <v>148</v>
      </c>
      <c r="E110" s="34"/>
      <c r="F110" s="186" t="s">
        <v>2192</v>
      </c>
      <c r="G110" s="34"/>
      <c r="H110" s="34"/>
      <c r="I110" s="102"/>
      <c r="J110" s="34"/>
      <c r="K110" s="34"/>
      <c r="L110" s="37"/>
      <c r="M110" s="187"/>
      <c r="N110" s="59"/>
      <c r="O110" s="59"/>
      <c r="P110" s="59"/>
      <c r="Q110" s="59"/>
      <c r="R110" s="59"/>
      <c r="S110" s="59"/>
      <c r="T110" s="60"/>
      <c r="AT110" s="16" t="s">
        <v>148</v>
      </c>
      <c r="AU110" s="16" t="s">
        <v>82</v>
      </c>
    </row>
    <row r="111" spans="2:65" s="1" customFormat="1" ht="20.45" customHeight="1">
      <c r="B111" s="33"/>
      <c r="C111" s="222" t="s">
        <v>204</v>
      </c>
      <c r="D111" s="222" t="s">
        <v>259</v>
      </c>
      <c r="E111" s="223" t="s">
        <v>2194</v>
      </c>
      <c r="F111" s="224" t="s">
        <v>2195</v>
      </c>
      <c r="G111" s="225" t="s">
        <v>347</v>
      </c>
      <c r="H111" s="226">
        <v>1</v>
      </c>
      <c r="I111" s="227"/>
      <c r="J111" s="228">
        <f>ROUND(I111*H111,2)</f>
        <v>0</v>
      </c>
      <c r="K111" s="224" t="s">
        <v>145</v>
      </c>
      <c r="L111" s="229"/>
      <c r="M111" s="230" t="s">
        <v>19</v>
      </c>
      <c r="N111" s="231" t="s">
        <v>43</v>
      </c>
      <c r="O111" s="59"/>
      <c r="P111" s="182">
        <f>O111*H111</f>
        <v>0</v>
      </c>
      <c r="Q111" s="182">
        <v>0.0059</v>
      </c>
      <c r="R111" s="182">
        <f>Q111*H111</f>
        <v>0.0059</v>
      </c>
      <c r="S111" s="182">
        <v>0</v>
      </c>
      <c r="T111" s="183">
        <f>S111*H111</f>
        <v>0</v>
      </c>
      <c r="AR111" s="16" t="s">
        <v>350</v>
      </c>
      <c r="AT111" s="16" t="s">
        <v>259</v>
      </c>
      <c r="AU111" s="16" t="s">
        <v>82</v>
      </c>
      <c r="AY111" s="16" t="s">
        <v>139</v>
      </c>
      <c r="BE111" s="184">
        <f>IF(N111="základní",J111,0)</f>
        <v>0</v>
      </c>
      <c r="BF111" s="184">
        <f>IF(N111="snížená",J111,0)</f>
        <v>0</v>
      </c>
      <c r="BG111" s="184">
        <f>IF(N111="zákl. přenesená",J111,0)</f>
        <v>0</v>
      </c>
      <c r="BH111" s="184">
        <f>IF(N111="sníž. přenesená",J111,0)</f>
        <v>0</v>
      </c>
      <c r="BI111" s="184">
        <f>IF(N111="nulová",J111,0)</f>
        <v>0</v>
      </c>
      <c r="BJ111" s="16" t="s">
        <v>80</v>
      </c>
      <c r="BK111" s="184">
        <f>ROUND(I111*H111,2)</f>
        <v>0</v>
      </c>
      <c r="BL111" s="16" t="s">
        <v>239</v>
      </c>
      <c r="BM111" s="16" t="s">
        <v>2196</v>
      </c>
    </row>
    <row r="112" spans="2:47" s="1" customFormat="1" ht="11.25">
      <c r="B112" s="33"/>
      <c r="C112" s="34"/>
      <c r="D112" s="185" t="s">
        <v>148</v>
      </c>
      <c r="E112" s="34"/>
      <c r="F112" s="186" t="s">
        <v>2195</v>
      </c>
      <c r="G112" s="34"/>
      <c r="H112" s="34"/>
      <c r="I112" s="102"/>
      <c r="J112" s="34"/>
      <c r="K112" s="34"/>
      <c r="L112" s="37"/>
      <c r="M112" s="187"/>
      <c r="N112" s="59"/>
      <c r="O112" s="59"/>
      <c r="P112" s="59"/>
      <c r="Q112" s="59"/>
      <c r="R112" s="59"/>
      <c r="S112" s="59"/>
      <c r="T112" s="60"/>
      <c r="AT112" s="16" t="s">
        <v>148</v>
      </c>
      <c r="AU112" s="16" t="s">
        <v>82</v>
      </c>
    </row>
    <row r="113" spans="2:65" s="1" customFormat="1" ht="20.45" customHeight="1">
      <c r="B113" s="33"/>
      <c r="C113" s="173" t="s">
        <v>214</v>
      </c>
      <c r="D113" s="173" t="s">
        <v>141</v>
      </c>
      <c r="E113" s="174" t="s">
        <v>2197</v>
      </c>
      <c r="F113" s="175" t="s">
        <v>2198</v>
      </c>
      <c r="G113" s="176" t="s">
        <v>179</v>
      </c>
      <c r="H113" s="177">
        <v>10</v>
      </c>
      <c r="I113" s="178"/>
      <c r="J113" s="179">
        <f>ROUND(I113*H113,2)</f>
        <v>0</v>
      </c>
      <c r="K113" s="175" t="s">
        <v>145</v>
      </c>
      <c r="L113" s="37"/>
      <c r="M113" s="180" t="s">
        <v>19</v>
      </c>
      <c r="N113" s="181" t="s">
        <v>43</v>
      </c>
      <c r="O113" s="59"/>
      <c r="P113" s="182">
        <f>O113*H113</f>
        <v>0</v>
      </c>
      <c r="Q113" s="182">
        <v>0.00175</v>
      </c>
      <c r="R113" s="182">
        <f>Q113*H113</f>
        <v>0.0175</v>
      </c>
      <c r="S113" s="182">
        <v>0</v>
      </c>
      <c r="T113" s="183">
        <f>S113*H113</f>
        <v>0</v>
      </c>
      <c r="AR113" s="16" t="s">
        <v>239</v>
      </c>
      <c r="AT113" s="16" t="s">
        <v>141</v>
      </c>
      <c r="AU113" s="16" t="s">
        <v>82</v>
      </c>
      <c r="AY113" s="16" t="s">
        <v>139</v>
      </c>
      <c r="BE113" s="184">
        <f>IF(N113="základní",J113,0)</f>
        <v>0</v>
      </c>
      <c r="BF113" s="184">
        <f>IF(N113="snížená",J113,0)</f>
        <v>0</v>
      </c>
      <c r="BG113" s="184">
        <f>IF(N113="zákl. přenesená",J113,0)</f>
        <v>0</v>
      </c>
      <c r="BH113" s="184">
        <f>IF(N113="sníž. přenesená",J113,0)</f>
        <v>0</v>
      </c>
      <c r="BI113" s="184">
        <f>IF(N113="nulová",J113,0)</f>
        <v>0</v>
      </c>
      <c r="BJ113" s="16" t="s">
        <v>80</v>
      </c>
      <c r="BK113" s="184">
        <f>ROUND(I113*H113,2)</f>
        <v>0</v>
      </c>
      <c r="BL113" s="16" t="s">
        <v>239</v>
      </c>
      <c r="BM113" s="16" t="s">
        <v>2199</v>
      </c>
    </row>
    <row r="114" spans="2:47" s="1" customFormat="1" ht="11.25">
      <c r="B114" s="33"/>
      <c r="C114" s="34"/>
      <c r="D114" s="185" t="s">
        <v>148</v>
      </c>
      <c r="E114" s="34"/>
      <c r="F114" s="186" t="s">
        <v>2200</v>
      </c>
      <c r="G114" s="34"/>
      <c r="H114" s="34"/>
      <c r="I114" s="102"/>
      <c r="J114" s="34"/>
      <c r="K114" s="34"/>
      <c r="L114" s="37"/>
      <c r="M114" s="187"/>
      <c r="N114" s="59"/>
      <c r="O114" s="59"/>
      <c r="P114" s="59"/>
      <c r="Q114" s="59"/>
      <c r="R114" s="59"/>
      <c r="S114" s="59"/>
      <c r="T114" s="60"/>
      <c r="AT114" s="16" t="s">
        <v>148</v>
      </c>
      <c r="AU114" s="16" t="s">
        <v>82</v>
      </c>
    </row>
    <row r="115" spans="2:47" s="1" customFormat="1" ht="58.5">
      <c r="B115" s="33"/>
      <c r="C115" s="34"/>
      <c r="D115" s="185" t="s">
        <v>149</v>
      </c>
      <c r="E115" s="34"/>
      <c r="F115" s="188" t="s">
        <v>2201</v>
      </c>
      <c r="G115" s="34"/>
      <c r="H115" s="34"/>
      <c r="I115" s="102"/>
      <c r="J115" s="34"/>
      <c r="K115" s="34"/>
      <c r="L115" s="37"/>
      <c r="M115" s="187"/>
      <c r="N115" s="59"/>
      <c r="O115" s="59"/>
      <c r="P115" s="59"/>
      <c r="Q115" s="59"/>
      <c r="R115" s="59"/>
      <c r="S115" s="59"/>
      <c r="T115" s="60"/>
      <c r="AT115" s="16" t="s">
        <v>149</v>
      </c>
      <c r="AU115" s="16" t="s">
        <v>82</v>
      </c>
    </row>
    <row r="116" spans="2:65" s="1" customFormat="1" ht="20.45" customHeight="1">
      <c r="B116" s="33"/>
      <c r="C116" s="173" t="s">
        <v>219</v>
      </c>
      <c r="D116" s="173" t="s">
        <v>141</v>
      </c>
      <c r="E116" s="174" t="s">
        <v>2202</v>
      </c>
      <c r="F116" s="175" t="s">
        <v>2203</v>
      </c>
      <c r="G116" s="176" t="s">
        <v>179</v>
      </c>
      <c r="H116" s="177">
        <v>0.5</v>
      </c>
      <c r="I116" s="178"/>
      <c r="J116" s="179">
        <f>ROUND(I116*H116,2)</f>
        <v>0</v>
      </c>
      <c r="K116" s="175" t="s">
        <v>145</v>
      </c>
      <c r="L116" s="37"/>
      <c r="M116" s="180" t="s">
        <v>19</v>
      </c>
      <c r="N116" s="181" t="s">
        <v>43</v>
      </c>
      <c r="O116" s="59"/>
      <c r="P116" s="182">
        <f>O116*H116</f>
        <v>0</v>
      </c>
      <c r="Q116" s="182">
        <v>0.00653</v>
      </c>
      <c r="R116" s="182">
        <f>Q116*H116</f>
        <v>0.003265</v>
      </c>
      <c r="S116" s="182">
        <v>0</v>
      </c>
      <c r="T116" s="183">
        <f>S116*H116</f>
        <v>0</v>
      </c>
      <c r="AR116" s="16" t="s">
        <v>239</v>
      </c>
      <c r="AT116" s="16" t="s">
        <v>141</v>
      </c>
      <c r="AU116" s="16" t="s">
        <v>82</v>
      </c>
      <c r="AY116" s="16" t="s">
        <v>139</v>
      </c>
      <c r="BE116" s="184">
        <f>IF(N116="základní",J116,0)</f>
        <v>0</v>
      </c>
      <c r="BF116" s="184">
        <f>IF(N116="snížená",J116,0)</f>
        <v>0</v>
      </c>
      <c r="BG116" s="184">
        <f>IF(N116="zákl. přenesená",J116,0)</f>
        <v>0</v>
      </c>
      <c r="BH116" s="184">
        <f>IF(N116="sníž. přenesená",J116,0)</f>
        <v>0</v>
      </c>
      <c r="BI116" s="184">
        <f>IF(N116="nulová",J116,0)</f>
        <v>0</v>
      </c>
      <c r="BJ116" s="16" t="s">
        <v>80</v>
      </c>
      <c r="BK116" s="184">
        <f>ROUND(I116*H116,2)</f>
        <v>0</v>
      </c>
      <c r="BL116" s="16" t="s">
        <v>239</v>
      </c>
      <c r="BM116" s="16" t="s">
        <v>2204</v>
      </c>
    </row>
    <row r="117" spans="2:47" s="1" customFormat="1" ht="19.5">
      <c r="B117" s="33"/>
      <c r="C117" s="34"/>
      <c r="D117" s="185" t="s">
        <v>148</v>
      </c>
      <c r="E117" s="34"/>
      <c r="F117" s="186" t="s">
        <v>2205</v>
      </c>
      <c r="G117" s="34"/>
      <c r="H117" s="34"/>
      <c r="I117" s="102"/>
      <c r="J117" s="34"/>
      <c r="K117" s="34"/>
      <c r="L117" s="37"/>
      <c r="M117" s="187"/>
      <c r="N117" s="59"/>
      <c r="O117" s="59"/>
      <c r="P117" s="59"/>
      <c r="Q117" s="59"/>
      <c r="R117" s="59"/>
      <c r="S117" s="59"/>
      <c r="T117" s="60"/>
      <c r="AT117" s="16" t="s">
        <v>148</v>
      </c>
      <c r="AU117" s="16" t="s">
        <v>82</v>
      </c>
    </row>
    <row r="118" spans="2:47" s="1" customFormat="1" ht="58.5">
      <c r="B118" s="33"/>
      <c r="C118" s="34"/>
      <c r="D118" s="185" t="s">
        <v>149</v>
      </c>
      <c r="E118" s="34"/>
      <c r="F118" s="188" t="s">
        <v>2201</v>
      </c>
      <c r="G118" s="34"/>
      <c r="H118" s="34"/>
      <c r="I118" s="102"/>
      <c r="J118" s="34"/>
      <c r="K118" s="34"/>
      <c r="L118" s="37"/>
      <c r="M118" s="187"/>
      <c r="N118" s="59"/>
      <c r="O118" s="59"/>
      <c r="P118" s="59"/>
      <c r="Q118" s="59"/>
      <c r="R118" s="59"/>
      <c r="S118" s="59"/>
      <c r="T118" s="60"/>
      <c r="AT118" s="16" t="s">
        <v>149</v>
      </c>
      <c r="AU118" s="16" t="s">
        <v>82</v>
      </c>
    </row>
    <row r="119" spans="2:65" s="1" customFormat="1" ht="20.45" customHeight="1">
      <c r="B119" s="33"/>
      <c r="C119" s="173" t="s">
        <v>227</v>
      </c>
      <c r="D119" s="173" t="s">
        <v>141</v>
      </c>
      <c r="E119" s="174" t="s">
        <v>2206</v>
      </c>
      <c r="F119" s="175" t="s">
        <v>2207</v>
      </c>
      <c r="G119" s="176" t="s">
        <v>347</v>
      </c>
      <c r="H119" s="177">
        <v>4</v>
      </c>
      <c r="I119" s="178"/>
      <c r="J119" s="179">
        <f>ROUND(I119*H119,2)</f>
        <v>0</v>
      </c>
      <c r="K119" s="175" t="s">
        <v>145</v>
      </c>
      <c r="L119" s="37"/>
      <c r="M119" s="180" t="s">
        <v>19</v>
      </c>
      <c r="N119" s="181" t="s">
        <v>43</v>
      </c>
      <c r="O119" s="59"/>
      <c r="P119" s="182">
        <f>O119*H119</f>
        <v>0</v>
      </c>
      <c r="Q119" s="182">
        <v>0</v>
      </c>
      <c r="R119" s="182">
        <f>Q119*H119</f>
        <v>0</v>
      </c>
      <c r="S119" s="182">
        <v>0</v>
      </c>
      <c r="T119" s="183">
        <f>S119*H119</f>
        <v>0</v>
      </c>
      <c r="AR119" s="16" t="s">
        <v>239</v>
      </c>
      <c r="AT119" s="16" t="s">
        <v>141</v>
      </c>
      <c r="AU119" s="16" t="s">
        <v>82</v>
      </c>
      <c r="AY119" s="16" t="s">
        <v>139</v>
      </c>
      <c r="BE119" s="184">
        <f>IF(N119="základní",J119,0)</f>
        <v>0</v>
      </c>
      <c r="BF119" s="184">
        <f>IF(N119="snížená",J119,0)</f>
        <v>0</v>
      </c>
      <c r="BG119" s="184">
        <f>IF(N119="zákl. přenesená",J119,0)</f>
        <v>0</v>
      </c>
      <c r="BH119" s="184">
        <f>IF(N119="sníž. přenesená",J119,0)</f>
        <v>0</v>
      </c>
      <c r="BI119" s="184">
        <f>IF(N119="nulová",J119,0)</f>
        <v>0</v>
      </c>
      <c r="BJ119" s="16" t="s">
        <v>80</v>
      </c>
      <c r="BK119" s="184">
        <f>ROUND(I119*H119,2)</f>
        <v>0</v>
      </c>
      <c r="BL119" s="16" t="s">
        <v>239</v>
      </c>
      <c r="BM119" s="16" t="s">
        <v>2208</v>
      </c>
    </row>
    <row r="120" spans="2:47" s="1" customFormat="1" ht="11.25">
      <c r="B120" s="33"/>
      <c r="C120" s="34"/>
      <c r="D120" s="185" t="s">
        <v>148</v>
      </c>
      <c r="E120" s="34"/>
      <c r="F120" s="186" t="s">
        <v>2209</v>
      </c>
      <c r="G120" s="34"/>
      <c r="H120" s="34"/>
      <c r="I120" s="102"/>
      <c r="J120" s="34"/>
      <c r="K120" s="34"/>
      <c r="L120" s="37"/>
      <c r="M120" s="187"/>
      <c r="N120" s="59"/>
      <c r="O120" s="59"/>
      <c r="P120" s="59"/>
      <c r="Q120" s="59"/>
      <c r="R120" s="59"/>
      <c r="S120" s="59"/>
      <c r="T120" s="60"/>
      <c r="AT120" s="16" t="s">
        <v>148</v>
      </c>
      <c r="AU120" s="16" t="s">
        <v>82</v>
      </c>
    </row>
    <row r="121" spans="2:65" s="1" customFormat="1" ht="20.45" customHeight="1">
      <c r="B121" s="33"/>
      <c r="C121" s="222" t="s">
        <v>8</v>
      </c>
      <c r="D121" s="222" t="s">
        <v>259</v>
      </c>
      <c r="E121" s="223" t="s">
        <v>2210</v>
      </c>
      <c r="F121" s="224" t="s">
        <v>2211</v>
      </c>
      <c r="G121" s="225" t="s">
        <v>347</v>
      </c>
      <c r="H121" s="226">
        <v>4</v>
      </c>
      <c r="I121" s="227"/>
      <c r="J121" s="228">
        <f>ROUND(I121*H121,2)</f>
        <v>0</v>
      </c>
      <c r="K121" s="224" t="s">
        <v>145</v>
      </c>
      <c r="L121" s="229"/>
      <c r="M121" s="230" t="s">
        <v>19</v>
      </c>
      <c r="N121" s="231" t="s">
        <v>43</v>
      </c>
      <c r="O121" s="59"/>
      <c r="P121" s="182">
        <f>O121*H121</f>
        <v>0</v>
      </c>
      <c r="Q121" s="182">
        <v>0.0004</v>
      </c>
      <c r="R121" s="182">
        <f>Q121*H121</f>
        <v>0.0016</v>
      </c>
      <c r="S121" s="182">
        <v>0</v>
      </c>
      <c r="T121" s="183">
        <f>S121*H121</f>
        <v>0</v>
      </c>
      <c r="AR121" s="16" t="s">
        <v>350</v>
      </c>
      <c r="AT121" s="16" t="s">
        <v>259</v>
      </c>
      <c r="AU121" s="16" t="s">
        <v>82</v>
      </c>
      <c r="AY121" s="16" t="s">
        <v>139</v>
      </c>
      <c r="BE121" s="184">
        <f>IF(N121="základní",J121,0)</f>
        <v>0</v>
      </c>
      <c r="BF121" s="184">
        <f>IF(N121="snížená",J121,0)</f>
        <v>0</v>
      </c>
      <c r="BG121" s="184">
        <f>IF(N121="zákl. přenesená",J121,0)</f>
        <v>0</v>
      </c>
      <c r="BH121" s="184">
        <f>IF(N121="sníž. přenesená",J121,0)</f>
        <v>0</v>
      </c>
      <c r="BI121" s="184">
        <f>IF(N121="nulová",J121,0)</f>
        <v>0</v>
      </c>
      <c r="BJ121" s="16" t="s">
        <v>80</v>
      </c>
      <c r="BK121" s="184">
        <f>ROUND(I121*H121,2)</f>
        <v>0</v>
      </c>
      <c r="BL121" s="16" t="s">
        <v>239</v>
      </c>
      <c r="BM121" s="16" t="s">
        <v>2212</v>
      </c>
    </row>
    <row r="122" spans="2:47" s="1" customFormat="1" ht="11.25">
      <c r="B122" s="33"/>
      <c r="C122" s="34"/>
      <c r="D122" s="185" t="s">
        <v>148</v>
      </c>
      <c r="E122" s="34"/>
      <c r="F122" s="186" t="s">
        <v>2211</v>
      </c>
      <c r="G122" s="34"/>
      <c r="H122" s="34"/>
      <c r="I122" s="102"/>
      <c r="J122" s="34"/>
      <c r="K122" s="34"/>
      <c r="L122" s="37"/>
      <c r="M122" s="187"/>
      <c r="N122" s="59"/>
      <c r="O122" s="59"/>
      <c r="P122" s="59"/>
      <c r="Q122" s="59"/>
      <c r="R122" s="59"/>
      <c r="S122" s="59"/>
      <c r="T122" s="60"/>
      <c r="AT122" s="16" t="s">
        <v>148</v>
      </c>
      <c r="AU122" s="16" t="s">
        <v>82</v>
      </c>
    </row>
    <row r="123" spans="2:65" s="1" customFormat="1" ht="20.45" customHeight="1">
      <c r="B123" s="33"/>
      <c r="C123" s="173" t="s">
        <v>239</v>
      </c>
      <c r="D123" s="173" t="s">
        <v>141</v>
      </c>
      <c r="E123" s="174" t="s">
        <v>2213</v>
      </c>
      <c r="F123" s="175" t="s">
        <v>2214</v>
      </c>
      <c r="G123" s="176" t="s">
        <v>347</v>
      </c>
      <c r="H123" s="177">
        <v>1</v>
      </c>
      <c r="I123" s="178"/>
      <c r="J123" s="179">
        <f>ROUND(I123*H123,2)</f>
        <v>0</v>
      </c>
      <c r="K123" s="175" t="s">
        <v>145</v>
      </c>
      <c r="L123" s="37"/>
      <c r="M123" s="180" t="s">
        <v>19</v>
      </c>
      <c r="N123" s="181" t="s">
        <v>43</v>
      </c>
      <c r="O123" s="59"/>
      <c r="P123" s="182">
        <f>O123*H123</f>
        <v>0</v>
      </c>
      <c r="Q123" s="182">
        <v>0</v>
      </c>
      <c r="R123" s="182">
        <f>Q123*H123</f>
        <v>0</v>
      </c>
      <c r="S123" s="182">
        <v>0</v>
      </c>
      <c r="T123" s="183">
        <f>S123*H123</f>
        <v>0</v>
      </c>
      <c r="AR123" s="16" t="s">
        <v>239</v>
      </c>
      <c r="AT123" s="16" t="s">
        <v>141</v>
      </c>
      <c r="AU123" s="16" t="s">
        <v>82</v>
      </c>
      <c r="AY123" s="16" t="s">
        <v>139</v>
      </c>
      <c r="BE123" s="184">
        <f>IF(N123="základní",J123,0)</f>
        <v>0</v>
      </c>
      <c r="BF123" s="184">
        <f>IF(N123="snížená",J123,0)</f>
        <v>0</v>
      </c>
      <c r="BG123" s="184">
        <f>IF(N123="zákl. přenesená",J123,0)</f>
        <v>0</v>
      </c>
      <c r="BH123" s="184">
        <f>IF(N123="sníž. přenesená",J123,0)</f>
        <v>0</v>
      </c>
      <c r="BI123" s="184">
        <f>IF(N123="nulová",J123,0)</f>
        <v>0</v>
      </c>
      <c r="BJ123" s="16" t="s">
        <v>80</v>
      </c>
      <c r="BK123" s="184">
        <f>ROUND(I123*H123,2)</f>
        <v>0</v>
      </c>
      <c r="BL123" s="16" t="s">
        <v>239</v>
      </c>
      <c r="BM123" s="16" t="s">
        <v>2215</v>
      </c>
    </row>
    <row r="124" spans="2:47" s="1" customFormat="1" ht="19.5">
      <c r="B124" s="33"/>
      <c r="C124" s="34"/>
      <c r="D124" s="185" t="s">
        <v>148</v>
      </c>
      <c r="E124" s="34"/>
      <c r="F124" s="186" t="s">
        <v>2216</v>
      </c>
      <c r="G124" s="34"/>
      <c r="H124" s="34"/>
      <c r="I124" s="102"/>
      <c r="J124" s="34"/>
      <c r="K124" s="34"/>
      <c r="L124" s="37"/>
      <c r="M124" s="187"/>
      <c r="N124" s="59"/>
      <c r="O124" s="59"/>
      <c r="P124" s="59"/>
      <c r="Q124" s="59"/>
      <c r="R124" s="59"/>
      <c r="S124" s="59"/>
      <c r="T124" s="60"/>
      <c r="AT124" s="16" t="s">
        <v>148</v>
      </c>
      <c r="AU124" s="16" t="s">
        <v>82</v>
      </c>
    </row>
    <row r="125" spans="2:65" s="1" customFormat="1" ht="20.45" customHeight="1">
      <c r="B125" s="33"/>
      <c r="C125" s="222" t="s">
        <v>245</v>
      </c>
      <c r="D125" s="222" t="s">
        <v>259</v>
      </c>
      <c r="E125" s="223" t="s">
        <v>2217</v>
      </c>
      <c r="F125" s="224" t="s">
        <v>2218</v>
      </c>
      <c r="G125" s="225" t="s">
        <v>347</v>
      </c>
      <c r="H125" s="226">
        <v>1</v>
      </c>
      <c r="I125" s="227"/>
      <c r="J125" s="228">
        <f>ROUND(I125*H125,2)</f>
        <v>0</v>
      </c>
      <c r="K125" s="224" t="s">
        <v>145</v>
      </c>
      <c r="L125" s="229"/>
      <c r="M125" s="230" t="s">
        <v>19</v>
      </c>
      <c r="N125" s="231" t="s">
        <v>43</v>
      </c>
      <c r="O125" s="59"/>
      <c r="P125" s="182">
        <f>O125*H125</f>
        <v>0</v>
      </c>
      <c r="Q125" s="182">
        <v>0.0006</v>
      </c>
      <c r="R125" s="182">
        <f>Q125*H125</f>
        <v>0.0006</v>
      </c>
      <c r="S125" s="182">
        <v>0</v>
      </c>
      <c r="T125" s="183">
        <f>S125*H125</f>
        <v>0</v>
      </c>
      <c r="AR125" s="16" t="s">
        <v>350</v>
      </c>
      <c r="AT125" s="16" t="s">
        <v>259</v>
      </c>
      <c r="AU125" s="16" t="s">
        <v>82</v>
      </c>
      <c r="AY125" s="16" t="s">
        <v>139</v>
      </c>
      <c r="BE125" s="184">
        <f>IF(N125="základní",J125,0)</f>
        <v>0</v>
      </c>
      <c r="BF125" s="184">
        <f>IF(N125="snížená",J125,0)</f>
        <v>0</v>
      </c>
      <c r="BG125" s="184">
        <f>IF(N125="zákl. přenesená",J125,0)</f>
        <v>0</v>
      </c>
      <c r="BH125" s="184">
        <f>IF(N125="sníž. přenesená",J125,0)</f>
        <v>0</v>
      </c>
      <c r="BI125" s="184">
        <f>IF(N125="nulová",J125,0)</f>
        <v>0</v>
      </c>
      <c r="BJ125" s="16" t="s">
        <v>80</v>
      </c>
      <c r="BK125" s="184">
        <f>ROUND(I125*H125,2)</f>
        <v>0</v>
      </c>
      <c r="BL125" s="16" t="s">
        <v>239</v>
      </c>
      <c r="BM125" s="16" t="s">
        <v>2219</v>
      </c>
    </row>
    <row r="126" spans="2:47" s="1" customFormat="1" ht="11.25">
      <c r="B126" s="33"/>
      <c r="C126" s="34"/>
      <c r="D126" s="185" t="s">
        <v>148</v>
      </c>
      <c r="E126" s="34"/>
      <c r="F126" s="186" t="s">
        <v>2218</v>
      </c>
      <c r="G126" s="34"/>
      <c r="H126" s="34"/>
      <c r="I126" s="102"/>
      <c r="J126" s="34"/>
      <c r="K126" s="34"/>
      <c r="L126" s="37"/>
      <c r="M126" s="232"/>
      <c r="N126" s="233"/>
      <c r="O126" s="233"/>
      <c r="P126" s="233"/>
      <c r="Q126" s="233"/>
      <c r="R126" s="233"/>
      <c r="S126" s="233"/>
      <c r="T126" s="234"/>
      <c r="AT126" s="16" t="s">
        <v>148</v>
      </c>
      <c r="AU126" s="16" t="s">
        <v>82</v>
      </c>
    </row>
    <row r="127" spans="2:12" s="1" customFormat="1" ht="6.95" customHeight="1">
      <c r="B127" s="45"/>
      <c r="C127" s="46"/>
      <c r="D127" s="46"/>
      <c r="E127" s="46"/>
      <c r="F127" s="46"/>
      <c r="G127" s="46"/>
      <c r="H127" s="46"/>
      <c r="I127" s="124"/>
      <c r="J127" s="46"/>
      <c r="K127" s="46"/>
      <c r="L127" s="37"/>
    </row>
  </sheetData>
  <sheetProtection algorithmName="SHA-512" hashValue="X2zjqUOBvlUvVedhP/alTy+5kZtxBZ+mp8irqkoBx+ptBz9eFxtJ0lNH/b1e/B59MYqkejr1yq2V8fo6SbuIog==" saltValue="igUVhFUzxJO1kkRSngxTcr4y0Ex6fbnMvQhHs6HKlZ5Vfa1NiXmOj0Q4wEvw+Z9DuKHGmX3GsPuawzHqifaYOQ==" spinCount="100000" sheet="1" objects="1" scenarios="1" formatColumns="0" formatRows="0" autoFilter="0"/>
  <autoFilter ref="C81:K126"/>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15"/>
  <pageSetup blackAndWhite="1" fitToHeight="0" fitToWidth="1" horizontalDpi="600" verticalDpi="600" orientation="portrait" paperSize="9" scale="6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87"/>
  <sheetViews>
    <sheetView showGridLines="0" tabSelected="1" workbookViewId="0" topLeftCell="A86">
      <selection activeCell="B59" sqref="B59"/>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96" customWidth="1"/>
    <col min="10" max="10" width="20.140625" style="0" customWidth="1"/>
    <col min="11" max="11" width="14.1406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23"/>
      <c r="M2" s="323"/>
      <c r="N2" s="323"/>
      <c r="O2" s="323"/>
      <c r="P2" s="323"/>
      <c r="Q2" s="323"/>
      <c r="R2" s="323"/>
      <c r="S2" s="323"/>
      <c r="T2" s="323"/>
      <c r="U2" s="323"/>
      <c r="V2" s="323"/>
      <c r="AT2" s="16" t="s">
        <v>100</v>
      </c>
    </row>
    <row r="3" spans="2:46" ht="6.95" customHeight="1">
      <c r="B3" s="97"/>
      <c r="C3" s="98"/>
      <c r="D3" s="98"/>
      <c r="E3" s="98"/>
      <c r="F3" s="98"/>
      <c r="G3" s="98"/>
      <c r="H3" s="98"/>
      <c r="I3" s="99"/>
      <c r="J3" s="98"/>
      <c r="K3" s="98"/>
      <c r="L3" s="19"/>
      <c r="AT3" s="16" t="s">
        <v>82</v>
      </c>
    </row>
    <row r="4" spans="2:46" ht="24.95" customHeight="1">
      <c r="B4" s="19"/>
      <c r="D4" s="100" t="s">
        <v>107</v>
      </c>
      <c r="L4" s="19"/>
      <c r="M4" s="23" t="s">
        <v>10</v>
      </c>
      <c r="AT4" s="16" t="s">
        <v>4</v>
      </c>
    </row>
    <row r="5" spans="2:12" ht="6.95" customHeight="1">
      <c r="B5" s="19"/>
      <c r="L5" s="19"/>
    </row>
    <row r="6" spans="2:12" ht="12" customHeight="1">
      <c r="B6" s="19"/>
      <c r="D6" s="101" t="s">
        <v>16</v>
      </c>
      <c r="L6" s="19"/>
    </row>
    <row r="7" spans="2:12" ht="14.45" customHeight="1">
      <c r="B7" s="19"/>
      <c r="E7" s="352" t="str">
        <f>'Rekapitulace stavby'!K6</f>
        <v>Bezbariérové úpravy objektu školní jídelny ZŠ Vohradského</v>
      </c>
      <c r="F7" s="353"/>
      <c r="G7" s="353"/>
      <c r="H7" s="353"/>
      <c r="L7" s="19"/>
    </row>
    <row r="8" spans="2:12" s="1" customFormat="1" ht="12" customHeight="1">
      <c r="B8" s="37"/>
      <c r="D8" s="101" t="s">
        <v>108</v>
      </c>
      <c r="I8" s="102"/>
      <c r="L8" s="37"/>
    </row>
    <row r="9" spans="2:12" s="1" customFormat="1" ht="36.95" customHeight="1">
      <c r="B9" s="37"/>
      <c r="E9" s="354" t="s">
        <v>2220</v>
      </c>
      <c r="F9" s="355"/>
      <c r="G9" s="355"/>
      <c r="H9" s="355"/>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22</v>
      </c>
      <c r="I12" s="103" t="s">
        <v>23</v>
      </c>
      <c r="J12" s="104" t="str">
        <f>'Rekapitulace stavby'!AN8</f>
        <v>11. 3. 2019</v>
      </c>
      <c r="L12" s="37"/>
    </row>
    <row r="13" spans="2:12" s="1" customFormat="1" ht="10.9" customHeight="1">
      <c r="B13" s="37"/>
      <c r="I13" s="102"/>
      <c r="L13" s="37"/>
    </row>
    <row r="14" spans="2:12" s="1" customFormat="1" ht="12" customHeight="1">
      <c r="B14" s="37"/>
      <c r="D14" s="101" t="s">
        <v>25</v>
      </c>
      <c r="I14" s="103" t="s">
        <v>26</v>
      </c>
      <c r="J14" s="16" t="s">
        <v>19</v>
      </c>
      <c r="L14" s="37"/>
    </row>
    <row r="15" spans="2:12" s="1" customFormat="1" ht="18" customHeight="1">
      <c r="B15" s="37"/>
      <c r="E15" s="16" t="s">
        <v>27</v>
      </c>
      <c r="I15" s="103" t="s">
        <v>28</v>
      </c>
      <c r="J15" s="16" t="s">
        <v>19</v>
      </c>
      <c r="L15" s="37"/>
    </row>
    <row r="16" spans="2:12" s="1" customFormat="1" ht="6.95" customHeight="1">
      <c r="B16" s="37"/>
      <c r="I16" s="102"/>
      <c r="L16" s="37"/>
    </row>
    <row r="17" spans="2:12" s="1" customFormat="1" ht="12" customHeight="1">
      <c r="B17" s="37"/>
      <c r="D17" s="101" t="s">
        <v>29</v>
      </c>
      <c r="I17" s="103" t="s">
        <v>26</v>
      </c>
      <c r="J17" s="29" t="str">
        <f>'Rekapitulace stavby'!AN13</f>
        <v>Vyplň údaj</v>
      </c>
      <c r="L17" s="37"/>
    </row>
    <row r="18" spans="2:12" s="1" customFormat="1" ht="18" customHeight="1">
      <c r="B18" s="37"/>
      <c r="E18" s="356" t="str">
        <f>'Rekapitulace stavby'!E14</f>
        <v>Vyplň údaj</v>
      </c>
      <c r="F18" s="357"/>
      <c r="G18" s="357"/>
      <c r="H18" s="357"/>
      <c r="I18" s="103" t="s">
        <v>28</v>
      </c>
      <c r="J18" s="29" t="str">
        <f>'Rekapitulace stavby'!AN14</f>
        <v>Vyplň údaj</v>
      </c>
      <c r="L18" s="37"/>
    </row>
    <row r="19" spans="2:12" s="1" customFormat="1" ht="6.95" customHeight="1">
      <c r="B19" s="37"/>
      <c r="I19" s="102"/>
      <c r="L19" s="37"/>
    </row>
    <row r="20" spans="2:12" s="1" customFormat="1" ht="12" customHeight="1">
      <c r="B20" s="37"/>
      <c r="D20" s="101" t="s">
        <v>31</v>
      </c>
      <c r="I20" s="103" t="s">
        <v>26</v>
      </c>
      <c r="J20" s="16" t="str">
        <f>IF('Rekapitulace stavby'!AN16="","",'Rekapitulace stavby'!AN16)</f>
        <v/>
      </c>
      <c r="L20" s="37"/>
    </row>
    <row r="21" spans="2:12" s="1" customFormat="1" ht="18" customHeight="1">
      <c r="B21" s="37"/>
      <c r="E21" s="16" t="str">
        <f>IF('Rekapitulace stavby'!E17="","",'Rekapitulace stavby'!E17)</f>
        <v xml:space="preserve"> </v>
      </c>
      <c r="I21" s="103" t="s">
        <v>28</v>
      </c>
      <c r="J21" s="16" t="str">
        <f>IF('Rekapitulace stavby'!AN17="","",'Rekapitulace stavby'!AN17)</f>
        <v/>
      </c>
      <c r="L21" s="37"/>
    </row>
    <row r="22" spans="2:12" s="1" customFormat="1" ht="6.95" customHeight="1">
      <c r="B22" s="37"/>
      <c r="I22" s="102"/>
      <c r="L22" s="37"/>
    </row>
    <row r="23" spans="2:12" s="1" customFormat="1" ht="12" customHeight="1">
      <c r="B23" s="37"/>
      <c r="D23" s="101" t="s">
        <v>34</v>
      </c>
      <c r="I23" s="103" t="s">
        <v>26</v>
      </c>
      <c r="J23" s="16" t="s">
        <v>19</v>
      </c>
      <c r="L23" s="37"/>
    </row>
    <row r="24" spans="2:12" s="1" customFormat="1" ht="18" customHeight="1">
      <c r="B24" s="37"/>
      <c r="E24" s="16" t="s">
        <v>35</v>
      </c>
      <c r="I24" s="103" t="s">
        <v>28</v>
      </c>
      <c r="J24" s="16" t="s">
        <v>19</v>
      </c>
      <c r="L24" s="37"/>
    </row>
    <row r="25" spans="2:12" s="1" customFormat="1" ht="6.95" customHeight="1">
      <c r="B25" s="37"/>
      <c r="I25" s="102"/>
      <c r="L25" s="37"/>
    </row>
    <row r="26" spans="2:12" s="1" customFormat="1" ht="12" customHeight="1">
      <c r="B26" s="37"/>
      <c r="D26" s="101" t="s">
        <v>36</v>
      </c>
      <c r="I26" s="102"/>
      <c r="L26" s="37"/>
    </row>
    <row r="27" spans="2:12" s="6" customFormat="1" ht="14.45" customHeight="1">
      <c r="B27" s="105"/>
      <c r="E27" s="358" t="s">
        <v>19</v>
      </c>
      <c r="F27" s="358"/>
      <c r="G27" s="358"/>
      <c r="H27" s="358"/>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38</v>
      </c>
      <c r="I30" s="102"/>
      <c r="J30" s="109">
        <f>ROUND(J90,2)</f>
        <v>0</v>
      </c>
      <c r="L30" s="37"/>
    </row>
    <row r="31" spans="2:12" s="1" customFormat="1" ht="6.95" customHeight="1">
      <c r="B31" s="37"/>
      <c r="D31" s="55"/>
      <c r="E31" s="55"/>
      <c r="F31" s="55"/>
      <c r="G31" s="55"/>
      <c r="H31" s="55"/>
      <c r="I31" s="107"/>
      <c r="J31" s="55"/>
      <c r="K31" s="55"/>
      <c r="L31" s="37"/>
    </row>
    <row r="32" spans="2:12" s="1" customFormat="1" ht="14.45" customHeight="1">
      <c r="B32" s="37"/>
      <c r="F32" s="110" t="s">
        <v>40</v>
      </c>
      <c r="I32" s="111" t="s">
        <v>39</v>
      </c>
      <c r="J32" s="110" t="s">
        <v>41</v>
      </c>
      <c r="L32" s="37"/>
    </row>
    <row r="33" spans="2:12" s="1" customFormat="1" ht="14.45" customHeight="1">
      <c r="B33" s="37"/>
      <c r="D33" s="101" t="s">
        <v>42</v>
      </c>
      <c r="E33" s="101" t="s">
        <v>43</v>
      </c>
      <c r="F33" s="112">
        <f>ROUND((SUM(BE90:BE286)),2)</f>
        <v>0</v>
      </c>
      <c r="I33" s="113">
        <v>0.21</v>
      </c>
      <c r="J33" s="112">
        <f>ROUND(((SUM(BE90:BE286))*I33),2)</f>
        <v>0</v>
      </c>
      <c r="L33" s="37"/>
    </row>
    <row r="34" spans="2:12" s="1" customFormat="1" ht="14.45" customHeight="1">
      <c r="B34" s="37"/>
      <c r="E34" s="101" t="s">
        <v>44</v>
      </c>
      <c r="F34" s="112">
        <f>ROUND((SUM(BF90:BF286)),2)</f>
        <v>0</v>
      </c>
      <c r="I34" s="113">
        <v>0.15</v>
      </c>
      <c r="J34" s="112">
        <f>ROUND(((SUM(BF90:BF286))*I34),2)</f>
        <v>0</v>
      </c>
      <c r="L34" s="37"/>
    </row>
    <row r="35" spans="2:12" s="1" customFormat="1" ht="14.45" customHeight="1" hidden="1">
      <c r="B35" s="37"/>
      <c r="E35" s="101" t="s">
        <v>45</v>
      </c>
      <c r="F35" s="112">
        <f>ROUND((SUM(BG90:BG286)),2)</f>
        <v>0</v>
      </c>
      <c r="I35" s="113">
        <v>0.21</v>
      </c>
      <c r="J35" s="112">
        <f>0</f>
        <v>0</v>
      </c>
      <c r="L35" s="37"/>
    </row>
    <row r="36" spans="2:12" s="1" customFormat="1" ht="14.45" customHeight="1" hidden="1">
      <c r="B36" s="37"/>
      <c r="E36" s="101" t="s">
        <v>46</v>
      </c>
      <c r="F36" s="112">
        <f>ROUND((SUM(BH90:BH286)),2)</f>
        <v>0</v>
      </c>
      <c r="I36" s="113">
        <v>0.15</v>
      </c>
      <c r="J36" s="112">
        <f>0</f>
        <v>0</v>
      </c>
      <c r="L36" s="37"/>
    </row>
    <row r="37" spans="2:12" s="1" customFormat="1" ht="14.45" customHeight="1" hidden="1">
      <c r="B37" s="37"/>
      <c r="E37" s="101" t="s">
        <v>47</v>
      </c>
      <c r="F37" s="112">
        <f>ROUND((SUM(BI90:BI286)),2)</f>
        <v>0</v>
      </c>
      <c r="I37" s="113">
        <v>0</v>
      </c>
      <c r="J37" s="112">
        <f>0</f>
        <v>0</v>
      </c>
      <c r="L37" s="37"/>
    </row>
    <row r="38" spans="2:12" s="1" customFormat="1" ht="6.95"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110</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5" customHeight="1">
      <c r="B48" s="33"/>
      <c r="C48" s="34"/>
      <c r="D48" s="34"/>
      <c r="E48" s="359" t="str">
        <f>E7</f>
        <v>Bezbariérové úpravy objektu školní jídelny ZŠ Vohradského</v>
      </c>
      <c r="F48" s="360"/>
      <c r="G48" s="360"/>
      <c r="H48" s="360"/>
      <c r="I48" s="102"/>
      <c r="J48" s="34"/>
      <c r="K48" s="34"/>
      <c r="L48" s="37"/>
    </row>
    <row r="49" spans="2:12" s="1" customFormat="1" ht="12" customHeight="1">
      <c r="B49" s="33"/>
      <c r="C49" s="28" t="s">
        <v>108</v>
      </c>
      <c r="D49" s="34"/>
      <c r="E49" s="34"/>
      <c r="F49" s="34"/>
      <c r="G49" s="34"/>
      <c r="H49" s="34"/>
      <c r="I49" s="102"/>
      <c r="J49" s="34"/>
      <c r="K49" s="34"/>
      <c r="L49" s="37"/>
    </row>
    <row r="50" spans="2:12" s="1" customFormat="1" ht="14.45" customHeight="1">
      <c r="B50" s="33"/>
      <c r="C50" s="34"/>
      <c r="D50" s="34"/>
      <c r="E50" s="332" t="str">
        <f>E9</f>
        <v>07 - ZTI</v>
      </c>
      <c r="F50" s="331"/>
      <c r="G50" s="331"/>
      <c r="H50" s="331"/>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Šluknov</v>
      </c>
      <c r="G52" s="34"/>
      <c r="H52" s="34"/>
      <c r="I52" s="103" t="s">
        <v>23</v>
      </c>
      <c r="J52" s="54" t="str">
        <f>IF(J12="","",J12)</f>
        <v>11. 3. 2019</v>
      </c>
      <c r="K52" s="34"/>
      <c r="L52" s="37"/>
    </row>
    <row r="53" spans="2:12" s="1" customFormat="1" ht="6.95" customHeight="1">
      <c r="B53" s="33"/>
      <c r="C53" s="34"/>
      <c r="D53" s="34"/>
      <c r="E53" s="34"/>
      <c r="F53" s="34"/>
      <c r="G53" s="34"/>
      <c r="H53" s="34"/>
      <c r="I53" s="102"/>
      <c r="J53" s="34"/>
      <c r="K53" s="34"/>
      <c r="L53" s="37"/>
    </row>
    <row r="54" spans="2:12" s="1" customFormat="1" ht="12.6" customHeight="1">
      <c r="B54" s="33"/>
      <c r="C54" s="28" t="s">
        <v>25</v>
      </c>
      <c r="D54" s="34"/>
      <c r="E54" s="34"/>
      <c r="F54" s="26" t="str">
        <f>E15</f>
        <v>město Šluknov</v>
      </c>
      <c r="G54" s="34"/>
      <c r="H54" s="34"/>
      <c r="I54" s="103" t="s">
        <v>31</v>
      </c>
      <c r="J54" s="31" t="str">
        <f>E21</f>
        <v xml:space="preserve"> </v>
      </c>
      <c r="K54" s="34"/>
      <c r="L54" s="37"/>
    </row>
    <row r="55" spans="2:12" s="1" customFormat="1" ht="12.6" customHeight="1">
      <c r="B55" s="33"/>
      <c r="C55" s="28" t="s">
        <v>29</v>
      </c>
      <c r="D55" s="34"/>
      <c r="E55" s="34"/>
      <c r="F55" s="26" t="str">
        <f>IF(E18="","",E18)</f>
        <v>Vyplň údaj</v>
      </c>
      <c r="G55" s="34"/>
      <c r="H55" s="34"/>
      <c r="I55" s="103" t="s">
        <v>34</v>
      </c>
      <c r="J55" s="31" t="str">
        <f>E24</f>
        <v>J. Nešněra</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111</v>
      </c>
      <c r="D57" s="129"/>
      <c r="E57" s="129"/>
      <c r="F57" s="129"/>
      <c r="G57" s="129"/>
      <c r="H57" s="129"/>
      <c r="I57" s="130"/>
      <c r="J57" s="131" t="s">
        <v>112</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70</v>
      </c>
      <c r="D59" s="34"/>
      <c r="E59" s="34"/>
      <c r="F59" s="34"/>
      <c r="G59" s="34"/>
      <c r="H59" s="34"/>
      <c r="I59" s="102"/>
      <c r="J59" s="72">
        <f>J90</f>
        <v>0</v>
      </c>
      <c r="K59" s="34"/>
      <c r="L59" s="37"/>
      <c r="AU59" s="16" t="s">
        <v>113</v>
      </c>
    </row>
    <row r="60" spans="2:12" s="7" customFormat="1" ht="24.95" customHeight="1">
      <c r="B60" s="133"/>
      <c r="C60" s="134"/>
      <c r="D60" s="135" t="s">
        <v>114</v>
      </c>
      <c r="E60" s="136"/>
      <c r="F60" s="136"/>
      <c r="G60" s="136"/>
      <c r="H60" s="136"/>
      <c r="I60" s="137"/>
      <c r="J60" s="138">
        <f>J91</f>
        <v>0</v>
      </c>
      <c r="K60" s="134"/>
      <c r="L60" s="139"/>
    </row>
    <row r="61" spans="2:12" s="8" customFormat="1" ht="19.9" customHeight="1">
      <c r="B61" s="140"/>
      <c r="C61" s="141"/>
      <c r="D61" s="142" t="s">
        <v>115</v>
      </c>
      <c r="E61" s="143"/>
      <c r="F61" s="143"/>
      <c r="G61" s="143"/>
      <c r="H61" s="143"/>
      <c r="I61" s="144"/>
      <c r="J61" s="145">
        <f>J92</f>
        <v>0</v>
      </c>
      <c r="K61" s="141"/>
      <c r="L61" s="146"/>
    </row>
    <row r="62" spans="2:12" s="8" customFormat="1" ht="19.9" customHeight="1">
      <c r="B62" s="140"/>
      <c r="C62" s="141"/>
      <c r="D62" s="142" t="s">
        <v>577</v>
      </c>
      <c r="E62" s="143"/>
      <c r="F62" s="143"/>
      <c r="G62" s="143"/>
      <c r="H62" s="143"/>
      <c r="I62" s="144"/>
      <c r="J62" s="145">
        <f>J123</f>
        <v>0</v>
      </c>
      <c r="K62" s="141"/>
      <c r="L62" s="146"/>
    </row>
    <row r="63" spans="2:12" s="8" customFormat="1" ht="19.9" customHeight="1">
      <c r="B63" s="140"/>
      <c r="C63" s="141"/>
      <c r="D63" s="142" t="s">
        <v>578</v>
      </c>
      <c r="E63" s="143"/>
      <c r="F63" s="143"/>
      <c r="G63" s="143"/>
      <c r="H63" s="143"/>
      <c r="I63" s="144"/>
      <c r="J63" s="145">
        <f>J127</f>
        <v>0</v>
      </c>
      <c r="K63" s="141"/>
      <c r="L63" s="146"/>
    </row>
    <row r="64" spans="2:12" s="8" customFormat="1" ht="19.9" customHeight="1">
      <c r="B64" s="140"/>
      <c r="C64" s="141"/>
      <c r="D64" s="142" t="s">
        <v>119</v>
      </c>
      <c r="E64" s="143"/>
      <c r="F64" s="143"/>
      <c r="G64" s="143"/>
      <c r="H64" s="143"/>
      <c r="I64" s="144"/>
      <c r="J64" s="145">
        <f>J135</f>
        <v>0</v>
      </c>
      <c r="K64" s="141"/>
      <c r="L64" s="146"/>
    </row>
    <row r="65" spans="2:12" s="8" customFormat="1" ht="19.9" customHeight="1">
      <c r="B65" s="140"/>
      <c r="C65" s="141"/>
      <c r="D65" s="142" t="s">
        <v>120</v>
      </c>
      <c r="E65" s="143"/>
      <c r="F65" s="143"/>
      <c r="G65" s="143"/>
      <c r="H65" s="143"/>
      <c r="I65" s="144"/>
      <c r="J65" s="145">
        <f>J138</f>
        <v>0</v>
      </c>
      <c r="K65" s="141"/>
      <c r="L65" s="146"/>
    </row>
    <row r="66" spans="2:12" s="7" customFormat="1" ht="24.95" customHeight="1">
      <c r="B66" s="133"/>
      <c r="C66" s="134"/>
      <c r="D66" s="135" t="s">
        <v>122</v>
      </c>
      <c r="E66" s="136"/>
      <c r="F66" s="136"/>
      <c r="G66" s="136"/>
      <c r="H66" s="136"/>
      <c r="I66" s="137"/>
      <c r="J66" s="138">
        <f>J149</f>
        <v>0</v>
      </c>
      <c r="K66" s="134"/>
      <c r="L66" s="139"/>
    </row>
    <row r="67" spans="2:12" s="8" customFormat="1" ht="19.9" customHeight="1">
      <c r="B67" s="140"/>
      <c r="C67" s="141"/>
      <c r="D67" s="142" t="s">
        <v>579</v>
      </c>
      <c r="E67" s="143"/>
      <c r="F67" s="143"/>
      <c r="G67" s="143"/>
      <c r="H67" s="143"/>
      <c r="I67" s="144"/>
      <c r="J67" s="145">
        <f>J150</f>
        <v>0</v>
      </c>
      <c r="K67" s="141"/>
      <c r="L67" s="146"/>
    </row>
    <row r="68" spans="2:12" s="8" customFormat="1" ht="19.9" customHeight="1">
      <c r="B68" s="140"/>
      <c r="C68" s="141"/>
      <c r="D68" s="142" t="s">
        <v>2221</v>
      </c>
      <c r="E68" s="143"/>
      <c r="F68" s="143"/>
      <c r="G68" s="143"/>
      <c r="H68" s="143"/>
      <c r="I68" s="144"/>
      <c r="J68" s="145">
        <f>J163</f>
        <v>0</v>
      </c>
      <c r="K68" s="141"/>
      <c r="L68" s="146"/>
    </row>
    <row r="69" spans="2:12" s="8" customFormat="1" ht="19.9" customHeight="1">
      <c r="B69" s="140"/>
      <c r="C69" s="141"/>
      <c r="D69" s="142" t="s">
        <v>2222</v>
      </c>
      <c r="E69" s="143"/>
      <c r="F69" s="143"/>
      <c r="G69" s="143"/>
      <c r="H69" s="143"/>
      <c r="I69" s="144"/>
      <c r="J69" s="145">
        <f>J199</f>
        <v>0</v>
      </c>
      <c r="K69" s="141"/>
      <c r="L69" s="146"/>
    </row>
    <row r="70" spans="2:12" s="8" customFormat="1" ht="19.9" customHeight="1">
      <c r="B70" s="140"/>
      <c r="C70" s="141"/>
      <c r="D70" s="142" t="s">
        <v>582</v>
      </c>
      <c r="E70" s="143"/>
      <c r="F70" s="143"/>
      <c r="G70" s="143"/>
      <c r="H70" s="143"/>
      <c r="I70" s="144"/>
      <c r="J70" s="145">
        <f>J250</f>
        <v>0</v>
      </c>
      <c r="K70" s="141"/>
      <c r="L70" s="146"/>
    </row>
    <row r="71" spans="2:12" s="1" customFormat="1" ht="21.75" customHeight="1">
      <c r="B71" s="33"/>
      <c r="C71" s="34"/>
      <c r="D71" s="34"/>
      <c r="E71" s="34"/>
      <c r="F71" s="34"/>
      <c r="G71" s="34"/>
      <c r="H71" s="34"/>
      <c r="I71" s="102"/>
      <c r="J71" s="34"/>
      <c r="K71" s="34"/>
      <c r="L71" s="37"/>
    </row>
    <row r="72" spans="2:12" s="1" customFormat="1" ht="6.95" customHeight="1">
      <c r="B72" s="45"/>
      <c r="C72" s="46"/>
      <c r="D72" s="46"/>
      <c r="E72" s="46"/>
      <c r="F72" s="46"/>
      <c r="G72" s="46"/>
      <c r="H72" s="46"/>
      <c r="I72" s="124"/>
      <c r="J72" s="46"/>
      <c r="K72" s="46"/>
      <c r="L72" s="37"/>
    </row>
    <row r="76" spans="2:12" s="1" customFormat="1" ht="6.95" customHeight="1">
      <c r="B76" s="47"/>
      <c r="C76" s="48"/>
      <c r="D76" s="48"/>
      <c r="E76" s="48"/>
      <c r="F76" s="48"/>
      <c r="G76" s="48"/>
      <c r="H76" s="48"/>
      <c r="I76" s="127"/>
      <c r="J76" s="48"/>
      <c r="K76" s="48"/>
      <c r="L76" s="37"/>
    </row>
    <row r="77" spans="2:12" s="1" customFormat="1" ht="24.95" customHeight="1">
      <c r="B77" s="33"/>
      <c r="C77" s="22" t="s">
        <v>124</v>
      </c>
      <c r="D77" s="34"/>
      <c r="E77" s="34"/>
      <c r="F77" s="34"/>
      <c r="G77" s="34"/>
      <c r="H77" s="34"/>
      <c r="I77" s="102"/>
      <c r="J77" s="34"/>
      <c r="K77" s="34"/>
      <c r="L77" s="37"/>
    </row>
    <row r="78" spans="2:12" s="1" customFormat="1" ht="6.95" customHeight="1">
      <c r="B78" s="33"/>
      <c r="C78" s="34"/>
      <c r="D78" s="34"/>
      <c r="E78" s="34"/>
      <c r="F78" s="34"/>
      <c r="G78" s="34"/>
      <c r="H78" s="34"/>
      <c r="I78" s="102"/>
      <c r="J78" s="34"/>
      <c r="K78" s="34"/>
      <c r="L78" s="37"/>
    </row>
    <row r="79" spans="2:12" s="1" customFormat="1" ht="12" customHeight="1">
      <c r="B79" s="33"/>
      <c r="C79" s="28" t="s">
        <v>16</v>
      </c>
      <c r="D79" s="34"/>
      <c r="E79" s="34"/>
      <c r="F79" s="34"/>
      <c r="G79" s="34"/>
      <c r="H79" s="34"/>
      <c r="I79" s="102"/>
      <c r="J79" s="34"/>
      <c r="K79" s="34"/>
      <c r="L79" s="37"/>
    </row>
    <row r="80" spans="2:12" s="1" customFormat="1" ht="14.45" customHeight="1">
      <c r="B80" s="33"/>
      <c r="C80" s="34"/>
      <c r="D80" s="34"/>
      <c r="E80" s="359" t="str">
        <f>E7</f>
        <v>Bezbariérové úpravy objektu školní jídelny ZŠ Vohradského</v>
      </c>
      <c r="F80" s="360"/>
      <c r="G80" s="360"/>
      <c r="H80" s="360"/>
      <c r="I80" s="102"/>
      <c r="J80" s="34"/>
      <c r="K80" s="34"/>
      <c r="L80" s="37"/>
    </row>
    <row r="81" spans="2:12" s="1" customFormat="1" ht="12" customHeight="1">
      <c r="B81" s="33"/>
      <c r="C81" s="28" t="s">
        <v>108</v>
      </c>
      <c r="D81" s="34"/>
      <c r="E81" s="34"/>
      <c r="F81" s="34"/>
      <c r="G81" s="34"/>
      <c r="H81" s="34"/>
      <c r="I81" s="102"/>
      <c r="J81" s="34"/>
      <c r="K81" s="34"/>
      <c r="L81" s="37"/>
    </row>
    <row r="82" spans="2:12" s="1" customFormat="1" ht="14.45" customHeight="1">
      <c r="B82" s="33"/>
      <c r="C82" s="34"/>
      <c r="D82" s="34"/>
      <c r="E82" s="332" t="str">
        <f>E9</f>
        <v>07 - ZTI</v>
      </c>
      <c r="F82" s="331"/>
      <c r="G82" s="331"/>
      <c r="H82" s="331"/>
      <c r="I82" s="102"/>
      <c r="J82" s="34"/>
      <c r="K82" s="34"/>
      <c r="L82" s="37"/>
    </row>
    <row r="83" spans="2:12" s="1" customFormat="1" ht="6.95" customHeight="1">
      <c r="B83" s="33"/>
      <c r="C83" s="34"/>
      <c r="D83" s="34"/>
      <c r="E83" s="34"/>
      <c r="F83" s="34"/>
      <c r="G83" s="34"/>
      <c r="H83" s="34"/>
      <c r="I83" s="102"/>
      <c r="J83" s="34"/>
      <c r="K83" s="34"/>
      <c r="L83" s="37"/>
    </row>
    <row r="84" spans="2:12" s="1" customFormat="1" ht="12" customHeight="1">
      <c r="B84" s="33"/>
      <c r="C84" s="28" t="s">
        <v>21</v>
      </c>
      <c r="D84" s="34"/>
      <c r="E84" s="34"/>
      <c r="F84" s="26" t="str">
        <f>F12</f>
        <v>Šluknov</v>
      </c>
      <c r="G84" s="34"/>
      <c r="H84" s="34"/>
      <c r="I84" s="103" t="s">
        <v>23</v>
      </c>
      <c r="J84" s="54" t="str">
        <f>IF(J12="","",J12)</f>
        <v>11. 3. 2019</v>
      </c>
      <c r="K84" s="34"/>
      <c r="L84" s="37"/>
    </row>
    <row r="85" spans="2:12" s="1" customFormat="1" ht="6.95" customHeight="1">
      <c r="B85" s="33"/>
      <c r="C85" s="34"/>
      <c r="D85" s="34"/>
      <c r="E85" s="34"/>
      <c r="F85" s="34"/>
      <c r="G85" s="34"/>
      <c r="H85" s="34"/>
      <c r="I85" s="102"/>
      <c r="J85" s="34"/>
      <c r="K85" s="34"/>
      <c r="L85" s="37"/>
    </row>
    <row r="86" spans="2:12" s="1" customFormat="1" ht="12.6" customHeight="1">
      <c r="B86" s="33"/>
      <c r="C86" s="28" t="s">
        <v>25</v>
      </c>
      <c r="D86" s="34"/>
      <c r="E86" s="34"/>
      <c r="F86" s="26" t="str">
        <f>E15</f>
        <v>město Šluknov</v>
      </c>
      <c r="G86" s="34"/>
      <c r="H86" s="34"/>
      <c r="I86" s="103" t="s">
        <v>31</v>
      </c>
      <c r="J86" s="31" t="str">
        <f>E21</f>
        <v xml:space="preserve"> </v>
      </c>
      <c r="K86" s="34"/>
      <c r="L86" s="37"/>
    </row>
    <row r="87" spans="2:12" s="1" customFormat="1" ht="12.6" customHeight="1">
      <c r="B87" s="33"/>
      <c r="C87" s="28" t="s">
        <v>29</v>
      </c>
      <c r="D87" s="34"/>
      <c r="E87" s="34"/>
      <c r="F87" s="26" t="str">
        <f>IF(E18="","",E18)</f>
        <v>Vyplň údaj</v>
      </c>
      <c r="G87" s="34"/>
      <c r="H87" s="34"/>
      <c r="I87" s="103" t="s">
        <v>34</v>
      </c>
      <c r="J87" s="31" t="str">
        <f>E24</f>
        <v>J. Nešněra</v>
      </c>
      <c r="K87" s="34"/>
      <c r="L87" s="37"/>
    </row>
    <row r="88" spans="2:12" s="1" customFormat="1" ht="10.35" customHeight="1">
      <c r="B88" s="33"/>
      <c r="C88" s="34"/>
      <c r="D88" s="34"/>
      <c r="E88" s="34"/>
      <c r="F88" s="34"/>
      <c r="G88" s="34"/>
      <c r="H88" s="34"/>
      <c r="I88" s="102"/>
      <c r="J88" s="34"/>
      <c r="K88" s="34"/>
      <c r="L88" s="37"/>
    </row>
    <row r="89" spans="2:20" s="9" customFormat="1" ht="29.25" customHeight="1">
      <c r="B89" s="147"/>
      <c r="C89" s="148" t="s">
        <v>125</v>
      </c>
      <c r="D89" s="149" t="s">
        <v>57</v>
      </c>
      <c r="E89" s="149" t="s">
        <v>53</v>
      </c>
      <c r="F89" s="149" t="s">
        <v>54</v>
      </c>
      <c r="G89" s="149" t="s">
        <v>126</v>
      </c>
      <c r="H89" s="149" t="s">
        <v>127</v>
      </c>
      <c r="I89" s="150" t="s">
        <v>128</v>
      </c>
      <c r="J89" s="149" t="s">
        <v>112</v>
      </c>
      <c r="K89" s="151" t="s">
        <v>129</v>
      </c>
      <c r="L89" s="152"/>
      <c r="M89" s="63" t="s">
        <v>19</v>
      </c>
      <c r="N89" s="64" t="s">
        <v>42</v>
      </c>
      <c r="O89" s="64" t="s">
        <v>130</v>
      </c>
      <c r="P89" s="64" t="s">
        <v>131</v>
      </c>
      <c r="Q89" s="64" t="s">
        <v>132</v>
      </c>
      <c r="R89" s="64" t="s">
        <v>133</v>
      </c>
      <c r="S89" s="64" t="s">
        <v>134</v>
      </c>
      <c r="T89" s="65" t="s">
        <v>135</v>
      </c>
    </row>
    <row r="90" spans="2:63" s="1" customFormat="1" ht="22.9" customHeight="1">
      <c r="B90" s="33"/>
      <c r="C90" s="70" t="s">
        <v>136</v>
      </c>
      <c r="D90" s="34"/>
      <c r="E90" s="34"/>
      <c r="F90" s="34"/>
      <c r="G90" s="34"/>
      <c r="H90" s="34"/>
      <c r="I90" s="102"/>
      <c r="J90" s="153">
        <f>BK90</f>
        <v>0</v>
      </c>
      <c r="K90" s="34"/>
      <c r="L90" s="37"/>
      <c r="M90" s="66"/>
      <c r="N90" s="67"/>
      <c r="O90" s="67"/>
      <c r="P90" s="154">
        <f>P91+P149</f>
        <v>0</v>
      </c>
      <c r="Q90" s="67"/>
      <c r="R90" s="154">
        <f>R91+R149</f>
        <v>3.29271</v>
      </c>
      <c r="S90" s="67"/>
      <c r="T90" s="155">
        <f>T91+T149</f>
        <v>4.460780000000001</v>
      </c>
      <c r="AT90" s="16" t="s">
        <v>71</v>
      </c>
      <c r="AU90" s="16" t="s">
        <v>113</v>
      </c>
      <c r="BK90" s="156">
        <f>BK91+BK149</f>
        <v>0</v>
      </c>
    </row>
    <row r="91" spans="2:63" s="10" customFormat="1" ht="25.9" customHeight="1">
      <c r="B91" s="157"/>
      <c r="C91" s="158"/>
      <c r="D91" s="159" t="s">
        <v>71</v>
      </c>
      <c r="E91" s="160" t="s">
        <v>137</v>
      </c>
      <c r="F91" s="160" t="s">
        <v>138</v>
      </c>
      <c r="G91" s="158"/>
      <c r="H91" s="158"/>
      <c r="I91" s="161"/>
      <c r="J91" s="162">
        <f>BK91</f>
        <v>0</v>
      </c>
      <c r="K91" s="158"/>
      <c r="L91" s="163"/>
      <c r="M91" s="164"/>
      <c r="N91" s="165"/>
      <c r="O91" s="165"/>
      <c r="P91" s="166">
        <f>P92+P123+P127+P135+P138</f>
        <v>0</v>
      </c>
      <c r="Q91" s="165"/>
      <c r="R91" s="166">
        <f>R92+R123+R127+R135+R138</f>
        <v>3.189936</v>
      </c>
      <c r="S91" s="165"/>
      <c r="T91" s="167">
        <f>T92+T123+T127+T135+T138</f>
        <v>4.4</v>
      </c>
      <c r="AR91" s="168" t="s">
        <v>80</v>
      </c>
      <c r="AT91" s="169" t="s">
        <v>71</v>
      </c>
      <c r="AU91" s="169" t="s">
        <v>72</v>
      </c>
      <c r="AY91" s="168" t="s">
        <v>139</v>
      </c>
      <c r="BK91" s="170">
        <f>BK92+BK123+BK127+BK135+BK138</f>
        <v>0</v>
      </c>
    </row>
    <row r="92" spans="2:63" s="10" customFormat="1" ht="22.9" customHeight="1">
      <c r="B92" s="157"/>
      <c r="C92" s="158"/>
      <c r="D92" s="159" t="s">
        <v>71</v>
      </c>
      <c r="E92" s="171" t="s">
        <v>80</v>
      </c>
      <c r="F92" s="171" t="s">
        <v>140</v>
      </c>
      <c r="G92" s="158"/>
      <c r="H92" s="158"/>
      <c r="I92" s="161"/>
      <c r="J92" s="172">
        <f>BK92</f>
        <v>0</v>
      </c>
      <c r="K92" s="158"/>
      <c r="L92" s="163"/>
      <c r="M92" s="164"/>
      <c r="N92" s="165"/>
      <c r="O92" s="165"/>
      <c r="P92" s="166">
        <f>SUM(P93:P122)</f>
        <v>0</v>
      </c>
      <c r="Q92" s="165"/>
      <c r="R92" s="166">
        <f>SUM(R93:R122)</f>
        <v>1.92</v>
      </c>
      <c r="S92" s="165"/>
      <c r="T92" s="167">
        <f>SUM(T93:T122)</f>
        <v>0</v>
      </c>
      <c r="AR92" s="168" t="s">
        <v>80</v>
      </c>
      <c r="AT92" s="169" t="s">
        <v>71</v>
      </c>
      <c r="AU92" s="169" t="s">
        <v>80</v>
      </c>
      <c r="AY92" s="168" t="s">
        <v>139</v>
      </c>
      <c r="BK92" s="170">
        <f>SUM(BK93:BK122)</f>
        <v>0</v>
      </c>
    </row>
    <row r="93" spans="2:65" s="1" customFormat="1" ht="20.45" customHeight="1">
      <c r="B93" s="33"/>
      <c r="C93" s="173" t="s">
        <v>80</v>
      </c>
      <c r="D93" s="173" t="s">
        <v>141</v>
      </c>
      <c r="E93" s="174" t="s">
        <v>2223</v>
      </c>
      <c r="F93" s="175" t="s">
        <v>2224</v>
      </c>
      <c r="G93" s="176" t="s">
        <v>192</v>
      </c>
      <c r="H93" s="177">
        <v>2.4</v>
      </c>
      <c r="I93" s="178"/>
      <c r="J93" s="179">
        <f>ROUND(I93*H93,2)</f>
        <v>0</v>
      </c>
      <c r="K93" s="175" t="s">
        <v>145</v>
      </c>
      <c r="L93" s="37"/>
      <c r="M93" s="180" t="s">
        <v>19</v>
      </c>
      <c r="N93" s="181" t="s">
        <v>43</v>
      </c>
      <c r="O93" s="59"/>
      <c r="P93" s="182">
        <f>O93*H93</f>
        <v>0</v>
      </c>
      <c r="Q93" s="182">
        <v>0</v>
      </c>
      <c r="R93" s="182">
        <f>Q93*H93</f>
        <v>0</v>
      </c>
      <c r="S93" s="182">
        <v>0</v>
      </c>
      <c r="T93" s="183">
        <f>S93*H93</f>
        <v>0</v>
      </c>
      <c r="AR93" s="16" t="s">
        <v>146</v>
      </c>
      <c r="AT93" s="16" t="s">
        <v>141</v>
      </c>
      <c r="AU93" s="16" t="s">
        <v>82</v>
      </c>
      <c r="AY93" s="16" t="s">
        <v>139</v>
      </c>
      <c r="BE93" s="184">
        <f>IF(N93="základní",J93,0)</f>
        <v>0</v>
      </c>
      <c r="BF93" s="184">
        <f>IF(N93="snížená",J93,0)</f>
        <v>0</v>
      </c>
      <c r="BG93" s="184">
        <f>IF(N93="zákl. přenesená",J93,0)</f>
        <v>0</v>
      </c>
      <c r="BH93" s="184">
        <f>IF(N93="sníž. přenesená",J93,0)</f>
        <v>0</v>
      </c>
      <c r="BI93" s="184">
        <f>IF(N93="nulová",J93,0)</f>
        <v>0</v>
      </c>
      <c r="BJ93" s="16" t="s">
        <v>80</v>
      </c>
      <c r="BK93" s="184">
        <f>ROUND(I93*H93,2)</f>
        <v>0</v>
      </c>
      <c r="BL93" s="16" t="s">
        <v>146</v>
      </c>
      <c r="BM93" s="16" t="s">
        <v>2225</v>
      </c>
    </row>
    <row r="94" spans="2:47" s="1" customFormat="1" ht="19.5">
      <c r="B94" s="33"/>
      <c r="C94" s="34"/>
      <c r="D94" s="185" t="s">
        <v>148</v>
      </c>
      <c r="E94" s="34"/>
      <c r="F94" s="186" t="s">
        <v>2226</v>
      </c>
      <c r="G94" s="34"/>
      <c r="H94" s="34"/>
      <c r="I94" s="102"/>
      <c r="J94" s="34"/>
      <c r="K94" s="34"/>
      <c r="L94" s="37"/>
      <c r="M94" s="187"/>
      <c r="N94" s="59"/>
      <c r="O94" s="59"/>
      <c r="P94" s="59"/>
      <c r="Q94" s="59"/>
      <c r="R94" s="59"/>
      <c r="S94" s="59"/>
      <c r="T94" s="60"/>
      <c r="AT94" s="16" t="s">
        <v>148</v>
      </c>
      <c r="AU94" s="16" t="s">
        <v>82</v>
      </c>
    </row>
    <row r="95" spans="2:47" s="1" customFormat="1" ht="48.75">
      <c r="B95" s="33"/>
      <c r="C95" s="34"/>
      <c r="D95" s="185" t="s">
        <v>149</v>
      </c>
      <c r="E95" s="34"/>
      <c r="F95" s="188" t="s">
        <v>2227</v>
      </c>
      <c r="G95" s="34"/>
      <c r="H95" s="34"/>
      <c r="I95" s="102"/>
      <c r="J95" s="34"/>
      <c r="K95" s="34"/>
      <c r="L95" s="37"/>
      <c r="M95" s="187"/>
      <c r="N95" s="59"/>
      <c r="O95" s="59"/>
      <c r="P95" s="59"/>
      <c r="Q95" s="59"/>
      <c r="R95" s="59"/>
      <c r="S95" s="59"/>
      <c r="T95" s="60"/>
      <c r="AT95" s="16" t="s">
        <v>149</v>
      </c>
      <c r="AU95" s="16" t="s">
        <v>82</v>
      </c>
    </row>
    <row r="96" spans="2:51" s="11" customFormat="1" ht="11.25">
      <c r="B96" s="189"/>
      <c r="C96" s="190"/>
      <c r="D96" s="185" t="s">
        <v>151</v>
      </c>
      <c r="E96" s="191" t="s">
        <v>19</v>
      </c>
      <c r="F96" s="192" t="s">
        <v>2228</v>
      </c>
      <c r="G96" s="190"/>
      <c r="H96" s="193">
        <v>2.4</v>
      </c>
      <c r="I96" s="194"/>
      <c r="J96" s="190"/>
      <c r="K96" s="190"/>
      <c r="L96" s="195"/>
      <c r="M96" s="196"/>
      <c r="N96" s="197"/>
      <c r="O96" s="197"/>
      <c r="P96" s="197"/>
      <c r="Q96" s="197"/>
      <c r="R96" s="197"/>
      <c r="S96" s="197"/>
      <c r="T96" s="198"/>
      <c r="AT96" s="199" t="s">
        <v>151</v>
      </c>
      <c r="AU96" s="199" t="s">
        <v>82</v>
      </c>
      <c r="AV96" s="11" t="s">
        <v>82</v>
      </c>
      <c r="AW96" s="11" t="s">
        <v>33</v>
      </c>
      <c r="AX96" s="11" t="s">
        <v>80</v>
      </c>
      <c r="AY96" s="199" t="s">
        <v>139</v>
      </c>
    </row>
    <row r="97" spans="2:65" s="1" customFormat="1" ht="20.45" customHeight="1">
      <c r="B97" s="33"/>
      <c r="C97" s="173" t="s">
        <v>82</v>
      </c>
      <c r="D97" s="173" t="s">
        <v>141</v>
      </c>
      <c r="E97" s="174" t="s">
        <v>228</v>
      </c>
      <c r="F97" s="175" t="s">
        <v>604</v>
      </c>
      <c r="G97" s="176" t="s">
        <v>192</v>
      </c>
      <c r="H97" s="177">
        <v>1.2</v>
      </c>
      <c r="I97" s="178"/>
      <c r="J97" s="179">
        <f>ROUND(I97*H97,2)</f>
        <v>0</v>
      </c>
      <c r="K97" s="175" t="s">
        <v>145</v>
      </c>
      <c r="L97" s="37"/>
      <c r="M97" s="180" t="s">
        <v>19</v>
      </c>
      <c r="N97" s="181" t="s">
        <v>43</v>
      </c>
      <c r="O97" s="59"/>
      <c r="P97" s="182">
        <f>O97*H97</f>
        <v>0</v>
      </c>
      <c r="Q97" s="182">
        <v>0</v>
      </c>
      <c r="R97" s="182">
        <f>Q97*H97</f>
        <v>0</v>
      </c>
      <c r="S97" s="182">
        <v>0</v>
      </c>
      <c r="T97" s="183">
        <f>S97*H97</f>
        <v>0</v>
      </c>
      <c r="AR97" s="16" t="s">
        <v>146</v>
      </c>
      <c r="AT97" s="16" t="s">
        <v>141</v>
      </c>
      <c r="AU97" s="16" t="s">
        <v>82</v>
      </c>
      <c r="AY97" s="16" t="s">
        <v>139</v>
      </c>
      <c r="BE97" s="184">
        <f>IF(N97="základní",J97,0)</f>
        <v>0</v>
      </c>
      <c r="BF97" s="184">
        <f>IF(N97="snížená",J97,0)</f>
        <v>0</v>
      </c>
      <c r="BG97" s="184">
        <f>IF(N97="zákl. přenesená",J97,0)</f>
        <v>0</v>
      </c>
      <c r="BH97" s="184">
        <f>IF(N97="sníž. přenesená",J97,0)</f>
        <v>0</v>
      </c>
      <c r="BI97" s="184">
        <f>IF(N97="nulová",J97,0)</f>
        <v>0</v>
      </c>
      <c r="BJ97" s="16" t="s">
        <v>80</v>
      </c>
      <c r="BK97" s="184">
        <f>ROUND(I97*H97,2)</f>
        <v>0</v>
      </c>
      <c r="BL97" s="16" t="s">
        <v>146</v>
      </c>
      <c r="BM97" s="16" t="s">
        <v>2229</v>
      </c>
    </row>
    <row r="98" spans="2:47" s="1" customFormat="1" ht="19.5">
      <c r="B98" s="33"/>
      <c r="C98" s="34"/>
      <c r="D98" s="185" t="s">
        <v>148</v>
      </c>
      <c r="E98" s="34"/>
      <c r="F98" s="186" t="s">
        <v>231</v>
      </c>
      <c r="G98" s="34"/>
      <c r="H98" s="34"/>
      <c r="I98" s="102"/>
      <c r="J98" s="34"/>
      <c r="K98" s="34"/>
      <c r="L98" s="37"/>
      <c r="M98" s="187"/>
      <c r="N98" s="59"/>
      <c r="O98" s="59"/>
      <c r="P98" s="59"/>
      <c r="Q98" s="59"/>
      <c r="R98" s="59"/>
      <c r="S98" s="59"/>
      <c r="T98" s="60"/>
      <c r="AT98" s="16" t="s">
        <v>148</v>
      </c>
      <c r="AU98" s="16" t="s">
        <v>82</v>
      </c>
    </row>
    <row r="99" spans="2:47" s="1" customFormat="1" ht="146.25">
      <c r="B99" s="33"/>
      <c r="C99" s="34"/>
      <c r="D99" s="185" t="s">
        <v>149</v>
      </c>
      <c r="E99" s="34"/>
      <c r="F99" s="188" t="s">
        <v>606</v>
      </c>
      <c r="G99" s="34"/>
      <c r="H99" s="34"/>
      <c r="I99" s="102"/>
      <c r="J99" s="34"/>
      <c r="K99" s="34"/>
      <c r="L99" s="37"/>
      <c r="M99" s="187"/>
      <c r="N99" s="59"/>
      <c r="O99" s="59"/>
      <c r="P99" s="59"/>
      <c r="Q99" s="59"/>
      <c r="R99" s="59"/>
      <c r="S99" s="59"/>
      <c r="T99" s="60"/>
      <c r="AT99" s="16" t="s">
        <v>149</v>
      </c>
      <c r="AU99" s="16" t="s">
        <v>82</v>
      </c>
    </row>
    <row r="100" spans="2:65" s="1" customFormat="1" ht="20.45" customHeight="1">
      <c r="B100" s="33"/>
      <c r="C100" s="173" t="s">
        <v>157</v>
      </c>
      <c r="D100" s="173" t="s">
        <v>141</v>
      </c>
      <c r="E100" s="174" t="s">
        <v>234</v>
      </c>
      <c r="F100" s="175" t="s">
        <v>2230</v>
      </c>
      <c r="G100" s="176" t="s">
        <v>192</v>
      </c>
      <c r="H100" s="177">
        <v>12</v>
      </c>
      <c r="I100" s="178"/>
      <c r="J100" s="179">
        <f>ROUND(I100*H100,2)</f>
        <v>0</v>
      </c>
      <c r="K100" s="175" t="s">
        <v>145</v>
      </c>
      <c r="L100" s="37"/>
      <c r="M100" s="180" t="s">
        <v>19</v>
      </c>
      <c r="N100" s="181" t="s">
        <v>43</v>
      </c>
      <c r="O100" s="59"/>
      <c r="P100" s="182">
        <f>O100*H100</f>
        <v>0</v>
      </c>
      <c r="Q100" s="182">
        <v>0</v>
      </c>
      <c r="R100" s="182">
        <f>Q100*H100</f>
        <v>0</v>
      </c>
      <c r="S100" s="182">
        <v>0</v>
      </c>
      <c r="T100" s="183">
        <f>S100*H100</f>
        <v>0</v>
      </c>
      <c r="AR100" s="16" t="s">
        <v>146</v>
      </c>
      <c r="AT100" s="16" t="s">
        <v>141</v>
      </c>
      <c r="AU100" s="16" t="s">
        <v>82</v>
      </c>
      <c r="AY100" s="16" t="s">
        <v>139</v>
      </c>
      <c r="BE100" s="184">
        <f>IF(N100="základní",J100,0)</f>
        <v>0</v>
      </c>
      <c r="BF100" s="184">
        <f>IF(N100="snížená",J100,0)</f>
        <v>0</v>
      </c>
      <c r="BG100" s="184">
        <f>IF(N100="zákl. přenesená",J100,0)</f>
        <v>0</v>
      </c>
      <c r="BH100" s="184">
        <f>IF(N100="sníž. přenesená",J100,0)</f>
        <v>0</v>
      </c>
      <c r="BI100" s="184">
        <f>IF(N100="nulová",J100,0)</f>
        <v>0</v>
      </c>
      <c r="BJ100" s="16" t="s">
        <v>80</v>
      </c>
      <c r="BK100" s="184">
        <f>ROUND(I100*H100,2)</f>
        <v>0</v>
      </c>
      <c r="BL100" s="16" t="s">
        <v>146</v>
      </c>
      <c r="BM100" s="16" t="s">
        <v>2231</v>
      </c>
    </row>
    <row r="101" spans="2:47" s="1" customFormat="1" ht="29.25">
      <c r="B101" s="33"/>
      <c r="C101" s="34"/>
      <c r="D101" s="185" t="s">
        <v>148</v>
      </c>
      <c r="E101" s="34"/>
      <c r="F101" s="186" t="s">
        <v>237</v>
      </c>
      <c r="G101" s="34"/>
      <c r="H101" s="34"/>
      <c r="I101" s="102"/>
      <c r="J101" s="34"/>
      <c r="K101" s="34"/>
      <c r="L101" s="37"/>
      <c r="M101" s="187"/>
      <c r="N101" s="59"/>
      <c r="O101" s="59"/>
      <c r="P101" s="59"/>
      <c r="Q101" s="59"/>
      <c r="R101" s="59"/>
      <c r="S101" s="59"/>
      <c r="T101" s="60"/>
      <c r="AT101" s="16" t="s">
        <v>148</v>
      </c>
      <c r="AU101" s="16" t="s">
        <v>82</v>
      </c>
    </row>
    <row r="102" spans="2:47" s="1" customFormat="1" ht="146.25">
      <c r="B102" s="33"/>
      <c r="C102" s="34"/>
      <c r="D102" s="185" t="s">
        <v>149</v>
      </c>
      <c r="E102" s="34"/>
      <c r="F102" s="188" t="s">
        <v>606</v>
      </c>
      <c r="G102" s="34"/>
      <c r="H102" s="34"/>
      <c r="I102" s="102"/>
      <c r="J102" s="34"/>
      <c r="K102" s="34"/>
      <c r="L102" s="37"/>
      <c r="M102" s="187"/>
      <c r="N102" s="59"/>
      <c r="O102" s="59"/>
      <c r="P102" s="59"/>
      <c r="Q102" s="59"/>
      <c r="R102" s="59"/>
      <c r="S102" s="59"/>
      <c r="T102" s="60"/>
      <c r="AT102" s="16" t="s">
        <v>149</v>
      </c>
      <c r="AU102" s="16" t="s">
        <v>82</v>
      </c>
    </row>
    <row r="103" spans="2:51" s="11" customFormat="1" ht="11.25">
      <c r="B103" s="189"/>
      <c r="C103" s="190"/>
      <c r="D103" s="185" t="s">
        <v>151</v>
      </c>
      <c r="E103" s="191" t="s">
        <v>19</v>
      </c>
      <c r="F103" s="192" t="s">
        <v>2232</v>
      </c>
      <c r="G103" s="190"/>
      <c r="H103" s="193">
        <v>1.2</v>
      </c>
      <c r="I103" s="194"/>
      <c r="J103" s="190"/>
      <c r="K103" s="190"/>
      <c r="L103" s="195"/>
      <c r="M103" s="196"/>
      <c r="N103" s="197"/>
      <c r="O103" s="197"/>
      <c r="P103" s="197"/>
      <c r="Q103" s="197"/>
      <c r="R103" s="197"/>
      <c r="S103" s="197"/>
      <c r="T103" s="198"/>
      <c r="AT103" s="199" t="s">
        <v>151</v>
      </c>
      <c r="AU103" s="199" t="s">
        <v>82</v>
      </c>
      <c r="AV103" s="11" t="s">
        <v>82</v>
      </c>
      <c r="AW103" s="11" t="s">
        <v>33</v>
      </c>
      <c r="AX103" s="11" t="s">
        <v>80</v>
      </c>
      <c r="AY103" s="199" t="s">
        <v>139</v>
      </c>
    </row>
    <row r="104" spans="2:51" s="11" customFormat="1" ht="11.25">
      <c r="B104" s="189"/>
      <c r="C104" s="190"/>
      <c r="D104" s="185" t="s">
        <v>151</v>
      </c>
      <c r="E104" s="190"/>
      <c r="F104" s="192" t="s">
        <v>2233</v>
      </c>
      <c r="G104" s="190"/>
      <c r="H104" s="193">
        <v>12</v>
      </c>
      <c r="I104" s="194"/>
      <c r="J104" s="190"/>
      <c r="K104" s="190"/>
      <c r="L104" s="195"/>
      <c r="M104" s="196"/>
      <c r="N104" s="197"/>
      <c r="O104" s="197"/>
      <c r="P104" s="197"/>
      <c r="Q104" s="197"/>
      <c r="R104" s="197"/>
      <c r="S104" s="197"/>
      <c r="T104" s="198"/>
      <c r="AT104" s="199" t="s">
        <v>151</v>
      </c>
      <c r="AU104" s="199" t="s">
        <v>82</v>
      </c>
      <c r="AV104" s="11" t="s">
        <v>82</v>
      </c>
      <c r="AW104" s="11" t="s">
        <v>4</v>
      </c>
      <c r="AX104" s="11" t="s">
        <v>80</v>
      </c>
      <c r="AY104" s="199" t="s">
        <v>139</v>
      </c>
    </row>
    <row r="105" spans="2:65" s="1" customFormat="1" ht="20.45" customHeight="1">
      <c r="B105" s="33"/>
      <c r="C105" s="173" t="s">
        <v>146</v>
      </c>
      <c r="D105" s="173" t="s">
        <v>141</v>
      </c>
      <c r="E105" s="174" t="s">
        <v>275</v>
      </c>
      <c r="F105" s="175" t="s">
        <v>278</v>
      </c>
      <c r="G105" s="176" t="s">
        <v>192</v>
      </c>
      <c r="H105" s="177">
        <v>1.2</v>
      </c>
      <c r="I105" s="178"/>
      <c r="J105" s="179">
        <f>ROUND(I105*H105,2)</f>
        <v>0</v>
      </c>
      <c r="K105" s="175" t="s">
        <v>145</v>
      </c>
      <c r="L105" s="37"/>
      <c r="M105" s="180" t="s">
        <v>19</v>
      </c>
      <c r="N105" s="181" t="s">
        <v>43</v>
      </c>
      <c r="O105" s="59"/>
      <c r="P105" s="182">
        <f>O105*H105</f>
        <v>0</v>
      </c>
      <c r="Q105" s="182">
        <v>0</v>
      </c>
      <c r="R105" s="182">
        <f>Q105*H105</f>
        <v>0</v>
      </c>
      <c r="S105" s="182">
        <v>0</v>
      </c>
      <c r="T105" s="183">
        <f>S105*H105</f>
        <v>0</v>
      </c>
      <c r="AR105" s="16" t="s">
        <v>146</v>
      </c>
      <c r="AT105" s="16" t="s">
        <v>141</v>
      </c>
      <c r="AU105" s="16" t="s">
        <v>82</v>
      </c>
      <c r="AY105" s="16" t="s">
        <v>139</v>
      </c>
      <c r="BE105" s="184">
        <f>IF(N105="základní",J105,0)</f>
        <v>0</v>
      </c>
      <c r="BF105" s="184">
        <f>IF(N105="snížená",J105,0)</f>
        <v>0</v>
      </c>
      <c r="BG105" s="184">
        <f>IF(N105="zákl. přenesená",J105,0)</f>
        <v>0</v>
      </c>
      <c r="BH105" s="184">
        <f>IF(N105="sníž. přenesená",J105,0)</f>
        <v>0</v>
      </c>
      <c r="BI105" s="184">
        <f>IF(N105="nulová",J105,0)</f>
        <v>0</v>
      </c>
      <c r="BJ105" s="16" t="s">
        <v>80</v>
      </c>
      <c r="BK105" s="184">
        <f>ROUND(I105*H105,2)</f>
        <v>0</v>
      </c>
      <c r="BL105" s="16" t="s">
        <v>146</v>
      </c>
      <c r="BM105" s="16" t="s">
        <v>2234</v>
      </c>
    </row>
    <row r="106" spans="2:47" s="1" customFormat="1" ht="11.25">
      <c r="B106" s="33"/>
      <c r="C106" s="34"/>
      <c r="D106" s="185" t="s">
        <v>148</v>
      </c>
      <c r="E106" s="34"/>
      <c r="F106" s="186" t="s">
        <v>278</v>
      </c>
      <c r="G106" s="34"/>
      <c r="H106" s="34"/>
      <c r="I106" s="102"/>
      <c r="J106" s="34"/>
      <c r="K106" s="34"/>
      <c r="L106" s="37"/>
      <c r="M106" s="187"/>
      <c r="N106" s="59"/>
      <c r="O106" s="59"/>
      <c r="P106" s="59"/>
      <c r="Q106" s="59"/>
      <c r="R106" s="59"/>
      <c r="S106" s="59"/>
      <c r="T106" s="60"/>
      <c r="AT106" s="16" t="s">
        <v>148</v>
      </c>
      <c r="AU106" s="16" t="s">
        <v>82</v>
      </c>
    </row>
    <row r="107" spans="2:47" s="1" customFormat="1" ht="234">
      <c r="B107" s="33"/>
      <c r="C107" s="34"/>
      <c r="D107" s="185" t="s">
        <v>149</v>
      </c>
      <c r="E107" s="34"/>
      <c r="F107" s="188" t="s">
        <v>609</v>
      </c>
      <c r="G107" s="34"/>
      <c r="H107" s="34"/>
      <c r="I107" s="102"/>
      <c r="J107" s="34"/>
      <c r="K107" s="34"/>
      <c r="L107" s="37"/>
      <c r="M107" s="187"/>
      <c r="N107" s="59"/>
      <c r="O107" s="59"/>
      <c r="P107" s="59"/>
      <c r="Q107" s="59"/>
      <c r="R107" s="59"/>
      <c r="S107" s="59"/>
      <c r="T107" s="60"/>
      <c r="AT107" s="16" t="s">
        <v>149</v>
      </c>
      <c r="AU107" s="16" t="s">
        <v>82</v>
      </c>
    </row>
    <row r="108" spans="2:65" s="1" customFormat="1" ht="20.45" customHeight="1">
      <c r="B108" s="33"/>
      <c r="C108" s="173" t="s">
        <v>167</v>
      </c>
      <c r="D108" s="173" t="s">
        <v>141</v>
      </c>
      <c r="E108" s="174" t="s">
        <v>280</v>
      </c>
      <c r="F108" s="175" t="s">
        <v>610</v>
      </c>
      <c r="G108" s="176" t="s">
        <v>262</v>
      </c>
      <c r="H108" s="177">
        <v>2.16</v>
      </c>
      <c r="I108" s="178"/>
      <c r="J108" s="179">
        <f>ROUND(I108*H108,2)</f>
        <v>0</v>
      </c>
      <c r="K108" s="175" t="s">
        <v>145</v>
      </c>
      <c r="L108" s="37"/>
      <c r="M108" s="180" t="s">
        <v>19</v>
      </c>
      <c r="N108" s="181" t="s">
        <v>43</v>
      </c>
      <c r="O108" s="59"/>
      <c r="P108" s="182">
        <f>O108*H108</f>
        <v>0</v>
      </c>
      <c r="Q108" s="182">
        <v>0</v>
      </c>
      <c r="R108" s="182">
        <f>Q108*H108</f>
        <v>0</v>
      </c>
      <c r="S108" s="182">
        <v>0</v>
      </c>
      <c r="T108" s="183">
        <f>S108*H108</f>
        <v>0</v>
      </c>
      <c r="AR108" s="16" t="s">
        <v>146</v>
      </c>
      <c r="AT108" s="16" t="s">
        <v>141</v>
      </c>
      <c r="AU108" s="16" t="s">
        <v>82</v>
      </c>
      <c r="AY108" s="16" t="s">
        <v>139</v>
      </c>
      <c r="BE108" s="184">
        <f>IF(N108="základní",J108,0)</f>
        <v>0</v>
      </c>
      <c r="BF108" s="184">
        <f>IF(N108="snížená",J108,0)</f>
        <v>0</v>
      </c>
      <c r="BG108" s="184">
        <f>IF(N108="zákl. přenesená",J108,0)</f>
        <v>0</v>
      </c>
      <c r="BH108" s="184">
        <f>IF(N108="sníž. přenesená",J108,0)</f>
        <v>0</v>
      </c>
      <c r="BI108" s="184">
        <f>IF(N108="nulová",J108,0)</f>
        <v>0</v>
      </c>
      <c r="BJ108" s="16" t="s">
        <v>80</v>
      </c>
      <c r="BK108" s="184">
        <f>ROUND(I108*H108,2)</f>
        <v>0</v>
      </c>
      <c r="BL108" s="16" t="s">
        <v>146</v>
      </c>
      <c r="BM108" s="16" t="s">
        <v>2235</v>
      </c>
    </row>
    <row r="109" spans="2:47" s="1" customFormat="1" ht="19.5">
      <c r="B109" s="33"/>
      <c r="C109" s="34"/>
      <c r="D109" s="185" t="s">
        <v>148</v>
      </c>
      <c r="E109" s="34"/>
      <c r="F109" s="186" t="s">
        <v>281</v>
      </c>
      <c r="G109" s="34"/>
      <c r="H109" s="34"/>
      <c r="I109" s="102"/>
      <c r="J109" s="34"/>
      <c r="K109" s="34"/>
      <c r="L109" s="37"/>
      <c r="M109" s="187"/>
      <c r="N109" s="59"/>
      <c r="O109" s="59"/>
      <c r="P109" s="59"/>
      <c r="Q109" s="59"/>
      <c r="R109" s="59"/>
      <c r="S109" s="59"/>
      <c r="T109" s="60"/>
      <c r="AT109" s="16" t="s">
        <v>148</v>
      </c>
      <c r="AU109" s="16" t="s">
        <v>82</v>
      </c>
    </row>
    <row r="110" spans="2:47" s="1" customFormat="1" ht="29.25">
      <c r="B110" s="33"/>
      <c r="C110" s="34"/>
      <c r="D110" s="185" t="s">
        <v>149</v>
      </c>
      <c r="E110" s="34"/>
      <c r="F110" s="188" t="s">
        <v>612</v>
      </c>
      <c r="G110" s="34"/>
      <c r="H110" s="34"/>
      <c r="I110" s="102"/>
      <c r="J110" s="34"/>
      <c r="K110" s="34"/>
      <c r="L110" s="37"/>
      <c r="M110" s="187"/>
      <c r="N110" s="59"/>
      <c r="O110" s="59"/>
      <c r="P110" s="59"/>
      <c r="Q110" s="59"/>
      <c r="R110" s="59"/>
      <c r="S110" s="59"/>
      <c r="T110" s="60"/>
      <c r="AT110" s="16" t="s">
        <v>149</v>
      </c>
      <c r="AU110" s="16" t="s">
        <v>82</v>
      </c>
    </row>
    <row r="111" spans="2:51" s="11" customFormat="1" ht="11.25">
      <c r="B111" s="189"/>
      <c r="C111" s="190"/>
      <c r="D111" s="185" t="s">
        <v>151</v>
      </c>
      <c r="E111" s="191" t="s">
        <v>19</v>
      </c>
      <c r="F111" s="192" t="s">
        <v>2232</v>
      </c>
      <c r="G111" s="190"/>
      <c r="H111" s="193">
        <v>1.2</v>
      </c>
      <c r="I111" s="194"/>
      <c r="J111" s="190"/>
      <c r="K111" s="190"/>
      <c r="L111" s="195"/>
      <c r="M111" s="196"/>
      <c r="N111" s="197"/>
      <c r="O111" s="197"/>
      <c r="P111" s="197"/>
      <c r="Q111" s="197"/>
      <c r="R111" s="197"/>
      <c r="S111" s="197"/>
      <c r="T111" s="198"/>
      <c r="AT111" s="199" t="s">
        <v>151</v>
      </c>
      <c r="AU111" s="199" t="s">
        <v>82</v>
      </c>
      <c r="AV111" s="11" t="s">
        <v>82</v>
      </c>
      <c r="AW111" s="11" t="s">
        <v>33</v>
      </c>
      <c r="AX111" s="11" t="s">
        <v>80</v>
      </c>
      <c r="AY111" s="199" t="s">
        <v>139</v>
      </c>
    </row>
    <row r="112" spans="2:51" s="11" customFormat="1" ht="11.25">
      <c r="B112" s="189"/>
      <c r="C112" s="190"/>
      <c r="D112" s="185" t="s">
        <v>151</v>
      </c>
      <c r="E112" s="190"/>
      <c r="F112" s="192" t="s">
        <v>2236</v>
      </c>
      <c r="G112" s="190"/>
      <c r="H112" s="193">
        <v>2.16</v>
      </c>
      <c r="I112" s="194"/>
      <c r="J112" s="190"/>
      <c r="K112" s="190"/>
      <c r="L112" s="195"/>
      <c r="M112" s="196"/>
      <c r="N112" s="197"/>
      <c r="O112" s="197"/>
      <c r="P112" s="197"/>
      <c r="Q112" s="197"/>
      <c r="R112" s="197"/>
      <c r="S112" s="197"/>
      <c r="T112" s="198"/>
      <c r="AT112" s="199" t="s">
        <v>151</v>
      </c>
      <c r="AU112" s="199" t="s">
        <v>82</v>
      </c>
      <c r="AV112" s="11" t="s">
        <v>82</v>
      </c>
      <c r="AW112" s="11" t="s">
        <v>4</v>
      </c>
      <c r="AX112" s="11" t="s">
        <v>80</v>
      </c>
      <c r="AY112" s="199" t="s">
        <v>139</v>
      </c>
    </row>
    <row r="113" spans="2:65" s="1" customFormat="1" ht="20.45" customHeight="1">
      <c r="B113" s="33"/>
      <c r="C113" s="173" t="s">
        <v>172</v>
      </c>
      <c r="D113" s="173" t="s">
        <v>141</v>
      </c>
      <c r="E113" s="174" t="s">
        <v>286</v>
      </c>
      <c r="F113" s="175" t="s">
        <v>614</v>
      </c>
      <c r="G113" s="176" t="s">
        <v>192</v>
      </c>
      <c r="H113" s="177">
        <v>1.2</v>
      </c>
      <c r="I113" s="178"/>
      <c r="J113" s="179">
        <f>ROUND(I113*H113,2)</f>
        <v>0</v>
      </c>
      <c r="K113" s="175" t="s">
        <v>145</v>
      </c>
      <c r="L113" s="37"/>
      <c r="M113" s="180" t="s">
        <v>19</v>
      </c>
      <c r="N113" s="181" t="s">
        <v>43</v>
      </c>
      <c r="O113" s="59"/>
      <c r="P113" s="182">
        <f>O113*H113</f>
        <v>0</v>
      </c>
      <c r="Q113" s="182">
        <v>0</v>
      </c>
      <c r="R113" s="182">
        <f>Q113*H113</f>
        <v>0</v>
      </c>
      <c r="S113" s="182">
        <v>0</v>
      </c>
      <c r="T113" s="183">
        <f>S113*H113</f>
        <v>0</v>
      </c>
      <c r="AR113" s="16" t="s">
        <v>146</v>
      </c>
      <c r="AT113" s="16" t="s">
        <v>141</v>
      </c>
      <c r="AU113" s="16" t="s">
        <v>82</v>
      </c>
      <c r="AY113" s="16" t="s">
        <v>139</v>
      </c>
      <c r="BE113" s="184">
        <f>IF(N113="základní",J113,0)</f>
        <v>0</v>
      </c>
      <c r="BF113" s="184">
        <f>IF(N113="snížená",J113,0)</f>
        <v>0</v>
      </c>
      <c r="BG113" s="184">
        <f>IF(N113="zákl. přenesená",J113,0)</f>
        <v>0</v>
      </c>
      <c r="BH113" s="184">
        <f>IF(N113="sníž. přenesená",J113,0)</f>
        <v>0</v>
      </c>
      <c r="BI113" s="184">
        <f>IF(N113="nulová",J113,0)</f>
        <v>0</v>
      </c>
      <c r="BJ113" s="16" t="s">
        <v>80</v>
      </c>
      <c r="BK113" s="184">
        <f>ROUND(I113*H113,2)</f>
        <v>0</v>
      </c>
      <c r="BL113" s="16" t="s">
        <v>146</v>
      </c>
      <c r="BM113" s="16" t="s">
        <v>2237</v>
      </c>
    </row>
    <row r="114" spans="2:47" s="1" customFormat="1" ht="19.5">
      <c r="B114" s="33"/>
      <c r="C114" s="34"/>
      <c r="D114" s="185" t="s">
        <v>148</v>
      </c>
      <c r="E114" s="34"/>
      <c r="F114" s="186" t="s">
        <v>289</v>
      </c>
      <c r="G114" s="34"/>
      <c r="H114" s="34"/>
      <c r="I114" s="102"/>
      <c r="J114" s="34"/>
      <c r="K114" s="34"/>
      <c r="L114" s="37"/>
      <c r="M114" s="187"/>
      <c r="N114" s="59"/>
      <c r="O114" s="59"/>
      <c r="P114" s="59"/>
      <c r="Q114" s="59"/>
      <c r="R114" s="59"/>
      <c r="S114" s="59"/>
      <c r="T114" s="60"/>
      <c r="AT114" s="16" t="s">
        <v>148</v>
      </c>
      <c r="AU114" s="16" t="s">
        <v>82</v>
      </c>
    </row>
    <row r="115" spans="2:47" s="1" customFormat="1" ht="351">
      <c r="B115" s="33"/>
      <c r="C115" s="34"/>
      <c r="D115" s="185" t="s">
        <v>149</v>
      </c>
      <c r="E115" s="34"/>
      <c r="F115" s="188" t="s">
        <v>616</v>
      </c>
      <c r="G115" s="34"/>
      <c r="H115" s="34"/>
      <c r="I115" s="102"/>
      <c r="J115" s="34"/>
      <c r="K115" s="34"/>
      <c r="L115" s="37"/>
      <c r="M115" s="187"/>
      <c r="N115" s="59"/>
      <c r="O115" s="59"/>
      <c r="P115" s="59"/>
      <c r="Q115" s="59"/>
      <c r="R115" s="59"/>
      <c r="S115" s="59"/>
      <c r="T115" s="60"/>
      <c r="AT115" s="16" t="s">
        <v>149</v>
      </c>
      <c r="AU115" s="16" t="s">
        <v>82</v>
      </c>
    </row>
    <row r="116" spans="2:65" s="1" customFormat="1" ht="20.45" customHeight="1">
      <c r="B116" s="33"/>
      <c r="C116" s="173" t="s">
        <v>176</v>
      </c>
      <c r="D116" s="173" t="s">
        <v>141</v>
      </c>
      <c r="E116" s="174" t="s">
        <v>2238</v>
      </c>
      <c r="F116" s="175" t="s">
        <v>2239</v>
      </c>
      <c r="G116" s="176" t="s">
        <v>192</v>
      </c>
      <c r="H116" s="177">
        <v>0.96</v>
      </c>
      <c r="I116" s="178"/>
      <c r="J116" s="179">
        <f>ROUND(I116*H116,2)</f>
        <v>0</v>
      </c>
      <c r="K116" s="175" t="s">
        <v>145</v>
      </c>
      <c r="L116" s="37"/>
      <c r="M116" s="180" t="s">
        <v>19</v>
      </c>
      <c r="N116" s="181" t="s">
        <v>43</v>
      </c>
      <c r="O116" s="59"/>
      <c r="P116" s="182">
        <f>O116*H116</f>
        <v>0</v>
      </c>
      <c r="Q116" s="182">
        <v>0</v>
      </c>
      <c r="R116" s="182">
        <f>Q116*H116</f>
        <v>0</v>
      </c>
      <c r="S116" s="182">
        <v>0</v>
      </c>
      <c r="T116" s="183">
        <f>S116*H116</f>
        <v>0</v>
      </c>
      <c r="AR116" s="16" t="s">
        <v>146</v>
      </c>
      <c r="AT116" s="16" t="s">
        <v>141</v>
      </c>
      <c r="AU116" s="16" t="s">
        <v>82</v>
      </c>
      <c r="AY116" s="16" t="s">
        <v>139</v>
      </c>
      <c r="BE116" s="184">
        <f>IF(N116="základní",J116,0)</f>
        <v>0</v>
      </c>
      <c r="BF116" s="184">
        <f>IF(N116="snížená",J116,0)</f>
        <v>0</v>
      </c>
      <c r="BG116" s="184">
        <f>IF(N116="zákl. přenesená",J116,0)</f>
        <v>0</v>
      </c>
      <c r="BH116" s="184">
        <f>IF(N116="sníž. přenesená",J116,0)</f>
        <v>0</v>
      </c>
      <c r="BI116" s="184">
        <f>IF(N116="nulová",J116,0)</f>
        <v>0</v>
      </c>
      <c r="BJ116" s="16" t="s">
        <v>80</v>
      </c>
      <c r="BK116" s="184">
        <f>ROUND(I116*H116,2)</f>
        <v>0</v>
      </c>
      <c r="BL116" s="16" t="s">
        <v>146</v>
      </c>
      <c r="BM116" s="16" t="s">
        <v>2240</v>
      </c>
    </row>
    <row r="117" spans="2:47" s="1" customFormat="1" ht="19.5">
      <c r="B117" s="33"/>
      <c r="C117" s="34"/>
      <c r="D117" s="185" t="s">
        <v>148</v>
      </c>
      <c r="E117" s="34"/>
      <c r="F117" s="186" t="s">
        <v>2241</v>
      </c>
      <c r="G117" s="34"/>
      <c r="H117" s="34"/>
      <c r="I117" s="102"/>
      <c r="J117" s="34"/>
      <c r="K117" s="34"/>
      <c r="L117" s="37"/>
      <c r="M117" s="187"/>
      <c r="N117" s="59"/>
      <c r="O117" s="59"/>
      <c r="P117" s="59"/>
      <c r="Q117" s="59"/>
      <c r="R117" s="59"/>
      <c r="S117" s="59"/>
      <c r="T117" s="60"/>
      <c r="AT117" s="16" t="s">
        <v>148</v>
      </c>
      <c r="AU117" s="16" t="s">
        <v>82</v>
      </c>
    </row>
    <row r="118" spans="2:47" s="1" customFormat="1" ht="78">
      <c r="B118" s="33"/>
      <c r="C118" s="34"/>
      <c r="D118" s="185" t="s">
        <v>149</v>
      </c>
      <c r="E118" s="34"/>
      <c r="F118" s="188" t="s">
        <v>2242</v>
      </c>
      <c r="G118" s="34"/>
      <c r="H118" s="34"/>
      <c r="I118" s="102"/>
      <c r="J118" s="34"/>
      <c r="K118" s="34"/>
      <c r="L118" s="37"/>
      <c r="M118" s="187"/>
      <c r="N118" s="59"/>
      <c r="O118" s="59"/>
      <c r="P118" s="59"/>
      <c r="Q118" s="59"/>
      <c r="R118" s="59"/>
      <c r="S118" s="59"/>
      <c r="T118" s="60"/>
      <c r="AT118" s="16" t="s">
        <v>149</v>
      </c>
      <c r="AU118" s="16" t="s">
        <v>82</v>
      </c>
    </row>
    <row r="119" spans="2:51" s="11" customFormat="1" ht="11.25">
      <c r="B119" s="189"/>
      <c r="C119" s="190"/>
      <c r="D119" s="185" t="s">
        <v>151</v>
      </c>
      <c r="E119" s="191" t="s">
        <v>19</v>
      </c>
      <c r="F119" s="192" t="s">
        <v>2243</v>
      </c>
      <c r="G119" s="190"/>
      <c r="H119" s="193">
        <v>0.96</v>
      </c>
      <c r="I119" s="194"/>
      <c r="J119" s="190"/>
      <c r="K119" s="190"/>
      <c r="L119" s="195"/>
      <c r="M119" s="196"/>
      <c r="N119" s="197"/>
      <c r="O119" s="197"/>
      <c r="P119" s="197"/>
      <c r="Q119" s="197"/>
      <c r="R119" s="197"/>
      <c r="S119" s="197"/>
      <c r="T119" s="198"/>
      <c r="AT119" s="199" t="s">
        <v>151</v>
      </c>
      <c r="AU119" s="199" t="s">
        <v>82</v>
      </c>
      <c r="AV119" s="11" t="s">
        <v>82</v>
      </c>
      <c r="AW119" s="11" t="s">
        <v>33</v>
      </c>
      <c r="AX119" s="11" t="s">
        <v>80</v>
      </c>
      <c r="AY119" s="199" t="s">
        <v>139</v>
      </c>
    </row>
    <row r="120" spans="2:65" s="1" customFormat="1" ht="20.45" customHeight="1">
      <c r="B120" s="33"/>
      <c r="C120" s="222" t="s">
        <v>183</v>
      </c>
      <c r="D120" s="222" t="s">
        <v>259</v>
      </c>
      <c r="E120" s="223" t="s">
        <v>260</v>
      </c>
      <c r="F120" s="224" t="s">
        <v>261</v>
      </c>
      <c r="G120" s="225" t="s">
        <v>262</v>
      </c>
      <c r="H120" s="226">
        <v>1.92</v>
      </c>
      <c r="I120" s="227"/>
      <c r="J120" s="228">
        <f>ROUND(I120*H120,2)</f>
        <v>0</v>
      </c>
      <c r="K120" s="224" t="s">
        <v>145</v>
      </c>
      <c r="L120" s="229"/>
      <c r="M120" s="230" t="s">
        <v>19</v>
      </c>
      <c r="N120" s="231" t="s">
        <v>43</v>
      </c>
      <c r="O120" s="59"/>
      <c r="P120" s="182">
        <f>O120*H120</f>
        <v>0</v>
      </c>
      <c r="Q120" s="182">
        <v>1</v>
      </c>
      <c r="R120" s="182">
        <f>Q120*H120</f>
        <v>1.92</v>
      </c>
      <c r="S120" s="182">
        <v>0</v>
      </c>
      <c r="T120" s="183">
        <f>S120*H120</f>
        <v>0</v>
      </c>
      <c r="AR120" s="16" t="s">
        <v>183</v>
      </c>
      <c r="AT120" s="16" t="s">
        <v>259</v>
      </c>
      <c r="AU120" s="16" t="s">
        <v>82</v>
      </c>
      <c r="AY120" s="16" t="s">
        <v>139</v>
      </c>
      <c r="BE120" s="184">
        <f>IF(N120="základní",J120,0)</f>
        <v>0</v>
      </c>
      <c r="BF120" s="184">
        <f>IF(N120="snížená",J120,0)</f>
        <v>0</v>
      </c>
      <c r="BG120" s="184">
        <f>IF(N120="zákl. přenesená",J120,0)</f>
        <v>0</v>
      </c>
      <c r="BH120" s="184">
        <f>IF(N120="sníž. přenesená",J120,0)</f>
        <v>0</v>
      </c>
      <c r="BI120" s="184">
        <f>IF(N120="nulová",J120,0)</f>
        <v>0</v>
      </c>
      <c r="BJ120" s="16" t="s">
        <v>80</v>
      </c>
      <c r="BK120" s="184">
        <f>ROUND(I120*H120,2)</f>
        <v>0</v>
      </c>
      <c r="BL120" s="16" t="s">
        <v>146</v>
      </c>
      <c r="BM120" s="16" t="s">
        <v>2244</v>
      </c>
    </row>
    <row r="121" spans="2:47" s="1" customFormat="1" ht="11.25">
      <c r="B121" s="33"/>
      <c r="C121" s="34"/>
      <c r="D121" s="185" t="s">
        <v>148</v>
      </c>
      <c r="E121" s="34"/>
      <c r="F121" s="186" t="s">
        <v>261</v>
      </c>
      <c r="G121" s="34"/>
      <c r="H121" s="34"/>
      <c r="I121" s="102"/>
      <c r="J121" s="34"/>
      <c r="K121" s="34"/>
      <c r="L121" s="37"/>
      <c r="M121" s="187"/>
      <c r="N121" s="59"/>
      <c r="O121" s="59"/>
      <c r="P121" s="59"/>
      <c r="Q121" s="59"/>
      <c r="R121" s="59"/>
      <c r="S121" s="59"/>
      <c r="T121" s="60"/>
      <c r="AT121" s="16" t="s">
        <v>148</v>
      </c>
      <c r="AU121" s="16" t="s">
        <v>82</v>
      </c>
    </row>
    <row r="122" spans="2:51" s="11" customFormat="1" ht="11.25">
      <c r="B122" s="189"/>
      <c r="C122" s="190"/>
      <c r="D122" s="185" t="s">
        <v>151</v>
      </c>
      <c r="E122" s="190"/>
      <c r="F122" s="192" t="s">
        <v>2245</v>
      </c>
      <c r="G122" s="190"/>
      <c r="H122" s="193">
        <v>1.92</v>
      </c>
      <c r="I122" s="194"/>
      <c r="J122" s="190"/>
      <c r="K122" s="190"/>
      <c r="L122" s="195"/>
      <c r="M122" s="196"/>
      <c r="N122" s="197"/>
      <c r="O122" s="197"/>
      <c r="P122" s="197"/>
      <c r="Q122" s="197"/>
      <c r="R122" s="197"/>
      <c r="S122" s="197"/>
      <c r="T122" s="198"/>
      <c r="AT122" s="199" t="s">
        <v>151</v>
      </c>
      <c r="AU122" s="199" t="s">
        <v>82</v>
      </c>
      <c r="AV122" s="11" t="s">
        <v>82</v>
      </c>
      <c r="AW122" s="11" t="s">
        <v>4</v>
      </c>
      <c r="AX122" s="11" t="s">
        <v>80</v>
      </c>
      <c r="AY122" s="199" t="s">
        <v>139</v>
      </c>
    </row>
    <row r="123" spans="2:63" s="10" customFormat="1" ht="22.9" customHeight="1">
      <c r="B123" s="157"/>
      <c r="C123" s="158"/>
      <c r="D123" s="159" t="s">
        <v>71</v>
      </c>
      <c r="E123" s="171" t="s">
        <v>146</v>
      </c>
      <c r="F123" s="171" t="s">
        <v>784</v>
      </c>
      <c r="G123" s="158"/>
      <c r="H123" s="158"/>
      <c r="I123" s="161"/>
      <c r="J123" s="172">
        <f>BK123</f>
        <v>0</v>
      </c>
      <c r="K123" s="158"/>
      <c r="L123" s="163"/>
      <c r="M123" s="164"/>
      <c r="N123" s="165"/>
      <c r="O123" s="165"/>
      <c r="P123" s="166">
        <f>SUM(P124:P126)</f>
        <v>0</v>
      </c>
      <c r="Q123" s="165"/>
      <c r="R123" s="166">
        <f>SUM(R124:R126)</f>
        <v>0</v>
      </c>
      <c r="S123" s="165"/>
      <c r="T123" s="167">
        <f>SUM(T124:T126)</f>
        <v>0</v>
      </c>
      <c r="AR123" s="168" t="s">
        <v>80</v>
      </c>
      <c r="AT123" s="169" t="s">
        <v>71</v>
      </c>
      <c r="AU123" s="169" t="s">
        <v>80</v>
      </c>
      <c r="AY123" s="168" t="s">
        <v>139</v>
      </c>
      <c r="BK123" s="170">
        <f>SUM(BK124:BK126)</f>
        <v>0</v>
      </c>
    </row>
    <row r="124" spans="2:65" s="1" customFormat="1" ht="20.45" customHeight="1">
      <c r="B124" s="33"/>
      <c r="C124" s="173" t="s">
        <v>189</v>
      </c>
      <c r="D124" s="173" t="s">
        <v>141</v>
      </c>
      <c r="E124" s="174" t="s">
        <v>2246</v>
      </c>
      <c r="F124" s="175" t="s">
        <v>2247</v>
      </c>
      <c r="G124" s="176" t="s">
        <v>192</v>
      </c>
      <c r="H124" s="177">
        <v>0.138</v>
      </c>
      <c r="I124" s="178"/>
      <c r="J124" s="179">
        <f>ROUND(I124*H124,2)</f>
        <v>0</v>
      </c>
      <c r="K124" s="175" t="s">
        <v>145</v>
      </c>
      <c r="L124" s="37"/>
      <c r="M124" s="180" t="s">
        <v>19</v>
      </c>
      <c r="N124" s="181" t="s">
        <v>43</v>
      </c>
      <c r="O124" s="59"/>
      <c r="P124" s="182">
        <f>O124*H124</f>
        <v>0</v>
      </c>
      <c r="Q124" s="182">
        <v>0</v>
      </c>
      <c r="R124" s="182">
        <f>Q124*H124</f>
        <v>0</v>
      </c>
      <c r="S124" s="182">
        <v>0</v>
      </c>
      <c r="T124" s="183">
        <f>S124*H124</f>
        <v>0</v>
      </c>
      <c r="AR124" s="16" t="s">
        <v>146</v>
      </c>
      <c r="AT124" s="16" t="s">
        <v>141</v>
      </c>
      <c r="AU124" s="16" t="s">
        <v>82</v>
      </c>
      <c r="AY124" s="16" t="s">
        <v>139</v>
      </c>
      <c r="BE124" s="184">
        <f>IF(N124="základní",J124,0)</f>
        <v>0</v>
      </c>
      <c r="BF124" s="184">
        <f>IF(N124="snížená",J124,0)</f>
        <v>0</v>
      </c>
      <c r="BG124" s="184">
        <f>IF(N124="zákl. přenesená",J124,0)</f>
        <v>0</v>
      </c>
      <c r="BH124" s="184">
        <f>IF(N124="sníž. přenesená",J124,0)</f>
        <v>0</v>
      </c>
      <c r="BI124" s="184">
        <f>IF(N124="nulová",J124,0)</f>
        <v>0</v>
      </c>
      <c r="BJ124" s="16" t="s">
        <v>80</v>
      </c>
      <c r="BK124" s="184">
        <f>ROUND(I124*H124,2)</f>
        <v>0</v>
      </c>
      <c r="BL124" s="16" t="s">
        <v>146</v>
      </c>
      <c r="BM124" s="16" t="s">
        <v>2248</v>
      </c>
    </row>
    <row r="125" spans="2:47" s="1" customFormat="1" ht="11.25">
      <c r="B125" s="33"/>
      <c r="C125" s="34"/>
      <c r="D125" s="185" t="s">
        <v>148</v>
      </c>
      <c r="E125" s="34"/>
      <c r="F125" s="186" t="s">
        <v>2249</v>
      </c>
      <c r="G125" s="34"/>
      <c r="H125" s="34"/>
      <c r="I125" s="102"/>
      <c r="J125" s="34"/>
      <c r="K125" s="34"/>
      <c r="L125" s="37"/>
      <c r="M125" s="187"/>
      <c r="N125" s="59"/>
      <c r="O125" s="59"/>
      <c r="P125" s="59"/>
      <c r="Q125" s="59"/>
      <c r="R125" s="59"/>
      <c r="S125" s="59"/>
      <c r="T125" s="60"/>
      <c r="AT125" s="16" t="s">
        <v>148</v>
      </c>
      <c r="AU125" s="16" t="s">
        <v>82</v>
      </c>
    </row>
    <row r="126" spans="2:47" s="1" customFormat="1" ht="39">
      <c r="B126" s="33"/>
      <c r="C126" s="34"/>
      <c r="D126" s="185" t="s">
        <v>149</v>
      </c>
      <c r="E126" s="34"/>
      <c r="F126" s="188" t="s">
        <v>2250</v>
      </c>
      <c r="G126" s="34"/>
      <c r="H126" s="34"/>
      <c r="I126" s="102"/>
      <c r="J126" s="34"/>
      <c r="K126" s="34"/>
      <c r="L126" s="37"/>
      <c r="M126" s="187"/>
      <c r="N126" s="59"/>
      <c r="O126" s="59"/>
      <c r="P126" s="59"/>
      <c r="Q126" s="59"/>
      <c r="R126" s="59"/>
      <c r="S126" s="59"/>
      <c r="T126" s="60"/>
      <c r="AT126" s="16" t="s">
        <v>149</v>
      </c>
      <c r="AU126" s="16" t="s">
        <v>82</v>
      </c>
    </row>
    <row r="127" spans="2:63" s="10" customFormat="1" ht="22.9" customHeight="1">
      <c r="B127" s="157"/>
      <c r="C127" s="158"/>
      <c r="D127" s="159" t="s">
        <v>71</v>
      </c>
      <c r="E127" s="171" t="s">
        <v>172</v>
      </c>
      <c r="F127" s="171" t="s">
        <v>844</v>
      </c>
      <c r="G127" s="158"/>
      <c r="H127" s="158"/>
      <c r="I127" s="161"/>
      <c r="J127" s="172">
        <f>BK127</f>
        <v>0</v>
      </c>
      <c r="K127" s="158"/>
      <c r="L127" s="163"/>
      <c r="M127" s="164"/>
      <c r="N127" s="165"/>
      <c r="O127" s="165"/>
      <c r="P127" s="166">
        <f>SUM(P128:P134)</f>
        <v>0</v>
      </c>
      <c r="Q127" s="165"/>
      <c r="R127" s="166">
        <f>SUM(R128:R134)</f>
        <v>1.269936</v>
      </c>
      <c r="S127" s="165"/>
      <c r="T127" s="167">
        <f>SUM(T128:T134)</f>
        <v>0</v>
      </c>
      <c r="AR127" s="168" t="s">
        <v>80</v>
      </c>
      <c r="AT127" s="169" t="s">
        <v>71</v>
      </c>
      <c r="AU127" s="169" t="s">
        <v>80</v>
      </c>
      <c r="AY127" s="168" t="s">
        <v>139</v>
      </c>
      <c r="BK127" s="170">
        <f>SUM(BK128:BK134)</f>
        <v>0</v>
      </c>
    </row>
    <row r="128" spans="2:65" s="1" customFormat="1" ht="20.45" customHeight="1">
      <c r="B128" s="33"/>
      <c r="C128" s="173" t="s">
        <v>197</v>
      </c>
      <c r="D128" s="173" t="s">
        <v>141</v>
      </c>
      <c r="E128" s="174" t="s">
        <v>2251</v>
      </c>
      <c r="F128" s="175" t="s">
        <v>2252</v>
      </c>
      <c r="G128" s="176" t="s">
        <v>192</v>
      </c>
      <c r="H128" s="177">
        <v>0.4</v>
      </c>
      <c r="I128" s="178"/>
      <c r="J128" s="179">
        <f>ROUND(I128*H128,2)</f>
        <v>0</v>
      </c>
      <c r="K128" s="175" t="s">
        <v>145</v>
      </c>
      <c r="L128" s="37"/>
      <c r="M128" s="180" t="s">
        <v>19</v>
      </c>
      <c r="N128" s="181" t="s">
        <v>43</v>
      </c>
      <c r="O128" s="59"/>
      <c r="P128" s="182">
        <f>O128*H128</f>
        <v>0</v>
      </c>
      <c r="Q128" s="182">
        <v>2.25634</v>
      </c>
      <c r="R128" s="182">
        <f>Q128*H128</f>
        <v>0.902536</v>
      </c>
      <c r="S128" s="182">
        <v>0</v>
      </c>
      <c r="T128" s="183">
        <f>S128*H128</f>
        <v>0</v>
      </c>
      <c r="AR128" s="16" t="s">
        <v>146</v>
      </c>
      <c r="AT128" s="16" t="s">
        <v>141</v>
      </c>
      <c r="AU128" s="16" t="s">
        <v>82</v>
      </c>
      <c r="AY128" s="16" t="s">
        <v>139</v>
      </c>
      <c r="BE128" s="184">
        <f>IF(N128="základní",J128,0)</f>
        <v>0</v>
      </c>
      <c r="BF128" s="184">
        <f>IF(N128="snížená",J128,0)</f>
        <v>0</v>
      </c>
      <c r="BG128" s="184">
        <f>IF(N128="zákl. přenesená",J128,0)</f>
        <v>0</v>
      </c>
      <c r="BH128" s="184">
        <f>IF(N128="sníž. přenesená",J128,0)</f>
        <v>0</v>
      </c>
      <c r="BI128" s="184">
        <f>IF(N128="nulová",J128,0)</f>
        <v>0</v>
      </c>
      <c r="BJ128" s="16" t="s">
        <v>80</v>
      </c>
      <c r="BK128" s="184">
        <f>ROUND(I128*H128,2)</f>
        <v>0</v>
      </c>
      <c r="BL128" s="16" t="s">
        <v>146</v>
      </c>
      <c r="BM128" s="16" t="s">
        <v>2253</v>
      </c>
    </row>
    <row r="129" spans="2:47" s="1" customFormat="1" ht="11.25">
      <c r="B129" s="33"/>
      <c r="C129" s="34"/>
      <c r="D129" s="185" t="s">
        <v>148</v>
      </c>
      <c r="E129" s="34"/>
      <c r="F129" s="186" t="s">
        <v>2254</v>
      </c>
      <c r="G129" s="34"/>
      <c r="H129" s="34"/>
      <c r="I129" s="102"/>
      <c r="J129" s="34"/>
      <c r="K129" s="34"/>
      <c r="L129" s="37"/>
      <c r="M129" s="187"/>
      <c r="N129" s="59"/>
      <c r="O129" s="59"/>
      <c r="P129" s="59"/>
      <c r="Q129" s="59"/>
      <c r="R129" s="59"/>
      <c r="S129" s="59"/>
      <c r="T129" s="60"/>
      <c r="AT129" s="16" t="s">
        <v>148</v>
      </c>
      <c r="AU129" s="16" t="s">
        <v>82</v>
      </c>
    </row>
    <row r="130" spans="2:47" s="1" customFormat="1" ht="156">
      <c r="B130" s="33"/>
      <c r="C130" s="34"/>
      <c r="D130" s="185" t="s">
        <v>149</v>
      </c>
      <c r="E130" s="34"/>
      <c r="F130" s="188" t="s">
        <v>941</v>
      </c>
      <c r="G130" s="34"/>
      <c r="H130" s="34"/>
      <c r="I130" s="102"/>
      <c r="J130" s="34"/>
      <c r="K130" s="34"/>
      <c r="L130" s="37"/>
      <c r="M130" s="187"/>
      <c r="N130" s="59"/>
      <c r="O130" s="59"/>
      <c r="P130" s="59"/>
      <c r="Q130" s="59"/>
      <c r="R130" s="59"/>
      <c r="S130" s="59"/>
      <c r="T130" s="60"/>
      <c r="AT130" s="16" t="s">
        <v>149</v>
      </c>
      <c r="AU130" s="16" t="s">
        <v>82</v>
      </c>
    </row>
    <row r="131" spans="2:51" s="11" customFormat="1" ht="11.25">
      <c r="B131" s="189"/>
      <c r="C131" s="190"/>
      <c r="D131" s="185" t="s">
        <v>151</v>
      </c>
      <c r="E131" s="191" t="s">
        <v>19</v>
      </c>
      <c r="F131" s="192" t="s">
        <v>2255</v>
      </c>
      <c r="G131" s="190"/>
      <c r="H131" s="193">
        <v>0.4</v>
      </c>
      <c r="I131" s="194"/>
      <c r="J131" s="190"/>
      <c r="K131" s="190"/>
      <c r="L131" s="195"/>
      <c r="M131" s="196"/>
      <c r="N131" s="197"/>
      <c r="O131" s="197"/>
      <c r="P131" s="197"/>
      <c r="Q131" s="197"/>
      <c r="R131" s="197"/>
      <c r="S131" s="197"/>
      <c r="T131" s="198"/>
      <c r="AT131" s="199" t="s">
        <v>151</v>
      </c>
      <c r="AU131" s="199" t="s">
        <v>82</v>
      </c>
      <c r="AV131" s="11" t="s">
        <v>82</v>
      </c>
      <c r="AW131" s="11" t="s">
        <v>33</v>
      </c>
      <c r="AX131" s="11" t="s">
        <v>80</v>
      </c>
      <c r="AY131" s="199" t="s">
        <v>139</v>
      </c>
    </row>
    <row r="132" spans="2:65" s="1" customFormat="1" ht="20.45" customHeight="1">
      <c r="B132" s="33"/>
      <c r="C132" s="173" t="s">
        <v>204</v>
      </c>
      <c r="D132" s="173" t="s">
        <v>141</v>
      </c>
      <c r="E132" s="174" t="s">
        <v>2256</v>
      </c>
      <c r="F132" s="175" t="s">
        <v>2257</v>
      </c>
      <c r="G132" s="176" t="s">
        <v>192</v>
      </c>
      <c r="H132" s="177">
        <v>0.2</v>
      </c>
      <c r="I132" s="178"/>
      <c r="J132" s="179">
        <f>ROUND(I132*H132,2)</f>
        <v>0</v>
      </c>
      <c r="K132" s="175" t="s">
        <v>145</v>
      </c>
      <c r="L132" s="37"/>
      <c r="M132" s="180" t="s">
        <v>19</v>
      </c>
      <c r="N132" s="181" t="s">
        <v>43</v>
      </c>
      <c r="O132" s="59"/>
      <c r="P132" s="182">
        <f>O132*H132</f>
        <v>0</v>
      </c>
      <c r="Q132" s="182">
        <v>1.837</v>
      </c>
      <c r="R132" s="182">
        <f>Q132*H132</f>
        <v>0.3674</v>
      </c>
      <c r="S132" s="182">
        <v>0</v>
      </c>
      <c r="T132" s="183">
        <f>S132*H132</f>
        <v>0</v>
      </c>
      <c r="AR132" s="16" t="s">
        <v>146</v>
      </c>
      <c r="AT132" s="16" t="s">
        <v>141</v>
      </c>
      <c r="AU132" s="16" t="s">
        <v>82</v>
      </c>
      <c r="AY132" s="16" t="s">
        <v>139</v>
      </c>
      <c r="BE132" s="184">
        <f>IF(N132="základní",J132,0)</f>
        <v>0</v>
      </c>
      <c r="BF132" s="184">
        <f>IF(N132="snížená",J132,0)</f>
        <v>0</v>
      </c>
      <c r="BG132" s="184">
        <f>IF(N132="zákl. přenesená",J132,0)</f>
        <v>0</v>
      </c>
      <c r="BH132" s="184">
        <f>IF(N132="sníž. přenesená",J132,0)</f>
        <v>0</v>
      </c>
      <c r="BI132" s="184">
        <f>IF(N132="nulová",J132,0)</f>
        <v>0</v>
      </c>
      <c r="BJ132" s="16" t="s">
        <v>80</v>
      </c>
      <c r="BK132" s="184">
        <f>ROUND(I132*H132,2)</f>
        <v>0</v>
      </c>
      <c r="BL132" s="16" t="s">
        <v>146</v>
      </c>
      <c r="BM132" s="16" t="s">
        <v>2258</v>
      </c>
    </row>
    <row r="133" spans="2:47" s="1" customFormat="1" ht="11.25">
      <c r="B133" s="33"/>
      <c r="C133" s="34"/>
      <c r="D133" s="185" t="s">
        <v>148</v>
      </c>
      <c r="E133" s="34"/>
      <c r="F133" s="186" t="s">
        <v>2259</v>
      </c>
      <c r="G133" s="34"/>
      <c r="H133" s="34"/>
      <c r="I133" s="102"/>
      <c r="J133" s="34"/>
      <c r="K133" s="34"/>
      <c r="L133" s="37"/>
      <c r="M133" s="187"/>
      <c r="N133" s="59"/>
      <c r="O133" s="59"/>
      <c r="P133" s="59"/>
      <c r="Q133" s="59"/>
      <c r="R133" s="59"/>
      <c r="S133" s="59"/>
      <c r="T133" s="60"/>
      <c r="AT133" s="16" t="s">
        <v>148</v>
      </c>
      <c r="AU133" s="16" t="s">
        <v>82</v>
      </c>
    </row>
    <row r="134" spans="2:47" s="1" customFormat="1" ht="39">
      <c r="B134" s="33"/>
      <c r="C134" s="34"/>
      <c r="D134" s="185" t="s">
        <v>149</v>
      </c>
      <c r="E134" s="34"/>
      <c r="F134" s="188" t="s">
        <v>2260</v>
      </c>
      <c r="G134" s="34"/>
      <c r="H134" s="34"/>
      <c r="I134" s="102"/>
      <c r="J134" s="34"/>
      <c r="K134" s="34"/>
      <c r="L134" s="37"/>
      <c r="M134" s="187"/>
      <c r="N134" s="59"/>
      <c r="O134" s="59"/>
      <c r="P134" s="59"/>
      <c r="Q134" s="59"/>
      <c r="R134" s="59"/>
      <c r="S134" s="59"/>
      <c r="T134" s="60"/>
      <c r="AT134" s="16" t="s">
        <v>149</v>
      </c>
      <c r="AU134" s="16" t="s">
        <v>82</v>
      </c>
    </row>
    <row r="135" spans="2:63" s="10" customFormat="1" ht="22.9" customHeight="1">
      <c r="B135" s="157"/>
      <c r="C135" s="158"/>
      <c r="D135" s="159" t="s">
        <v>71</v>
      </c>
      <c r="E135" s="171" t="s">
        <v>189</v>
      </c>
      <c r="F135" s="171" t="s">
        <v>384</v>
      </c>
      <c r="G135" s="158"/>
      <c r="H135" s="158"/>
      <c r="I135" s="161"/>
      <c r="J135" s="172">
        <f>BK135</f>
        <v>0</v>
      </c>
      <c r="K135" s="158"/>
      <c r="L135" s="163"/>
      <c r="M135" s="164"/>
      <c r="N135" s="165"/>
      <c r="O135" s="165"/>
      <c r="P135" s="166">
        <f>SUM(P136:P137)</f>
        <v>0</v>
      </c>
      <c r="Q135" s="165"/>
      <c r="R135" s="166">
        <f>SUM(R136:R137)</f>
        <v>0</v>
      </c>
      <c r="S135" s="165"/>
      <c r="T135" s="167">
        <f>SUM(T136:T137)</f>
        <v>4.4</v>
      </c>
      <c r="AR135" s="168" t="s">
        <v>80</v>
      </c>
      <c r="AT135" s="169" t="s">
        <v>71</v>
      </c>
      <c r="AU135" s="169" t="s">
        <v>80</v>
      </c>
      <c r="AY135" s="168" t="s">
        <v>139</v>
      </c>
      <c r="BK135" s="170">
        <f>SUM(BK136:BK137)</f>
        <v>0</v>
      </c>
    </row>
    <row r="136" spans="2:65" s="1" customFormat="1" ht="20.45" customHeight="1">
      <c r="B136" s="33"/>
      <c r="C136" s="173" t="s">
        <v>214</v>
      </c>
      <c r="D136" s="173" t="s">
        <v>141</v>
      </c>
      <c r="E136" s="174" t="s">
        <v>2261</v>
      </c>
      <c r="F136" s="175" t="s">
        <v>2262</v>
      </c>
      <c r="G136" s="176" t="s">
        <v>192</v>
      </c>
      <c r="H136" s="177">
        <v>2</v>
      </c>
      <c r="I136" s="178"/>
      <c r="J136" s="179">
        <f>ROUND(I136*H136,2)</f>
        <v>0</v>
      </c>
      <c r="K136" s="175" t="s">
        <v>145</v>
      </c>
      <c r="L136" s="37"/>
      <c r="M136" s="180" t="s">
        <v>19</v>
      </c>
      <c r="N136" s="181" t="s">
        <v>43</v>
      </c>
      <c r="O136" s="59"/>
      <c r="P136" s="182">
        <f>O136*H136</f>
        <v>0</v>
      </c>
      <c r="Q136" s="182">
        <v>0</v>
      </c>
      <c r="R136" s="182">
        <f>Q136*H136</f>
        <v>0</v>
      </c>
      <c r="S136" s="182">
        <v>2.2</v>
      </c>
      <c r="T136" s="183">
        <f>S136*H136</f>
        <v>4.4</v>
      </c>
      <c r="AR136" s="16" t="s">
        <v>146</v>
      </c>
      <c r="AT136" s="16" t="s">
        <v>141</v>
      </c>
      <c r="AU136" s="16" t="s">
        <v>82</v>
      </c>
      <c r="AY136" s="16" t="s">
        <v>139</v>
      </c>
      <c r="BE136" s="184">
        <f>IF(N136="základní",J136,0)</f>
        <v>0</v>
      </c>
      <c r="BF136" s="184">
        <f>IF(N136="snížená",J136,0)</f>
        <v>0</v>
      </c>
      <c r="BG136" s="184">
        <f>IF(N136="zákl. přenesená",J136,0)</f>
        <v>0</v>
      </c>
      <c r="BH136" s="184">
        <f>IF(N136="sníž. přenesená",J136,0)</f>
        <v>0</v>
      </c>
      <c r="BI136" s="184">
        <f>IF(N136="nulová",J136,0)</f>
        <v>0</v>
      </c>
      <c r="BJ136" s="16" t="s">
        <v>80</v>
      </c>
      <c r="BK136" s="184">
        <f>ROUND(I136*H136,2)</f>
        <v>0</v>
      </c>
      <c r="BL136" s="16" t="s">
        <v>146</v>
      </c>
      <c r="BM136" s="16" t="s">
        <v>2263</v>
      </c>
    </row>
    <row r="137" spans="2:47" s="1" customFormat="1" ht="11.25">
      <c r="B137" s="33"/>
      <c r="C137" s="34"/>
      <c r="D137" s="185" t="s">
        <v>148</v>
      </c>
      <c r="E137" s="34"/>
      <c r="F137" s="186" t="s">
        <v>2264</v>
      </c>
      <c r="G137" s="34"/>
      <c r="H137" s="34"/>
      <c r="I137" s="102"/>
      <c r="J137" s="34"/>
      <c r="K137" s="34"/>
      <c r="L137" s="37"/>
      <c r="M137" s="187"/>
      <c r="N137" s="59"/>
      <c r="O137" s="59"/>
      <c r="P137" s="59"/>
      <c r="Q137" s="59"/>
      <c r="R137" s="59"/>
      <c r="S137" s="59"/>
      <c r="T137" s="60"/>
      <c r="AT137" s="16" t="s">
        <v>148</v>
      </c>
      <c r="AU137" s="16" t="s">
        <v>82</v>
      </c>
    </row>
    <row r="138" spans="2:63" s="10" customFormat="1" ht="22.9" customHeight="1">
      <c r="B138" s="157"/>
      <c r="C138" s="158"/>
      <c r="D138" s="159" t="s">
        <v>71</v>
      </c>
      <c r="E138" s="171" t="s">
        <v>504</v>
      </c>
      <c r="F138" s="171" t="s">
        <v>505</v>
      </c>
      <c r="G138" s="158"/>
      <c r="H138" s="158"/>
      <c r="I138" s="161"/>
      <c r="J138" s="172">
        <f>BK138</f>
        <v>0</v>
      </c>
      <c r="K138" s="158"/>
      <c r="L138" s="163"/>
      <c r="M138" s="164"/>
      <c r="N138" s="165"/>
      <c r="O138" s="165"/>
      <c r="P138" s="166">
        <f>SUM(P139:P148)</f>
        <v>0</v>
      </c>
      <c r="Q138" s="165"/>
      <c r="R138" s="166">
        <f>SUM(R139:R148)</f>
        <v>0</v>
      </c>
      <c r="S138" s="165"/>
      <c r="T138" s="167">
        <f>SUM(T139:T148)</f>
        <v>0</v>
      </c>
      <c r="AR138" s="168" t="s">
        <v>80</v>
      </c>
      <c r="AT138" s="169" t="s">
        <v>71</v>
      </c>
      <c r="AU138" s="169" t="s">
        <v>80</v>
      </c>
      <c r="AY138" s="168" t="s">
        <v>139</v>
      </c>
      <c r="BK138" s="170">
        <f>SUM(BK139:BK148)</f>
        <v>0</v>
      </c>
    </row>
    <row r="139" spans="2:65" s="1" customFormat="1" ht="20.45" customHeight="1">
      <c r="B139" s="33"/>
      <c r="C139" s="173" t="s">
        <v>219</v>
      </c>
      <c r="D139" s="173" t="s">
        <v>141</v>
      </c>
      <c r="E139" s="174" t="s">
        <v>1244</v>
      </c>
      <c r="F139" s="175" t="s">
        <v>1245</v>
      </c>
      <c r="G139" s="176" t="s">
        <v>262</v>
      </c>
      <c r="H139" s="177">
        <v>4.461</v>
      </c>
      <c r="I139" s="178"/>
      <c r="J139" s="179">
        <f>ROUND(I139*H139,2)</f>
        <v>0</v>
      </c>
      <c r="K139" s="175" t="s">
        <v>145</v>
      </c>
      <c r="L139" s="37"/>
      <c r="M139" s="180" t="s">
        <v>19</v>
      </c>
      <c r="N139" s="181" t="s">
        <v>43</v>
      </c>
      <c r="O139" s="59"/>
      <c r="P139" s="182">
        <f>O139*H139</f>
        <v>0</v>
      </c>
      <c r="Q139" s="182">
        <v>0</v>
      </c>
      <c r="R139" s="182">
        <f>Q139*H139</f>
        <v>0</v>
      </c>
      <c r="S139" s="182">
        <v>0</v>
      </c>
      <c r="T139" s="183">
        <f>S139*H139</f>
        <v>0</v>
      </c>
      <c r="AR139" s="16" t="s">
        <v>146</v>
      </c>
      <c r="AT139" s="16" t="s">
        <v>141</v>
      </c>
      <c r="AU139" s="16" t="s">
        <v>82</v>
      </c>
      <c r="AY139" s="16" t="s">
        <v>139</v>
      </c>
      <c r="BE139" s="184">
        <f>IF(N139="základní",J139,0)</f>
        <v>0</v>
      </c>
      <c r="BF139" s="184">
        <f>IF(N139="snížená",J139,0)</f>
        <v>0</v>
      </c>
      <c r="BG139" s="184">
        <f>IF(N139="zákl. přenesená",J139,0)</f>
        <v>0</v>
      </c>
      <c r="BH139" s="184">
        <f>IF(N139="sníž. přenesená",J139,0)</f>
        <v>0</v>
      </c>
      <c r="BI139" s="184">
        <f>IF(N139="nulová",J139,0)</f>
        <v>0</v>
      </c>
      <c r="BJ139" s="16" t="s">
        <v>80</v>
      </c>
      <c r="BK139" s="184">
        <f>ROUND(I139*H139,2)</f>
        <v>0</v>
      </c>
      <c r="BL139" s="16" t="s">
        <v>146</v>
      </c>
      <c r="BM139" s="16" t="s">
        <v>2265</v>
      </c>
    </row>
    <row r="140" spans="2:47" s="1" customFormat="1" ht="11.25">
      <c r="B140" s="33"/>
      <c r="C140" s="34"/>
      <c r="D140" s="185" t="s">
        <v>148</v>
      </c>
      <c r="E140" s="34"/>
      <c r="F140" s="186" t="s">
        <v>1247</v>
      </c>
      <c r="G140" s="34"/>
      <c r="H140" s="34"/>
      <c r="I140" s="102"/>
      <c r="J140" s="34"/>
      <c r="K140" s="34"/>
      <c r="L140" s="37"/>
      <c r="M140" s="187"/>
      <c r="N140" s="59"/>
      <c r="O140" s="59"/>
      <c r="P140" s="59"/>
      <c r="Q140" s="59"/>
      <c r="R140" s="59"/>
      <c r="S140" s="59"/>
      <c r="T140" s="60"/>
      <c r="AT140" s="16" t="s">
        <v>148</v>
      </c>
      <c r="AU140" s="16" t="s">
        <v>82</v>
      </c>
    </row>
    <row r="141" spans="2:47" s="1" customFormat="1" ht="78">
      <c r="B141" s="33"/>
      <c r="C141" s="34"/>
      <c r="D141" s="185" t="s">
        <v>149</v>
      </c>
      <c r="E141" s="34"/>
      <c r="F141" s="188" t="s">
        <v>1248</v>
      </c>
      <c r="G141" s="34"/>
      <c r="H141" s="34"/>
      <c r="I141" s="102"/>
      <c r="J141" s="34"/>
      <c r="K141" s="34"/>
      <c r="L141" s="37"/>
      <c r="M141" s="187"/>
      <c r="N141" s="59"/>
      <c r="O141" s="59"/>
      <c r="P141" s="59"/>
      <c r="Q141" s="59"/>
      <c r="R141" s="59"/>
      <c r="S141" s="59"/>
      <c r="T141" s="60"/>
      <c r="AT141" s="16" t="s">
        <v>149</v>
      </c>
      <c r="AU141" s="16" t="s">
        <v>82</v>
      </c>
    </row>
    <row r="142" spans="2:65" s="1" customFormat="1" ht="20.45" customHeight="1">
      <c r="B142" s="33"/>
      <c r="C142" s="173" t="s">
        <v>227</v>
      </c>
      <c r="D142" s="173" t="s">
        <v>141</v>
      </c>
      <c r="E142" s="174" t="s">
        <v>1250</v>
      </c>
      <c r="F142" s="175" t="s">
        <v>1251</v>
      </c>
      <c r="G142" s="176" t="s">
        <v>262</v>
      </c>
      <c r="H142" s="177">
        <v>129.369</v>
      </c>
      <c r="I142" s="178"/>
      <c r="J142" s="179">
        <f>ROUND(I142*H142,2)</f>
        <v>0</v>
      </c>
      <c r="K142" s="175" t="s">
        <v>145</v>
      </c>
      <c r="L142" s="37"/>
      <c r="M142" s="180" t="s">
        <v>19</v>
      </c>
      <c r="N142" s="181" t="s">
        <v>43</v>
      </c>
      <c r="O142" s="59"/>
      <c r="P142" s="182">
        <f>O142*H142</f>
        <v>0</v>
      </c>
      <c r="Q142" s="182">
        <v>0</v>
      </c>
      <c r="R142" s="182">
        <f>Q142*H142</f>
        <v>0</v>
      </c>
      <c r="S142" s="182">
        <v>0</v>
      </c>
      <c r="T142" s="183">
        <f>S142*H142</f>
        <v>0</v>
      </c>
      <c r="AR142" s="16" t="s">
        <v>146</v>
      </c>
      <c r="AT142" s="16" t="s">
        <v>141</v>
      </c>
      <c r="AU142" s="16" t="s">
        <v>82</v>
      </c>
      <c r="AY142" s="16" t="s">
        <v>139</v>
      </c>
      <c r="BE142" s="184">
        <f>IF(N142="základní",J142,0)</f>
        <v>0</v>
      </c>
      <c r="BF142" s="184">
        <f>IF(N142="snížená",J142,0)</f>
        <v>0</v>
      </c>
      <c r="BG142" s="184">
        <f>IF(N142="zákl. přenesená",J142,0)</f>
        <v>0</v>
      </c>
      <c r="BH142" s="184">
        <f>IF(N142="sníž. přenesená",J142,0)</f>
        <v>0</v>
      </c>
      <c r="BI142" s="184">
        <f>IF(N142="nulová",J142,0)</f>
        <v>0</v>
      </c>
      <c r="BJ142" s="16" t="s">
        <v>80</v>
      </c>
      <c r="BK142" s="184">
        <f>ROUND(I142*H142,2)</f>
        <v>0</v>
      </c>
      <c r="BL142" s="16" t="s">
        <v>146</v>
      </c>
      <c r="BM142" s="16" t="s">
        <v>2266</v>
      </c>
    </row>
    <row r="143" spans="2:47" s="1" customFormat="1" ht="19.5">
      <c r="B143" s="33"/>
      <c r="C143" s="34"/>
      <c r="D143" s="185" t="s">
        <v>148</v>
      </c>
      <c r="E143" s="34"/>
      <c r="F143" s="186" t="s">
        <v>1253</v>
      </c>
      <c r="G143" s="34"/>
      <c r="H143" s="34"/>
      <c r="I143" s="102"/>
      <c r="J143" s="34"/>
      <c r="K143" s="34"/>
      <c r="L143" s="37"/>
      <c r="M143" s="187"/>
      <c r="N143" s="59"/>
      <c r="O143" s="59"/>
      <c r="P143" s="59"/>
      <c r="Q143" s="59"/>
      <c r="R143" s="59"/>
      <c r="S143" s="59"/>
      <c r="T143" s="60"/>
      <c r="AT143" s="16" t="s">
        <v>148</v>
      </c>
      <c r="AU143" s="16" t="s">
        <v>82</v>
      </c>
    </row>
    <row r="144" spans="2:47" s="1" customFormat="1" ht="78">
      <c r="B144" s="33"/>
      <c r="C144" s="34"/>
      <c r="D144" s="185" t="s">
        <v>149</v>
      </c>
      <c r="E144" s="34"/>
      <c r="F144" s="188" t="s">
        <v>1248</v>
      </c>
      <c r="G144" s="34"/>
      <c r="H144" s="34"/>
      <c r="I144" s="102"/>
      <c r="J144" s="34"/>
      <c r="K144" s="34"/>
      <c r="L144" s="37"/>
      <c r="M144" s="187"/>
      <c r="N144" s="59"/>
      <c r="O144" s="59"/>
      <c r="P144" s="59"/>
      <c r="Q144" s="59"/>
      <c r="R144" s="59"/>
      <c r="S144" s="59"/>
      <c r="T144" s="60"/>
      <c r="AT144" s="16" t="s">
        <v>149</v>
      </c>
      <c r="AU144" s="16" t="s">
        <v>82</v>
      </c>
    </row>
    <row r="145" spans="2:51" s="11" customFormat="1" ht="11.25">
      <c r="B145" s="189"/>
      <c r="C145" s="190"/>
      <c r="D145" s="185" t="s">
        <v>151</v>
      </c>
      <c r="E145" s="190"/>
      <c r="F145" s="192" t="s">
        <v>2267</v>
      </c>
      <c r="G145" s="190"/>
      <c r="H145" s="193">
        <v>129.369</v>
      </c>
      <c r="I145" s="194"/>
      <c r="J145" s="190"/>
      <c r="K145" s="190"/>
      <c r="L145" s="195"/>
      <c r="M145" s="196"/>
      <c r="N145" s="197"/>
      <c r="O145" s="197"/>
      <c r="P145" s="197"/>
      <c r="Q145" s="197"/>
      <c r="R145" s="197"/>
      <c r="S145" s="197"/>
      <c r="T145" s="198"/>
      <c r="AT145" s="199" t="s">
        <v>151</v>
      </c>
      <c r="AU145" s="199" t="s">
        <v>82</v>
      </c>
      <c r="AV145" s="11" t="s">
        <v>82</v>
      </c>
      <c r="AW145" s="11" t="s">
        <v>4</v>
      </c>
      <c r="AX145" s="11" t="s">
        <v>80</v>
      </c>
      <c r="AY145" s="199" t="s">
        <v>139</v>
      </c>
    </row>
    <row r="146" spans="2:65" s="1" customFormat="1" ht="20.45" customHeight="1">
      <c r="B146" s="33"/>
      <c r="C146" s="173" t="s">
        <v>8</v>
      </c>
      <c r="D146" s="173" t="s">
        <v>141</v>
      </c>
      <c r="E146" s="174" t="s">
        <v>1256</v>
      </c>
      <c r="F146" s="175" t="s">
        <v>1257</v>
      </c>
      <c r="G146" s="176" t="s">
        <v>262</v>
      </c>
      <c r="H146" s="177">
        <v>4.461</v>
      </c>
      <c r="I146" s="178"/>
      <c r="J146" s="179">
        <f>ROUND(I146*H146,2)</f>
        <v>0</v>
      </c>
      <c r="K146" s="175" t="s">
        <v>145</v>
      </c>
      <c r="L146" s="37"/>
      <c r="M146" s="180" t="s">
        <v>19</v>
      </c>
      <c r="N146" s="181" t="s">
        <v>43</v>
      </c>
      <c r="O146" s="59"/>
      <c r="P146" s="182">
        <f>O146*H146</f>
        <v>0</v>
      </c>
      <c r="Q146" s="182">
        <v>0</v>
      </c>
      <c r="R146" s="182">
        <f>Q146*H146</f>
        <v>0</v>
      </c>
      <c r="S146" s="182">
        <v>0</v>
      </c>
      <c r="T146" s="183">
        <f>S146*H146</f>
        <v>0</v>
      </c>
      <c r="AR146" s="16" t="s">
        <v>146</v>
      </c>
      <c r="AT146" s="16" t="s">
        <v>141</v>
      </c>
      <c r="AU146" s="16" t="s">
        <v>82</v>
      </c>
      <c r="AY146" s="16" t="s">
        <v>139</v>
      </c>
      <c r="BE146" s="184">
        <f>IF(N146="základní",J146,0)</f>
        <v>0</v>
      </c>
      <c r="BF146" s="184">
        <f>IF(N146="snížená",J146,0)</f>
        <v>0</v>
      </c>
      <c r="BG146" s="184">
        <f>IF(N146="zákl. přenesená",J146,0)</f>
        <v>0</v>
      </c>
      <c r="BH146" s="184">
        <f>IF(N146="sníž. přenesená",J146,0)</f>
        <v>0</v>
      </c>
      <c r="BI146" s="184">
        <f>IF(N146="nulová",J146,0)</f>
        <v>0</v>
      </c>
      <c r="BJ146" s="16" t="s">
        <v>80</v>
      </c>
      <c r="BK146" s="184">
        <f>ROUND(I146*H146,2)</f>
        <v>0</v>
      </c>
      <c r="BL146" s="16" t="s">
        <v>146</v>
      </c>
      <c r="BM146" s="16" t="s">
        <v>2268</v>
      </c>
    </row>
    <row r="147" spans="2:47" s="1" customFormat="1" ht="19.5">
      <c r="B147" s="33"/>
      <c r="C147" s="34"/>
      <c r="D147" s="185" t="s">
        <v>148</v>
      </c>
      <c r="E147" s="34"/>
      <c r="F147" s="186" t="s">
        <v>1259</v>
      </c>
      <c r="G147" s="34"/>
      <c r="H147" s="34"/>
      <c r="I147" s="102"/>
      <c r="J147" s="34"/>
      <c r="K147" s="34"/>
      <c r="L147" s="37"/>
      <c r="M147" s="187"/>
      <c r="N147" s="59"/>
      <c r="O147" s="59"/>
      <c r="P147" s="59"/>
      <c r="Q147" s="59"/>
      <c r="R147" s="59"/>
      <c r="S147" s="59"/>
      <c r="T147" s="60"/>
      <c r="AT147" s="16" t="s">
        <v>148</v>
      </c>
      <c r="AU147" s="16" t="s">
        <v>82</v>
      </c>
    </row>
    <row r="148" spans="2:47" s="1" customFormat="1" ht="68.25">
      <c r="B148" s="33"/>
      <c r="C148" s="34"/>
      <c r="D148" s="185" t="s">
        <v>149</v>
      </c>
      <c r="E148" s="34"/>
      <c r="F148" s="188" t="s">
        <v>1260</v>
      </c>
      <c r="G148" s="34"/>
      <c r="H148" s="34"/>
      <c r="I148" s="102"/>
      <c r="J148" s="34"/>
      <c r="K148" s="34"/>
      <c r="L148" s="37"/>
      <c r="M148" s="187"/>
      <c r="N148" s="59"/>
      <c r="O148" s="59"/>
      <c r="P148" s="59"/>
      <c r="Q148" s="59"/>
      <c r="R148" s="59"/>
      <c r="S148" s="59"/>
      <c r="T148" s="60"/>
      <c r="AT148" s="16" t="s">
        <v>149</v>
      </c>
      <c r="AU148" s="16" t="s">
        <v>82</v>
      </c>
    </row>
    <row r="149" spans="2:63" s="10" customFormat="1" ht="25.9" customHeight="1">
      <c r="B149" s="157"/>
      <c r="C149" s="158"/>
      <c r="D149" s="159" t="s">
        <v>71</v>
      </c>
      <c r="E149" s="160" t="s">
        <v>563</v>
      </c>
      <c r="F149" s="160" t="s">
        <v>564</v>
      </c>
      <c r="G149" s="158"/>
      <c r="H149" s="158"/>
      <c r="I149" s="161"/>
      <c r="J149" s="162">
        <f>BK149</f>
        <v>0</v>
      </c>
      <c r="K149" s="158"/>
      <c r="L149" s="163"/>
      <c r="M149" s="164"/>
      <c r="N149" s="165"/>
      <c r="O149" s="165"/>
      <c r="P149" s="166">
        <f>P150+P163+P199+P250</f>
        <v>0</v>
      </c>
      <c r="Q149" s="165"/>
      <c r="R149" s="166">
        <f>R150+R163+R199+R250</f>
        <v>0.102774</v>
      </c>
      <c r="S149" s="165"/>
      <c r="T149" s="167">
        <f>T150+T163+T199+T250</f>
        <v>0.06078</v>
      </c>
      <c r="AR149" s="168" t="s">
        <v>82</v>
      </c>
      <c r="AT149" s="169" t="s">
        <v>71</v>
      </c>
      <c r="AU149" s="169" t="s">
        <v>72</v>
      </c>
      <c r="AY149" s="168" t="s">
        <v>139</v>
      </c>
      <c r="BK149" s="170">
        <f>BK150+BK163+BK199+BK250</f>
        <v>0</v>
      </c>
    </row>
    <row r="150" spans="2:63" s="10" customFormat="1" ht="22.9" customHeight="1">
      <c r="B150" s="157"/>
      <c r="C150" s="158"/>
      <c r="D150" s="159" t="s">
        <v>71</v>
      </c>
      <c r="E150" s="171" t="s">
        <v>1267</v>
      </c>
      <c r="F150" s="171" t="s">
        <v>1268</v>
      </c>
      <c r="G150" s="158"/>
      <c r="H150" s="158"/>
      <c r="I150" s="161"/>
      <c r="J150" s="172">
        <f>BK150</f>
        <v>0</v>
      </c>
      <c r="K150" s="158"/>
      <c r="L150" s="163"/>
      <c r="M150" s="164"/>
      <c r="N150" s="165"/>
      <c r="O150" s="165"/>
      <c r="P150" s="166">
        <f>SUM(P151:P162)</f>
        <v>0</v>
      </c>
      <c r="Q150" s="165"/>
      <c r="R150" s="166">
        <f>SUM(R151:R162)</f>
        <v>0.0040999999999999995</v>
      </c>
      <c r="S150" s="165"/>
      <c r="T150" s="167">
        <f>SUM(T151:T162)</f>
        <v>0</v>
      </c>
      <c r="AR150" s="168" t="s">
        <v>82</v>
      </c>
      <c r="AT150" s="169" t="s">
        <v>71</v>
      </c>
      <c r="AU150" s="169" t="s">
        <v>80</v>
      </c>
      <c r="AY150" s="168" t="s">
        <v>139</v>
      </c>
      <c r="BK150" s="170">
        <f>SUM(BK151:BK162)</f>
        <v>0</v>
      </c>
    </row>
    <row r="151" spans="2:65" s="1" customFormat="1" ht="20.45" customHeight="1">
      <c r="B151" s="33"/>
      <c r="C151" s="173" t="s">
        <v>239</v>
      </c>
      <c r="D151" s="173" t="s">
        <v>141</v>
      </c>
      <c r="E151" s="174" t="s">
        <v>1270</v>
      </c>
      <c r="F151" s="175" t="s">
        <v>1271</v>
      </c>
      <c r="G151" s="176" t="s">
        <v>144</v>
      </c>
      <c r="H151" s="177">
        <v>2</v>
      </c>
      <c r="I151" s="178"/>
      <c r="J151" s="179">
        <f>ROUND(I151*H151,2)</f>
        <v>0</v>
      </c>
      <c r="K151" s="175" t="s">
        <v>145</v>
      </c>
      <c r="L151" s="37"/>
      <c r="M151" s="180" t="s">
        <v>19</v>
      </c>
      <c r="N151" s="181" t="s">
        <v>43</v>
      </c>
      <c r="O151" s="59"/>
      <c r="P151" s="182">
        <f>O151*H151</f>
        <v>0</v>
      </c>
      <c r="Q151" s="182">
        <v>0</v>
      </c>
      <c r="R151" s="182">
        <f>Q151*H151</f>
        <v>0</v>
      </c>
      <c r="S151" s="182">
        <v>0</v>
      </c>
      <c r="T151" s="183">
        <f>S151*H151</f>
        <v>0</v>
      </c>
      <c r="AR151" s="16" t="s">
        <v>239</v>
      </c>
      <c r="AT151" s="16" t="s">
        <v>141</v>
      </c>
      <c r="AU151" s="16" t="s">
        <v>82</v>
      </c>
      <c r="AY151" s="16" t="s">
        <v>139</v>
      </c>
      <c r="BE151" s="184">
        <f>IF(N151="základní",J151,0)</f>
        <v>0</v>
      </c>
      <c r="BF151" s="184">
        <f>IF(N151="snížená",J151,0)</f>
        <v>0</v>
      </c>
      <c r="BG151" s="184">
        <f>IF(N151="zákl. přenesená",J151,0)</f>
        <v>0</v>
      </c>
      <c r="BH151" s="184">
        <f>IF(N151="sníž. přenesená",J151,0)</f>
        <v>0</v>
      </c>
      <c r="BI151" s="184">
        <f>IF(N151="nulová",J151,0)</f>
        <v>0</v>
      </c>
      <c r="BJ151" s="16" t="s">
        <v>80</v>
      </c>
      <c r="BK151" s="184">
        <f>ROUND(I151*H151,2)</f>
        <v>0</v>
      </c>
      <c r="BL151" s="16" t="s">
        <v>239</v>
      </c>
      <c r="BM151" s="16" t="s">
        <v>2269</v>
      </c>
    </row>
    <row r="152" spans="2:47" s="1" customFormat="1" ht="11.25">
      <c r="B152" s="33"/>
      <c r="C152" s="34"/>
      <c r="D152" s="185" t="s">
        <v>148</v>
      </c>
      <c r="E152" s="34"/>
      <c r="F152" s="186" t="s">
        <v>1273</v>
      </c>
      <c r="G152" s="34"/>
      <c r="H152" s="34"/>
      <c r="I152" s="102"/>
      <c r="J152" s="34"/>
      <c r="K152" s="34"/>
      <c r="L152" s="37"/>
      <c r="M152" s="187"/>
      <c r="N152" s="59"/>
      <c r="O152" s="59"/>
      <c r="P152" s="59"/>
      <c r="Q152" s="59"/>
      <c r="R152" s="59"/>
      <c r="S152" s="59"/>
      <c r="T152" s="60"/>
      <c r="AT152" s="16" t="s">
        <v>148</v>
      </c>
      <c r="AU152" s="16" t="s">
        <v>82</v>
      </c>
    </row>
    <row r="153" spans="2:47" s="1" customFormat="1" ht="39">
      <c r="B153" s="33"/>
      <c r="C153" s="34"/>
      <c r="D153" s="185" t="s">
        <v>149</v>
      </c>
      <c r="E153" s="34"/>
      <c r="F153" s="188" t="s">
        <v>1274</v>
      </c>
      <c r="G153" s="34"/>
      <c r="H153" s="34"/>
      <c r="I153" s="102"/>
      <c r="J153" s="34"/>
      <c r="K153" s="34"/>
      <c r="L153" s="37"/>
      <c r="M153" s="187"/>
      <c r="N153" s="59"/>
      <c r="O153" s="59"/>
      <c r="P153" s="59"/>
      <c r="Q153" s="59"/>
      <c r="R153" s="59"/>
      <c r="S153" s="59"/>
      <c r="T153" s="60"/>
      <c r="AT153" s="16" t="s">
        <v>149</v>
      </c>
      <c r="AU153" s="16" t="s">
        <v>82</v>
      </c>
    </row>
    <row r="154" spans="2:65" s="1" customFormat="1" ht="20.45" customHeight="1">
      <c r="B154" s="33"/>
      <c r="C154" s="222" t="s">
        <v>245</v>
      </c>
      <c r="D154" s="222" t="s">
        <v>259</v>
      </c>
      <c r="E154" s="223" t="s">
        <v>1277</v>
      </c>
      <c r="F154" s="224" t="s">
        <v>1278</v>
      </c>
      <c r="G154" s="225" t="s">
        <v>262</v>
      </c>
      <c r="H154" s="226">
        <v>0.001</v>
      </c>
      <c r="I154" s="227"/>
      <c r="J154" s="228">
        <f>ROUND(I154*H154,2)</f>
        <v>0</v>
      </c>
      <c r="K154" s="224" t="s">
        <v>145</v>
      </c>
      <c r="L154" s="229"/>
      <c r="M154" s="230" t="s">
        <v>19</v>
      </c>
      <c r="N154" s="231" t="s">
        <v>43</v>
      </c>
      <c r="O154" s="59"/>
      <c r="P154" s="182">
        <f>O154*H154</f>
        <v>0</v>
      </c>
      <c r="Q154" s="182">
        <v>1</v>
      </c>
      <c r="R154" s="182">
        <f>Q154*H154</f>
        <v>0.001</v>
      </c>
      <c r="S154" s="182">
        <v>0</v>
      </c>
      <c r="T154" s="183">
        <f>S154*H154</f>
        <v>0</v>
      </c>
      <c r="AR154" s="16" t="s">
        <v>350</v>
      </c>
      <c r="AT154" s="16" t="s">
        <v>259</v>
      </c>
      <c r="AU154" s="16" t="s">
        <v>82</v>
      </c>
      <c r="AY154" s="16" t="s">
        <v>139</v>
      </c>
      <c r="BE154" s="184">
        <f>IF(N154="základní",J154,0)</f>
        <v>0</v>
      </c>
      <c r="BF154" s="184">
        <f>IF(N154="snížená",J154,0)</f>
        <v>0</v>
      </c>
      <c r="BG154" s="184">
        <f>IF(N154="zákl. přenesená",J154,0)</f>
        <v>0</v>
      </c>
      <c r="BH154" s="184">
        <f>IF(N154="sníž. přenesená",J154,0)</f>
        <v>0</v>
      </c>
      <c r="BI154" s="184">
        <f>IF(N154="nulová",J154,0)</f>
        <v>0</v>
      </c>
      <c r="BJ154" s="16" t="s">
        <v>80</v>
      </c>
      <c r="BK154" s="184">
        <f>ROUND(I154*H154,2)</f>
        <v>0</v>
      </c>
      <c r="BL154" s="16" t="s">
        <v>239</v>
      </c>
      <c r="BM154" s="16" t="s">
        <v>2270</v>
      </c>
    </row>
    <row r="155" spans="2:47" s="1" customFormat="1" ht="11.25">
      <c r="B155" s="33"/>
      <c r="C155" s="34"/>
      <c r="D155" s="185" t="s">
        <v>148</v>
      </c>
      <c r="E155" s="34"/>
      <c r="F155" s="186" t="s">
        <v>1278</v>
      </c>
      <c r="G155" s="34"/>
      <c r="H155" s="34"/>
      <c r="I155" s="102"/>
      <c r="J155" s="34"/>
      <c r="K155" s="34"/>
      <c r="L155" s="37"/>
      <c r="M155" s="187"/>
      <c r="N155" s="59"/>
      <c r="O155" s="59"/>
      <c r="P155" s="59"/>
      <c r="Q155" s="59"/>
      <c r="R155" s="59"/>
      <c r="S155" s="59"/>
      <c r="T155" s="60"/>
      <c r="AT155" s="16" t="s">
        <v>148</v>
      </c>
      <c r="AU155" s="16" t="s">
        <v>82</v>
      </c>
    </row>
    <row r="156" spans="2:51" s="11" customFormat="1" ht="11.25">
      <c r="B156" s="189"/>
      <c r="C156" s="190"/>
      <c r="D156" s="185" t="s">
        <v>151</v>
      </c>
      <c r="E156" s="190"/>
      <c r="F156" s="192" t="s">
        <v>2271</v>
      </c>
      <c r="G156" s="190"/>
      <c r="H156" s="193">
        <v>0.001</v>
      </c>
      <c r="I156" s="194"/>
      <c r="J156" s="190"/>
      <c r="K156" s="190"/>
      <c r="L156" s="195"/>
      <c r="M156" s="196"/>
      <c r="N156" s="197"/>
      <c r="O156" s="197"/>
      <c r="P156" s="197"/>
      <c r="Q156" s="197"/>
      <c r="R156" s="197"/>
      <c r="S156" s="197"/>
      <c r="T156" s="198"/>
      <c r="AT156" s="199" t="s">
        <v>151</v>
      </c>
      <c r="AU156" s="199" t="s">
        <v>82</v>
      </c>
      <c r="AV156" s="11" t="s">
        <v>82</v>
      </c>
      <c r="AW156" s="11" t="s">
        <v>4</v>
      </c>
      <c r="AX156" s="11" t="s">
        <v>80</v>
      </c>
      <c r="AY156" s="199" t="s">
        <v>139</v>
      </c>
    </row>
    <row r="157" spans="2:65" s="1" customFormat="1" ht="20.45" customHeight="1">
      <c r="B157" s="33"/>
      <c r="C157" s="173" t="s">
        <v>258</v>
      </c>
      <c r="D157" s="173" t="s">
        <v>141</v>
      </c>
      <c r="E157" s="174" t="s">
        <v>1311</v>
      </c>
      <c r="F157" s="175" t="s">
        <v>1312</v>
      </c>
      <c r="G157" s="176" t="s">
        <v>144</v>
      </c>
      <c r="H157" s="177">
        <v>2</v>
      </c>
      <c r="I157" s="178"/>
      <c r="J157" s="179">
        <f>ROUND(I157*H157,2)</f>
        <v>0</v>
      </c>
      <c r="K157" s="175" t="s">
        <v>145</v>
      </c>
      <c r="L157" s="37"/>
      <c r="M157" s="180" t="s">
        <v>19</v>
      </c>
      <c r="N157" s="181" t="s">
        <v>43</v>
      </c>
      <c r="O157" s="59"/>
      <c r="P157" s="182">
        <f>O157*H157</f>
        <v>0</v>
      </c>
      <c r="Q157" s="182">
        <v>0.0004</v>
      </c>
      <c r="R157" s="182">
        <f>Q157*H157</f>
        <v>0.0008</v>
      </c>
      <c r="S157" s="182">
        <v>0</v>
      </c>
      <c r="T157" s="183">
        <f>S157*H157</f>
        <v>0</v>
      </c>
      <c r="AR157" s="16" t="s">
        <v>239</v>
      </c>
      <c r="AT157" s="16" t="s">
        <v>141</v>
      </c>
      <c r="AU157" s="16" t="s">
        <v>82</v>
      </c>
      <c r="AY157" s="16" t="s">
        <v>139</v>
      </c>
      <c r="BE157" s="184">
        <f>IF(N157="základní",J157,0)</f>
        <v>0</v>
      </c>
      <c r="BF157" s="184">
        <f>IF(N157="snížená",J157,0)</f>
        <v>0</v>
      </c>
      <c r="BG157" s="184">
        <f>IF(N157="zákl. přenesená",J157,0)</f>
        <v>0</v>
      </c>
      <c r="BH157" s="184">
        <f>IF(N157="sníž. přenesená",J157,0)</f>
        <v>0</v>
      </c>
      <c r="BI157" s="184">
        <f>IF(N157="nulová",J157,0)</f>
        <v>0</v>
      </c>
      <c r="BJ157" s="16" t="s">
        <v>80</v>
      </c>
      <c r="BK157" s="184">
        <f>ROUND(I157*H157,2)</f>
        <v>0</v>
      </c>
      <c r="BL157" s="16" t="s">
        <v>239</v>
      </c>
      <c r="BM157" s="16" t="s">
        <v>2272</v>
      </c>
    </row>
    <row r="158" spans="2:47" s="1" customFormat="1" ht="11.25">
      <c r="B158" s="33"/>
      <c r="C158" s="34"/>
      <c r="D158" s="185" t="s">
        <v>148</v>
      </c>
      <c r="E158" s="34"/>
      <c r="F158" s="186" t="s">
        <v>1314</v>
      </c>
      <c r="G158" s="34"/>
      <c r="H158" s="34"/>
      <c r="I158" s="102"/>
      <c r="J158" s="34"/>
      <c r="K158" s="34"/>
      <c r="L158" s="37"/>
      <c r="M158" s="187"/>
      <c r="N158" s="59"/>
      <c r="O158" s="59"/>
      <c r="P158" s="59"/>
      <c r="Q158" s="59"/>
      <c r="R158" s="59"/>
      <c r="S158" s="59"/>
      <c r="T158" s="60"/>
      <c r="AT158" s="16" t="s">
        <v>148</v>
      </c>
      <c r="AU158" s="16" t="s">
        <v>82</v>
      </c>
    </row>
    <row r="159" spans="2:47" s="1" customFormat="1" ht="39">
      <c r="B159" s="33"/>
      <c r="C159" s="34"/>
      <c r="D159" s="185" t="s">
        <v>149</v>
      </c>
      <c r="E159" s="34"/>
      <c r="F159" s="188" t="s">
        <v>1315</v>
      </c>
      <c r="G159" s="34"/>
      <c r="H159" s="34"/>
      <c r="I159" s="102"/>
      <c r="J159" s="34"/>
      <c r="K159" s="34"/>
      <c r="L159" s="37"/>
      <c r="M159" s="187"/>
      <c r="N159" s="59"/>
      <c r="O159" s="59"/>
      <c r="P159" s="59"/>
      <c r="Q159" s="59"/>
      <c r="R159" s="59"/>
      <c r="S159" s="59"/>
      <c r="T159" s="60"/>
      <c r="AT159" s="16" t="s">
        <v>149</v>
      </c>
      <c r="AU159" s="16" t="s">
        <v>82</v>
      </c>
    </row>
    <row r="160" spans="2:65" s="1" customFormat="1" ht="20.45" customHeight="1">
      <c r="B160" s="33"/>
      <c r="C160" s="222" t="s">
        <v>265</v>
      </c>
      <c r="D160" s="222" t="s">
        <v>259</v>
      </c>
      <c r="E160" s="223" t="s">
        <v>1355</v>
      </c>
      <c r="F160" s="224" t="s">
        <v>1356</v>
      </c>
      <c r="G160" s="225" t="s">
        <v>144</v>
      </c>
      <c r="H160" s="226">
        <v>2.3</v>
      </c>
      <c r="I160" s="227"/>
      <c r="J160" s="228">
        <f>ROUND(I160*H160,2)</f>
        <v>0</v>
      </c>
      <c r="K160" s="224" t="s">
        <v>145</v>
      </c>
      <c r="L160" s="229"/>
      <c r="M160" s="230" t="s">
        <v>19</v>
      </c>
      <c r="N160" s="231" t="s">
        <v>43</v>
      </c>
      <c r="O160" s="59"/>
      <c r="P160" s="182">
        <f>O160*H160</f>
        <v>0</v>
      </c>
      <c r="Q160" s="182">
        <v>0.001</v>
      </c>
      <c r="R160" s="182">
        <f>Q160*H160</f>
        <v>0.0023</v>
      </c>
      <c r="S160" s="182">
        <v>0</v>
      </c>
      <c r="T160" s="183">
        <f>S160*H160</f>
        <v>0</v>
      </c>
      <c r="AR160" s="16" t="s">
        <v>350</v>
      </c>
      <c r="AT160" s="16" t="s">
        <v>259</v>
      </c>
      <c r="AU160" s="16" t="s">
        <v>82</v>
      </c>
      <c r="AY160" s="16" t="s">
        <v>139</v>
      </c>
      <c r="BE160" s="184">
        <f>IF(N160="základní",J160,0)</f>
        <v>0</v>
      </c>
      <c r="BF160" s="184">
        <f>IF(N160="snížená",J160,0)</f>
        <v>0</v>
      </c>
      <c r="BG160" s="184">
        <f>IF(N160="zákl. přenesená",J160,0)</f>
        <v>0</v>
      </c>
      <c r="BH160" s="184">
        <f>IF(N160="sníž. přenesená",J160,0)</f>
        <v>0</v>
      </c>
      <c r="BI160" s="184">
        <f>IF(N160="nulová",J160,0)</f>
        <v>0</v>
      </c>
      <c r="BJ160" s="16" t="s">
        <v>80</v>
      </c>
      <c r="BK160" s="184">
        <f>ROUND(I160*H160,2)</f>
        <v>0</v>
      </c>
      <c r="BL160" s="16" t="s">
        <v>239</v>
      </c>
      <c r="BM160" s="16" t="s">
        <v>2273</v>
      </c>
    </row>
    <row r="161" spans="2:47" s="1" customFormat="1" ht="19.5">
      <c r="B161" s="33"/>
      <c r="C161" s="34"/>
      <c r="D161" s="185" t="s">
        <v>148</v>
      </c>
      <c r="E161" s="34"/>
      <c r="F161" s="186" t="s">
        <v>1356</v>
      </c>
      <c r="G161" s="34"/>
      <c r="H161" s="34"/>
      <c r="I161" s="102"/>
      <c r="J161" s="34"/>
      <c r="K161" s="34"/>
      <c r="L161" s="37"/>
      <c r="M161" s="187"/>
      <c r="N161" s="59"/>
      <c r="O161" s="59"/>
      <c r="P161" s="59"/>
      <c r="Q161" s="59"/>
      <c r="R161" s="59"/>
      <c r="S161" s="59"/>
      <c r="T161" s="60"/>
      <c r="AT161" s="16" t="s">
        <v>148</v>
      </c>
      <c r="AU161" s="16" t="s">
        <v>82</v>
      </c>
    </row>
    <row r="162" spans="2:51" s="11" customFormat="1" ht="11.25">
      <c r="B162" s="189"/>
      <c r="C162" s="190"/>
      <c r="D162" s="185" t="s">
        <v>151</v>
      </c>
      <c r="E162" s="190"/>
      <c r="F162" s="192" t="s">
        <v>2274</v>
      </c>
      <c r="G162" s="190"/>
      <c r="H162" s="193">
        <v>2.3</v>
      </c>
      <c r="I162" s="194"/>
      <c r="J162" s="190"/>
      <c r="K162" s="190"/>
      <c r="L162" s="195"/>
      <c r="M162" s="196"/>
      <c r="N162" s="197"/>
      <c r="O162" s="197"/>
      <c r="P162" s="197"/>
      <c r="Q162" s="197"/>
      <c r="R162" s="197"/>
      <c r="S162" s="197"/>
      <c r="T162" s="198"/>
      <c r="AT162" s="199" t="s">
        <v>151</v>
      </c>
      <c r="AU162" s="199" t="s">
        <v>82</v>
      </c>
      <c r="AV162" s="11" t="s">
        <v>82</v>
      </c>
      <c r="AW162" s="11" t="s">
        <v>4</v>
      </c>
      <c r="AX162" s="11" t="s">
        <v>80</v>
      </c>
      <c r="AY162" s="199" t="s">
        <v>139</v>
      </c>
    </row>
    <row r="163" spans="2:63" s="10" customFormat="1" ht="22.9" customHeight="1">
      <c r="B163" s="157"/>
      <c r="C163" s="158"/>
      <c r="D163" s="159" t="s">
        <v>71</v>
      </c>
      <c r="E163" s="171" t="s">
        <v>2275</v>
      </c>
      <c r="F163" s="171" t="s">
        <v>2276</v>
      </c>
      <c r="G163" s="158"/>
      <c r="H163" s="158"/>
      <c r="I163" s="161"/>
      <c r="J163" s="172">
        <f>BK163</f>
        <v>0</v>
      </c>
      <c r="K163" s="158"/>
      <c r="L163" s="163"/>
      <c r="M163" s="164"/>
      <c r="N163" s="165"/>
      <c r="O163" s="165"/>
      <c r="P163" s="166">
        <f>SUM(P164:P198)</f>
        <v>0</v>
      </c>
      <c r="Q163" s="165"/>
      <c r="R163" s="166">
        <f>SUM(R164:R198)</f>
        <v>0.00922</v>
      </c>
      <c r="S163" s="165"/>
      <c r="T163" s="167">
        <f>SUM(T164:T198)</f>
        <v>0.0042</v>
      </c>
      <c r="AR163" s="168" t="s">
        <v>82</v>
      </c>
      <c r="AT163" s="169" t="s">
        <v>71</v>
      </c>
      <c r="AU163" s="169" t="s">
        <v>80</v>
      </c>
      <c r="AY163" s="168" t="s">
        <v>139</v>
      </c>
      <c r="BK163" s="170">
        <f>SUM(BK164:BK198)</f>
        <v>0</v>
      </c>
    </row>
    <row r="164" spans="2:65" s="1" customFormat="1" ht="20.45" customHeight="1">
      <c r="B164" s="33"/>
      <c r="C164" s="173" t="s">
        <v>274</v>
      </c>
      <c r="D164" s="173" t="s">
        <v>141</v>
      </c>
      <c r="E164" s="174" t="s">
        <v>2277</v>
      </c>
      <c r="F164" s="175" t="s">
        <v>2278</v>
      </c>
      <c r="G164" s="176" t="s">
        <v>179</v>
      </c>
      <c r="H164" s="177">
        <v>2</v>
      </c>
      <c r="I164" s="178"/>
      <c r="J164" s="179">
        <f>ROUND(I164*H164,2)</f>
        <v>0</v>
      </c>
      <c r="K164" s="175" t="s">
        <v>145</v>
      </c>
      <c r="L164" s="37"/>
      <c r="M164" s="180" t="s">
        <v>19</v>
      </c>
      <c r="N164" s="181" t="s">
        <v>43</v>
      </c>
      <c r="O164" s="59"/>
      <c r="P164" s="182">
        <f>O164*H164</f>
        <v>0</v>
      </c>
      <c r="Q164" s="182">
        <v>0</v>
      </c>
      <c r="R164" s="182">
        <f>Q164*H164</f>
        <v>0</v>
      </c>
      <c r="S164" s="182">
        <v>0.0021</v>
      </c>
      <c r="T164" s="183">
        <f>S164*H164</f>
        <v>0.0042</v>
      </c>
      <c r="AR164" s="16" t="s">
        <v>239</v>
      </c>
      <c r="AT164" s="16" t="s">
        <v>141</v>
      </c>
      <c r="AU164" s="16" t="s">
        <v>82</v>
      </c>
      <c r="AY164" s="16" t="s">
        <v>139</v>
      </c>
      <c r="BE164" s="184">
        <f>IF(N164="základní",J164,0)</f>
        <v>0</v>
      </c>
      <c r="BF164" s="184">
        <f>IF(N164="snížená",J164,0)</f>
        <v>0</v>
      </c>
      <c r="BG164" s="184">
        <f>IF(N164="zákl. přenesená",J164,0)</f>
        <v>0</v>
      </c>
      <c r="BH164" s="184">
        <f>IF(N164="sníž. přenesená",J164,0)</f>
        <v>0</v>
      </c>
      <c r="BI164" s="184">
        <f>IF(N164="nulová",J164,0)</f>
        <v>0</v>
      </c>
      <c r="BJ164" s="16" t="s">
        <v>80</v>
      </c>
      <c r="BK164" s="184">
        <f>ROUND(I164*H164,2)</f>
        <v>0</v>
      </c>
      <c r="BL164" s="16" t="s">
        <v>239</v>
      </c>
      <c r="BM164" s="16" t="s">
        <v>2279</v>
      </c>
    </row>
    <row r="165" spans="2:47" s="1" customFormat="1" ht="11.25">
      <c r="B165" s="33"/>
      <c r="C165" s="34"/>
      <c r="D165" s="185" t="s">
        <v>148</v>
      </c>
      <c r="E165" s="34"/>
      <c r="F165" s="186" t="s">
        <v>2280</v>
      </c>
      <c r="G165" s="34"/>
      <c r="H165" s="34"/>
      <c r="I165" s="102"/>
      <c r="J165" s="34"/>
      <c r="K165" s="34"/>
      <c r="L165" s="37"/>
      <c r="M165" s="187"/>
      <c r="N165" s="59"/>
      <c r="O165" s="59"/>
      <c r="P165" s="59"/>
      <c r="Q165" s="59"/>
      <c r="R165" s="59"/>
      <c r="S165" s="59"/>
      <c r="T165" s="60"/>
      <c r="AT165" s="16" t="s">
        <v>148</v>
      </c>
      <c r="AU165" s="16" t="s">
        <v>82</v>
      </c>
    </row>
    <row r="166" spans="2:47" s="1" customFormat="1" ht="29.25">
      <c r="B166" s="33"/>
      <c r="C166" s="34"/>
      <c r="D166" s="185" t="s">
        <v>149</v>
      </c>
      <c r="E166" s="34"/>
      <c r="F166" s="188" t="s">
        <v>2281</v>
      </c>
      <c r="G166" s="34"/>
      <c r="H166" s="34"/>
      <c r="I166" s="102"/>
      <c r="J166" s="34"/>
      <c r="K166" s="34"/>
      <c r="L166" s="37"/>
      <c r="M166" s="187"/>
      <c r="N166" s="59"/>
      <c r="O166" s="59"/>
      <c r="P166" s="59"/>
      <c r="Q166" s="59"/>
      <c r="R166" s="59"/>
      <c r="S166" s="59"/>
      <c r="T166" s="60"/>
      <c r="AT166" s="16" t="s">
        <v>149</v>
      </c>
      <c r="AU166" s="16" t="s">
        <v>82</v>
      </c>
    </row>
    <row r="167" spans="2:51" s="11" customFormat="1" ht="11.25">
      <c r="B167" s="189"/>
      <c r="C167" s="190"/>
      <c r="D167" s="185" t="s">
        <v>151</v>
      </c>
      <c r="E167" s="191" t="s">
        <v>19</v>
      </c>
      <c r="F167" s="192" t="s">
        <v>2282</v>
      </c>
      <c r="G167" s="190"/>
      <c r="H167" s="193">
        <v>2</v>
      </c>
      <c r="I167" s="194"/>
      <c r="J167" s="190"/>
      <c r="K167" s="190"/>
      <c r="L167" s="195"/>
      <c r="M167" s="196"/>
      <c r="N167" s="197"/>
      <c r="O167" s="197"/>
      <c r="P167" s="197"/>
      <c r="Q167" s="197"/>
      <c r="R167" s="197"/>
      <c r="S167" s="197"/>
      <c r="T167" s="198"/>
      <c r="AT167" s="199" t="s">
        <v>151</v>
      </c>
      <c r="AU167" s="199" t="s">
        <v>82</v>
      </c>
      <c r="AV167" s="11" t="s">
        <v>82</v>
      </c>
      <c r="AW167" s="11" t="s">
        <v>33</v>
      </c>
      <c r="AX167" s="11" t="s">
        <v>80</v>
      </c>
      <c r="AY167" s="199" t="s">
        <v>139</v>
      </c>
    </row>
    <row r="168" spans="2:65" s="1" customFormat="1" ht="20.45" customHeight="1">
      <c r="B168" s="33"/>
      <c r="C168" s="173" t="s">
        <v>7</v>
      </c>
      <c r="D168" s="173" t="s">
        <v>141</v>
      </c>
      <c r="E168" s="174" t="s">
        <v>2283</v>
      </c>
      <c r="F168" s="175" t="s">
        <v>2284</v>
      </c>
      <c r="G168" s="176" t="s">
        <v>347</v>
      </c>
      <c r="H168" s="177">
        <v>2</v>
      </c>
      <c r="I168" s="178"/>
      <c r="J168" s="179">
        <f>ROUND(I168*H168,2)</f>
        <v>0</v>
      </c>
      <c r="K168" s="175" t="s">
        <v>145</v>
      </c>
      <c r="L168" s="37"/>
      <c r="M168" s="180" t="s">
        <v>19</v>
      </c>
      <c r="N168" s="181" t="s">
        <v>43</v>
      </c>
      <c r="O168" s="59"/>
      <c r="P168" s="182">
        <f>O168*H168</f>
        <v>0</v>
      </c>
      <c r="Q168" s="182">
        <v>0.00101</v>
      </c>
      <c r="R168" s="182">
        <f>Q168*H168</f>
        <v>0.00202</v>
      </c>
      <c r="S168" s="182">
        <v>0</v>
      </c>
      <c r="T168" s="183">
        <f>S168*H168</f>
        <v>0</v>
      </c>
      <c r="AR168" s="16" t="s">
        <v>239</v>
      </c>
      <c r="AT168" s="16" t="s">
        <v>141</v>
      </c>
      <c r="AU168" s="16" t="s">
        <v>82</v>
      </c>
      <c r="AY168" s="16" t="s">
        <v>139</v>
      </c>
      <c r="BE168" s="184">
        <f>IF(N168="základní",J168,0)</f>
        <v>0</v>
      </c>
      <c r="BF168" s="184">
        <f>IF(N168="snížená",J168,0)</f>
        <v>0</v>
      </c>
      <c r="BG168" s="184">
        <f>IF(N168="zákl. přenesená",J168,0)</f>
        <v>0</v>
      </c>
      <c r="BH168" s="184">
        <f>IF(N168="sníž. přenesená",J168,0)</f>
        <v>0</v>
      </c>
      <c r="BI168" s="184">
        <f>IF(N168="nulová",J168,0)</f>
        <v>0</v>
      </c>
      <c r="BJ168" s="16" t="s">
        <v>80</v>
      </c>
      <c r="BK168" s="184">
        <f>ROUND(I168*H168,2)</f>
        <v>0</v>
      </c>
      <c r="BL168" s="16" t="s">
        <v>239</v>
      </c>
      <c r="BM168" s="16" t="s">
        <v>2285</v>
      </c>
    </row>
    <row r="169" spans="2:47" s="1" customFormat="1" ht="11.25">
      <c r="B169" s="33"/>
      <c r="C169" s="34"/>
      <c r="D169" s="185" t="s">
        <v>148</v>
      </c>
      <c r="E169" s="34"/>
      <c r="F169" s="186" t="s">
        <v>2286</v>
      </c>
      <c r="G169" s="34"/>
      <c r="H169" s="34"/>
      <c r="I169" s="102"/>
      <c r="J169" s="34"/>
      <c r="K169" s="34"/>
      <c r="L169" s="37"/>
      <c r="M169" s="187"/>
      <c r="N169" s="59"/>
      <c r="O169" s="59"/>
      <c r="P169" s="59"/>
      <c r="Q169" s="59"/>
      <c r="R169" s="59"/>
      <c r="S169" s="59"/>
      <c r="T169" s="60"/>
      <c r="AT169" s="16" t="s">
        <v>148</v>
      </c>
      <c r="AU169" s="16" t="s">
        <v>82</v>
      </c>
    </row>
    <row r="170" spans="2:51" s="11" customFormat="1" ht="11.25">
      <c r="B170" s="189"/>
      <c r="C170" s="190"/>
      <c r="D170" s="185" t="s">
        <v>151</v>
      </c>
      <c r="E170" s="191" t="s">
        <v>19</v>
      </c>
      <c r="F170" s="192" t="s">
        <v>2287</v>
      </c>
      <c r="G170" s="190"/>
      <c r="H170" s="193">
        <v>1</v>
      </c>
      <c r="I170" s="194"/>
      <c r="J170" s="190"/>
      <c r="K170" s="190"/>
      <c r="L170" s="195"/>
      <c r="M170" s="196"/>
      <c r="N170" s="197"/>
      <c r="O170" s="197"/>
      <c r="P170" s="197"/>
      <c r="Q170" s="197"/>
      <c r="R170" s="197"/>
      <c r="S170" s="197"/>
      <c r="T170" s="198"/>
      <c r="AT170" s="199" t="s">
        <v>151</v>
      </c>
      <c r="AU170" s="199" t="s">
        <v>82</v>
      </c>
      <c r="AV170" s="11" t="s">
        <v>82</v>
      </c>
      <c r="AW170" s="11" t="s">
        <v>33</v>
      </c>
      <c r="AX170" s="11" t="s">
        <v>72</v>
      </c>
      <c r="AY170" s="199" t="s">
        <v>139</v>
      </c>
    </row>
    <row r="171" spans="2:51" s="11" customFormat="1" ht="11.25">
      <c r="B171" s="189"/>
      <c r="C171" s="190"/>
      <c r="D171" s="185" t="s">
        <v>151</v>
      </c>
      <c r="E171" s="191" t="s">
        <v>19</v>
      </c>
      <c r="F171" s="192" t="s">
        <v>80</v>
      </c>
      <c r="G171" s="190"/>
      <c r="H171" s="193">
        <v>1</v>
      </c>
      <c r="I171" s="194"/>
      <c r="J171" s="190"/>
      <c r="K171" s="190"/>
      <c r="L171" s="195"/>
      <c r="M171" s="196"/>
      <c r="N171" s="197"/>
      <c r="O171" s="197"/>
      <c r="P171" s="197"/>
      <c r="Q171" s="197"/>
      <c r="R171" s="197"/>
      <c r="S171" s="197"/>
      <c r="T171" s="198"/>
      <c r="AT171" s="199" t="s">
        <v>151</v>
      </c>
      <c r="AU171" s="199" t="s">
        <v>82</v>
      </c>
      <c r="AV171" s="11" t="s">
        <v>82</v>
      </c>
      <c r="AW171" s="11" t="s">
        <v>33</v>
      </c>
      <c r="AX171" s="11" t="s">
        <v>72</v>
      </c>
      <c r="AY171" s="199" t="s">
        <v>139</v>
      </c>
    </row>
    <row r="172" spans="2:51" s="12" customFormat="1" ht="11.25">
      <c r="B172" s="200"/>
      <c r="C172" s="201"/>
      <c r="D172" s="185" t="s">
        <v>151</v>
      </c>
      <c r="E172" s="202" t="s">
        <v>19</v>
      </c>
      <c r="F172" s="203" t="s">
        <v>166</v>
      </c>
      <c r="G172" s="201"/>
      <c r="H172" s="204">
        <v>2</v>
      </c>
      <c r="I172" s="205"/>
      <c r="J172" s="201"/>
      <c r="K172" s="201"/>
      <c r="L172" s="206"/>
      <c r="M172" s="207"/>
      <c r="N172" s="208"/>
      <c r="O172" s="208"/>
      <c r="P172" s="208"/>
      <c r="Q172" s="208"/>
      <c r="R172" s="208"/>
      <c r="S172" s="208"/>
      <c r="T172" s="209"/>
      <c r="AT172" s="210" t="s">
        <v>151</v>
      </c>
      <c r="AU172" s="210" t="s">
        <v>82</v>
      </c>
      <c r="AV172" s="12" t="s">
        <v>146</v>
      </c>
      <c r="AW172" s="12" t="s">
        <v>33</v>
      </c>
      <c r="AX172" s="12" t="s">
        <v>80</v>
      </c>
      <c r="AY172" s="210" t="s">
        <v>139</v>
      </c>
    </row>
    <row r="173" spans="2:65" s="1" customFormat="1" ht="20.45" customHeight="1">
      <c r="B173" s="33"/>
      <c r="C173" s="173" t="s">
        <v>285</v>
      </c>
      <c r="D173" s="173" t="s">
        <v>141</v>
      </c>
      <c r="E173" s="174" t="s">
        <v>2288</v>
      </c>
      <c r="F173" s="175" t="s">
        <v>2289</v>
      </c>
      <c r="G173" s="176" t="s">
        <v>347</v>
      </c>
      <c r="H173" s="177">
        <v>1</v>
      </c>
      <c r="I173" s="178"/>
      <c r="J173" s="179">
        <f>ROUND(I173*H173,2)</f>
        <v>0</v>
      </c>
      <c r="K173" s="175" t="s">
        <v>145</v>
      </c>
      <c r="L173" s="37"/>
      <c r="M173" s="180" t="s">
        <v>19</v>
      </c>
      <c r="N173" s="181" t="s">
        <v>43</v>
      </c>
      <c r="O173" s="59"/>
      <c r="P173" s="182">
        <f>O173*H173</f>
        <v>0</v>
      </c>
      <c r="Q173" s="182">
        <v>0.00134</v>
      </c>
      <c r="R173" s="182">
        <f>Q173*H173</f>
        <v>0.00134</v>
      </c>
      <c r="S173" s="182">
        <v>0</v>
      </c>
      <c r="T173" s="183">
        <f>S173*H173</f>
        <v>0</v>
      </c>
      <c r="AR173" s="16" t="s">
        <v>239</v>
      </c>
      <c r="AT173" s="16" t="s">
        <v>141</v>
      </c>
      <c r="AU173" s="16" t="s">
        <v>82</v>
      </c>
      <c r="AY173" s="16" t="s">
        <v>139</v>
      </c>
      <c r="BE173" s="184">
        <f>IF(N173="základní",J173,0)</f>
        <v>0</v>
      </c>
      <c r="BF173" s="184">
        <f>IF(N173="snížená",J173,0)</f>
        <v>0</v>
      </c>
      <c r="BG173" s="184">
        <f>IF(N173="zákl. přenesená",J173,0)</f>
        <v>0</v>
      </c>
      <c r="BH173" s="184">
        <f>IF(N173="sníž. přenesená",J173,0)</f>
        <v>0</v>
      </c>
      <c r="BI173" s="184">
        <f>IF(N173="nulová",J173,0)</f>
        <v>0</v>
      </c>
      <c r="BJ173" s="16" t="s">
        <v>80</v>
      </c>
      <c r="BK173" s="184">
        <f>ROUND(I173*H173,2)</f>
        <v>0</v>
      </c>
      <c r="BL173" s="16" t="s">
        <v>239</v>
      </c>
      <c r="BM173" s="16" t="s">
        <v>2290</v>
      </c>
    </row>
    <row r="174" spans="2:47" s="1" customFormat="1" ht="11.25">
      <c r="B174" s="33"/>
      <c r="C174" s="34"/>
      <c r="D174" s="185" t="s">
        <v>148</v>
      </c>
      <c r="E174" s="34"/>
      <c r="F174" s="186" t="s">
        <v>2291</v>
      </c>
      <c r="G174" s="34"/>
      <c r="H174" s="34"/>
      <c r="I174" s="102"/>
      <c r="J174" s="34"/>
      <c r="K174" s="34"/>
      <c r="L174" s="37"/>
      <c r="M174" s="187"/>
      <c r="N174" s="59"/>
      <c r="O174" s="59"/>
      <c r="P174" s="59"/>
      <c r="Q174" s="59"/>
      <c r="R174" s="59"/>
      <c r="S174" s="59"/>
      <c r="T174" s="60"/>
      <c r="AT174" s="16" t="s">
        <v>148</v>
      </c>
      <c r="AU174" s="16" t="s">
        <v>82</v>
      </c>
    </row>
    <row r="175" spans="2:65" s="1" customFormat="1" ht="20.45" customHeight="1">
      <c r="B175" s="33"/>
      <c r="C175" s="173" t="s">
        <v>292</v>
      </c>
      <c r="D175" s="173" t="s">
        <v>141</v>
      </c>
      <c r="E175" s="174" t="s">
        <v>2292</v>
      </c>
      <c r="F175" s="175" t="s">
        <v>2293</v>
      </c>
      <c r="G175" s="176" t="s">
        <v>179</v>
      </c>
      <c r="H175" s="177">
        <v>4</v>
      </c>
      <c r="I175" s="178"/>
      <c r="J175" s="179">
        <f>ROUND(I175*H175,2)</f>
        <v>0</v>
      </c>
      <c r="K175" s="175" t="s">
        <v>145</v>
      </c>
      <c r="L175" s="37"/>
      <c r="M175" s="180" t="s">
        <v>19</v>
      </c>
      <c r="N175" s="181" t="s">
        <v>43</v>
      </c>
      <c r="O175" s="59"/>
      <c r="P175" s="182">
        <f>O175*H175</f>
        <v>0</v>
      </c>
      <c r="Q175" s="182">
        <v>0.00126</v>
      </c>
      <c r="R175" s="182">
        <f>Q175*H175</f>
        <v>0.00504</v>
      </c>
      <c r="S175" s="182">
        <v>0</v>
      </c>
      <c r="T175" s="183">
        <f>S175*H175</f>
        <v>0</v>
      </c>
      <c r="AR175" s="16" t="s">
        <v>239</v>
      </c>
      <c r="AT175" s="16" t="s">
        <v>141</v>
      </c>
      <c r="AU175" s="16" t="s">
        <v>82</v>
      </c>
      <c r="AY175" s="16" t="s">
        <v>139</v>
      </c>
      <c r="BE175" s="184">
        <f>IF(N175="základní",J175,0)</f>
        <v>0</v>
      </c>
      <c r="BF175" s="184">
        <f>IF(N175="snížená",J175,0)</f>
        <v>0</v>
      </c>
      <c r="BG175" s="184">
        <f>IF(N175="zákl. přenesená",J175,0)</f>
        <v>0</v>
      </c>
      <c r="BH175" s="184">
        <f>IF(N175="sníž. přenesená",J175,0)</f>
        <v>0</v>
      </c>
      <c r="BI175" s="184">
        <f>IF(N175="nulová",J175,0)</f>
        <v>0</v>
      </c>
      <c r="BJ175" s="16" t="s">
        <v>80</v>
      </c>
      <c r="BK175" s="184">
        <f>ROUND(I175*H175,2)</f>
        <v>0</v>
      </c>
      <c r="BL175" s="16" t="s">
        <v>239</v>
      </c>
      <c r="BM175" s="16" t="s">
        <v>2294</v>
      </c>
    </row>
    <row r="176" spans="2:47" s="1" customFormat="1" ht="11.25">
      <c r="B176" s="33"/>
      <c r="C176" s="34"/>
      <c r="D176" s="185" t="s">
        <v>148</v>
      </c>
      <c r="E176" s="34"/>
      <c r="F176" s="186" t="s">
        <v>2295</v>
      </c>
      <c r="G176" s="34"/>
      <c r="H176" s="34"/>
      <c r="I176" s="102"/>
      <c r="J176" s="34"/>
      <c r="K176" s="34"/>
      <c r="L176" s="37"/>
      <c r="M176" s="187"/>
      <c r="N176" s="59"/>
      <c r="O176" s="59"/>
      <c r="P176" s="59"/>
      <c r="Q176" s="59"/>
      <c r="R176" s="59"/>
      <c r="S176" s="59"/>
      <c r="T176" s="60"/>
      <c r="AT176" s="16" t="s">
        <v>148</v>
      </c>
      <c r="AU176" s="16" t="s">
        <v>82</v>
      </c>
    </row>
    <row r="177" spans="2:47" s="1" customFormat="1" ht="48.75">
      <c r="B177" s="33"/>
      <c r="C177" s="34"/>
      <c r="D177" s="185" t="s">
        <v>149</v>
      </c>
      <c r="E177" s="34"/>
      <c r="F177" s="188" t="s">
        <v>2296</v>
      </c>
      <c r="G177" s="34"/>
      <c r="H177" s="34"/>
      <c r="I177" s="102"/>
      <c r="J177" s="34"/>
      <c r="K177" s="34"/>
      <c r="L177" s="37"/>
      <c r="M177" s="187"/>
      <c r="N177" s="59"/>
      <c r="O177" s="59"/>
      <c r="P177" s="59"/>
      <c r="Q177" s="59"/>
      <c r="R177" s="59"/>
      <c r="S177" s="59"/>
      <c r="T177" s="60"/>
      <c r="AT177" s="16" t="s">
        <v>149</v>
      </c>
      <c r="AU177" s="16" t="s">
        <v>82</v>
      </c>
    </row>
    <row r="178" spans="2:65" s="1" customFormat="1" ht="20.45" customHeight="1">
      <c r="B178" s="33"/>
      <c r="C178" s="173" t="s">
        <v>297</v>
      </c>
      <c r="D178" s="173" t="s">
        <v>141</v>
      </c>
      <c r="E178" s="174" t="s">
        <v>2297</v>
      </c>
      <c r="F178" s="175" t="s">
        <v>2298</v>
      </c>
      <c r="G178" s="176" t="s">
        <v>179</v>
      </c>
      <c r="H178" s="177">
        <v>1</v>
      </c>
      <c r="I178" s="178"/>
      <c r="J178" s="179">
        <f>ROUND(I178*H178,2)</f>
        <v>0</v>
      </c>
      <c r="K178" s="175" t="s">
        <v>145</v>
      </c>
      <c r="L178" s="37"/>
      <c r="M178" s="180" t="s">
        <v>19</v>
      </c>
      <c r="N178" s="181" t="s">
        <v>43</v>
      </c>
      <c r="O178" s="59"/>
      <c r="P178" s="182">
        <f>O178*H178</f>
        <v>0</v>
      </c>
      <c r="Q178" s="182">
        <v>0.00036</v>
      </c>
      <c r="R178" s="182">
        <f>Q178*H178</f>
        <v>0.00036</v>
      </c>
      <c r="S178" s="182">
        <v>0</v>
      </c>
      <c r="T178" s="183">
        <f>S178*H178</f>
        <v>0</v>
      </c>
      <c r="AR178" s="16" t="s">
        <v>239</v>
      </c>
      <c r="AT178" s="16" t="s">
        <v>141</v>
      </c>
      <c r="AU178" s="16" t="s">
        <v>82</v>
      </c>
      <c r="AY178" s="16" t="s">
        <v>139</v>
      </c>
      <c r="BE178" s="184">
        <f>IF(N178="základní",J178,0)</f>
        <v>0</v>
      </c>
      <c r="BF178" s="184">
        <f>IF(N178="snížená",J178,0)</f>
        <v>0</v>
      </c>
      <c r="BG178" s="184">
        <f>IF(N178="zákl. přenesená",J178,0)</f>
        <v>0</v>
      </c>
      <c r="BH178" s="184">
        <f>IF(N178="sníž. přenesená",J178,0)</f>
        <v>0</v>
      </c>
      <c r="BI178" s="184">
        <f>IF(N178="nulová",J178,0)</f>
        <v>0</v>
      </c>
      <c r="BJ178" s="16" t="s">
        <v>80</v>
      </c>
      <c r="BK178" s="184">
        <f>ROUND(I178*H178,2)</f>
        <v>0</v>
      </c>
      <c r="BL178" s="16" t="s">
        <v>239</v>
      </c>
      <c r="BM178" s="16" t="s">
        <v>2299</v>
      </c>
    </row>
    <row r="179" spans="2:47" s="1" customFormat="1" ht="11.25">
      <c r="B179" s="33"/>
      <c r="C179" s="34"/>
      <c r="D179" s="185" t="s">
        <v>148</v>
      </c>
      <c r="E179" s="34"/>
      <c r="F179" s="186" t="s">
        <v>2300</v>
      </c>
      <c r="G179" s="34"/>
      <c r="H179" s="34"/>
      <c r="I179" s="102"/>
      <c r="J179" s="34"/>
      <c r="K179" s="34"/>
      <c r="L179" s="37"/>
      <c r="M179" s="187"/>
      <c r="N179" s="59"/>
      <c r="O179" s="59"/>
      <c r="P179" s="59"/>
      <c r="Q179" s="59"/>
      <c r="R179" s="59"/>
      <c r="S179" s="59"/>
      <c r="T179" s="60"/>
      <c r="AT179" s="16" t="s">
        <v>148</v>
      </c>
      <c r="AU179" s="16" t="s">
        <v>82</v>
      </c>
    </row>
    <row r="180" spans="2:47" s="1" customFormat="1" ht="48.75">
      <c r="B180" s="33"/>
      <c r="C180" s="34"/>
      <c r="D180" s="185" t="s">
        <v>149</v>
      </c>
      <c r="E180" s="34"/>
      <c r="F180" s="188" t="s">
        <v>2296</v>
      </c>
      <c r="G180" s="34"/>
      <c r="H180" s="34"/>
      <c r="I180" s="102"/>
      <c r="J180" s="34"/>
      <c r="K180" s="34"/>
      <c r="L180" s="37"/>
      <c r="M180" s="187"/>
      <c r="N180" s="59"/>
      <c r="O180" s="59"/>
      <c r="P180" s="59"/>
      <c r="Q180" s="59"/>
      <c r="R180" s="59"/>
      <c r="S180" s="59"/>
      <c r="T180" s="60"/>
      <c r="AT180" s="16" t="s">
        <v>149</v>
      </c>
      <c r="AU180" s="16" t="s">
        <v>82</v>
      </c>
    </row>
    <row r="181" spans="2:65" s="1" customFormat="1" ht="20.45" customHeight="1">
      <c r="B181" s="33"/>
      <c r="C181" s="173" t="s">
        <v>303</v>
      </c>
      <c r="D181" s="173" t="s">
        <v>141</v>
      </c>
      <c r="E181" s="174" t="s">
        <v>2301</v>
      </c>
      <c r="F181" s="175" t="s">
        <v>2302</v>
      </c>
      <c r="G181" s="176" t="s">
        <v>179</v>
      </c>
      <c r="H181" s="177">
        <v>1</v>
      </c>
      <c r="I181" s="178"/>
      <c r="J181" s="179">
        <f>ROUND(I181*H181,2)</f>
        <v>0</v>
      </c>
      <c r="K181" s="175" t="s">
        <v>145</v>
      </c>
      <c r="L181" s="37"/>
      <c r="M181" s="180" t="s">
        <v>19</v>
      </c>
      <c r="N181" s="181" t="s">
        <v>43</v>
      </c>
      <c r="O181" s="59"/>
      <c r="P181" s="182">
        <f>O181*H181</f>
        <v>0</v>
      </c>
      <c r="Q181" s="182">
        <v>0.00046</v>
      </c>
      <c r="R181" s="182">
        <f>Q181*H181</f>
        <v>0.00046</v>
      </c>
      <c r="S181" s="182">
        <v>0</v>
      </c>
      <c r="T181" s="183">
        <f>S181*H181</f>
        <v>0</v>
      </c>
      <c r="AR181" s="16" t="s">
        <v>239</v>
      </c>
      <c r="AT181" s="16" t="s">
        <v>141</v>
      </c>
      <c r="AU181" s="16" t="s">
        <v>82</v>
      </c>
      <c r="AY181" s="16" t="s">
        <v>139</v>
      </c>
      <c r="BE181" s="184">
        <f>IF(N181="základní",J181,0)</f>
        <v>0</v>
      </c>
      <c r="BF181" s="184">
        <f>IF(N181="snížená",J181,0)</f>
        <v>0</v>
      </c>
      <c r="BG181" s="184">
        <f>IF(N181="zákl. přenesená",J181,0)</f>
        <v>0</v>
      </c>
      <c r="BH181" s="184">
        <f>IF(N181="sníž. přenesená",J181,0)</f>
        <v>0</v>
      </c>
      <c r="BI181" s="184">
        <f>IF(N181="nulová",J181,0)</f>
        <v>0</v>
      </c>
      <c r="BJ181" s="16" t="s">
        <v>80</v>
      </c>
      <c r="BK181" s="184">
        <f>ROUND(I181*H181,2)</f>
        <v>0</v>
      </c>
      <c r="BL181" s="16" t="s">
        <v>239</v>
      </c>
      <c r="BM181" s="16" t="s">
        <v>2303</v>
      </c>
    </row>
    <row r="182" spans="2:47" s="1" customFormat="1" ht="11.25">
      <c r="B182" s="33"/>
      <c r="C182" s="34"/>
      <c r="D182" s="185" t="s">
        <v>148</v>
      </c>
      <c r="E182" s="34"/>
      <c r="F182" s="186" t="s">
        <v>2304</v>
      </c>
      <c r="G182" s="34"/>
      <c r="H182" s="34"/>
      <c r="I182" s="102"/>
      <c r="J182" s="34"/>
      <c r="K182" s="34"/>
      <c r="L182" s="37"/>
      <c r="M182" s="187"/>
      <c r="N182" s="59"/>
      <c r="O182" s="59"/>
      <c r="P182" s="59"/>
      <c r="Q182" s="59"/>
      <c r="R182" s="59"/>
      <c r="S182" s="59"/>
      <c r="T182" s="60"/>
      <c r="AT182" s="16" t="s">
        <v>148</v>
      </c>
      <c r="AU182" s="16" t="s">
        <v>82</v>
      </c>
    </row>
    <row r="183" spans="2:47" s="1" customFormat="1" ht="48.75">
      <c r="B183" s="33"/>
      <c r="C183" s="34"/>
      <c r="D183" s="185" t="s">
        <v>149</v>
      </c>
      <c r="E183" s="34"/>
      <c r="F183" s="188" t="s">
        <v>2296</v>
      </c>
      <c r="G183" s="34"/>
      <c r="H183" s="34"/>
      <c r="I183" s="102"/>
      <c r="J183" s="34"/>
      <c r="K183" s="34"/>
      <c r="L183" s="37"/>
      <c r="M183" s="187"/>
      <c r="N183" s="59"/>
      <c r="O183" s="59"/>
      <c r="P183" s="59"/>
      <c r="Q183" s="59"/>
      <c r="R183" s="59"/>
      <c r="S183" s="59"/>
      <c r="T183" s="60"/>
      <c r="AT183" s="16" t="s">
        <v>149</v>
      </c>
      <c r="AU183" s="16" t="s">
        <v>82</v>
      </c>
    </row>
    <row r="184" spans="2:65" s="1" customFormat="1" ht="20.45" customHeight="1">
      <c r="B184" s="33"/>
      <c r="C184" s="173" t="s">
        <v>310</v>
      </c>
      <c r="D184" s="173" t="s">
        <v>141</v>
      </c>
      <c r="E184" s="174" t="s">
        <v>2305</v>
      </c>
      <c r="F184" s="175" t="s">
        <v>2306</v>
      </c>
      <c r="G184" s="176" t="s">
        <v>347</v>
      </c>
      <c r="H184" s="177">
        <v>1</v>
      </c>
      <c r="I184" s="178"/>
      <c r="J184" s="179">
        <f>ROUND(I184*H184,2)</f>
        <v>0</v>
      </c>
      <c r="K184" s="175" t="s">
        <v>145</v>
      </c>
      <c r="L184" s="37"/>
      <c r="M184" s="180" t="s">
        <v>19</v>
      </c>
      <c r="N184" s="181" t="s">
        <v>43</v>
      </c>
      <c r="O184" s="59"/>
      <c r="P184" s="182">
        <f>O184*H184</f>
        <v>0</v>
      </c>
      <c r="Q184" s="182">
        <v>0</v>
      </c>
      <c r="R184" s="182">
        <f>Q184*H184</f>
        <v>0</v>
      </c>
      <c r="S184" s="182">
        <v>0</v>
      </c>
      <c r="T184" s="183">
        <f>S184*H184</f>
        <v>0</v>
      </c>
      <c r="AR184" s="16" t="s">
        <v>239</v>
      </c>
      <c r="AT184" s="16" t="s">
        <v>141</v>
      </c>
      <c r="AU184" s="16" t="s">
        <v>82</v>
      </c>
      <c r="AY184" s="16" t="s">
        <v>139</v>
      </c>
      <c r="BE184" s="184">
        <f>IF(N184="základní",J184,0)</f>
        <v>0</v>
      </c>
      <c r="BF184" s="184">
        <f>IF(N184="snížená",J184,0)</f>
        <v>0</v>
      </c>
      <c r="BG184" s="184">
        <f>IF(N184="zákl. přenesená",J184,0)</f>
        <v>0</v>
      </c>
      <c r="BH184" s="184">
        <f>IF(N184="sníž. přenesená",J184,0)</f>
        <v>0</v>
      </c>
      <c r="BI184" s="184">
        <f>IF(N184="nulová",J184,0)</f>
        <v>0</v>
      </c>
      <c r="BJ184" s="16" t="s">
        <v>80</v>
      </c>
      <c r="BK184" s="184">
        <f>ROUND(I184*H184,2)</f>
        <v>0</v>
      </c>
      <c r="BL184" s="16" t="s">
        <v>239</v>
      </c>
      <c r="BM184" s="16" t="s">
        <v>2307</v>
      </c>
    </row>
    <row r="185" spans="2:47" s="1" customFormat="1" ht="11.25">
      <c r="B185" s="33"/>
      <c r="C185" s="34"/>
      <c r="D185" s="185" t="s">
        <v>148</v>
      </c>
      <c r="E185" s="34"/>
      <c r="F185" s="186" t="s">
        <v>2308</v>
      </c>
      <c r="G185" s="34"/>
      <c r="H185" s="34"/>
      <c r="I185" s="102"/>
      <c r="J185" s="34"/>
      <c r="K185" s="34"/>
      <c r="L185" s="37"/>
      <c r="M185" s="187"/>
      <c r="N185" s="59"/>
      <c r="O185" s="59"/>
      <c r="P185" s="59"/>
      <c r="Q185" s="59"/>
      <c r="R185" s="59"/>
      <c r="S185" s="59"/>
      <c r="T185" s="60"/>
      <c r="AT185" s="16" t="s">
        <v>148</v>
      </c>
      <c r="AU185" s="16" t="s">
        <v>82</v>
      </c>
    </row>
    <row r="186" spans="2:47" s="1" customFormat="1" ht="39">
      <c r="B186" s="33"/>
      <c r="C186" s="34"/>
      <c r="D186" s="185" t="s">
        <v>149</v>
      </c>
      <c r="E186" s="34"/>
      <c r="F186" s="188" t="s">
        <v>2309</v>
      </c>
      <c r="G186" s="34"/>
      <c r="H186" s="34"/>
      <c r="I186" s="102"/>
      <c r="J186" s="34"/>
      <c r="K186" s="34"/>
      <c r="L186" s="37"/>
      <c r="M186" s="187"/>
      <c r="N186" s="59"/>
      <c r="O186" s="59"/>
      <c r="P186" s="59"/>
      <c r="Q186" s="59"/>
      <c r="R186" s="59"/>
      <c r="S186" s="59"/>
      <c r="T186" s="60"/>
      <c r="AT186" s="16" t="s">
        <v>149</v>
      </c>
      <c r="AU186" s="16" t="s">
        <v>82</v>
      </c>
    </row>
    <row r="187" spans="2:65" s="1" customFormat="1" ht="20.45" customHeight="1">
      <c r="B187" s="33"/>
      <c r="C187" s="173" t="s">
        <v>317</v>
      </c>
      <c r="D187" s="173" t="s">
        <v>141</v>
      </c>
      <c r="E187" s="174" t="s">
        <v>2310</v>
      </c>
      <c r="F187" s="175" t="s">
        <v>2311</v>
      </c>
      <c r="G187" s="176" t="s">
        <v>347</v>
      </c>
      <c r="H187" s="177">
        <v>1</v>
      </c>
      <c r="I187" s="178"/>
      <c r="J187" s="179">
        <f>ROUND(I187*H187,2)</f>
        <v>0</v>
      </c>
      <c r="K187" s="175" t="s">
        <v>145</v>
      </c>
      <c r="L187" s="37"/>
      <c r="M187" s="180" t="s">
        <v>19</v>
      </c>
      <c r="N187" s="181" t="s">
        <v>43</v>
      </c>
      <c r="O187" s="59"/>
      <c r="P187" s="182">
        <f>O187*H187</f>
        <v>0</v>
      </c>
      <c r="Q187" s="182">
        <v>0</v>
      </c>
      <c r="R187" s="182">
        <f>Q187*H187</f>
        <v>0</v>
      </c>
      <c r="S187" s="182">
        <v>0</v>
      </c>
      <c r="T187" s="183">
        <f>S187*H187</f>
        <v>0</v>
      </c>
      <c r="AR187" s="16" t="s">
        <v>239</v>
      </c>
      <c r="AT187" s="16" t="s">
        <v>141</v>
      </c>
      <c r="AU187" s="16" t="s">
        <v>82</v>
      </c>
      <c r="AY187" s="16" t="s">
        <v>139</v>
      </c>
      <c r="BE187" s="184">
        <f>IF(N187="základní",J187,0)</f>
        <v>0</v>
      </c>
      <c r="BF187" s="184">
        <f>IF(N187="snížená",J187,0)</f>
        <v>0</v>
      </c>
      <c r="BG187" s="184">
        <f>IF(N187="zákl. přenesená",J187,0)</f>
        <v>0</v>
      </c>
      <c r="BH187" s="184">
        <f>IF(N187="sníž. přenesená",J187,0)</f>
        <v>0</v>
      </c>
      <c r="BI187" s="184">
        <f>IF(N187="nulová",J187,0)</f>
        <v>0</v>
      </c>
      <c r="BJ187" s="16" t="s">
        <v>80</v>
      </c>
      <c r="BK187" s="184">
        <f>ROUND(I187*H187,2)</f>
        <v>0</v>
      </c>
      <c r="BL187" s="16" t="s">
        <v>239</v>
      </c>
      <c r="BM187" s="16" t="s">
        <v>2312</v>
      </c>
    </row>
    <row r="188" spans="2:47" s="1" customFormat="1" ht="11.25">
      <c r="B188" s="33"/>
      <c r="C188" s="34"/>
      <c r="D188" s="185" t="s">
        <v>148</v>
      </c>
      <c r="E188" s="34"/>
      <c r="F188" s="186" t="s">
        <v>2313</v>
      </c>
      <c r="G188" s="34"/>
      <c r="H188" s="34"/>
      <c r="I188" s="102"/>
      <c r="J188" s="34"/>
      <c r="K188" s="34"/>
      <c r="L188" s="37"/>
      <c r="M188" s="187"/>
      <c r="N188" s="59"/>
      <c r="O188" s="59"/>
      <c r="P188" s="59"/>
      <c r="Q188" s="59"/>
      <c r="R188" s="59"/>
      <c r="S188" s="59"/>
      <c r="T188" s="60"/>
      <c r="AT188" s="16" t="s">
        <v>148</v>
      </c>
      <c r="AU188" s="16" t="s">
        <v>82</v>
      </c>
    </row>
    <row r="189" spans="2:47" s="1" customFormat="1" ht="39">
      <c r="B189" s="33"/>
      <c r="C189" s="34"/>
      <c r="D189" s="185" t="s">
        <v>149</v>
      </c>
      <c r="E189" s="34"/>
      <c r="F189" s="188" t="s">
        <v>2309</v>
      </c>
      <c r="G189" s="34"/>
      <c r="H189" s="34"/>
      <c r="I189" s="102"/>
      <c r="J189" s="34"/>
      <c r="K189" s="34"/>
      <c r="L189" s="37"/>
      <c r="M189" s="187"/>
      <c r="N189" s="59"/>
      <c r="O189" s="59"/>
      <c r="P189" s="59"/>
      <c r="Q189" s="59"/>
      <c r="R189" s="59"/>
      <c r="S189" s="59"/>
      <c r="T189" s="60"/>
      <c r="AT189" s="16" t="s">
        <v>149</v>
      </c>
      <c r="AU189" s="16" t="s">
        <v>82</v>
      </c>
    </row>
    <row r="190" spans="2:65" s="1" customFormat="1" ht="20.45" customHeight="1">
      <c r="B190" s="33"/>
      <c r="C190" s="173" t="s">
        <v>322</v>
      </c>
      <c r="D190" s="173" t="s">
        <v>141</v>
      </c>
      <c r="E190" s="174" t="s">
        <v>2314</v>
      </c>
      <c r="F190" s="175" t="s">
        <v>2315</v>
      </c>
      <c r="G190" s="176" t="s">
        <v>347</v>
      </c>
      <c r="H190" s="177">
        <v>1</v>
      </c>
      <c r="I190" s="178"/>
      <c r="J190" s="179">
        <f>ROUND(I190*H190,2)</f>
        <v>0</v>
      </c>
      <c r="K190" s="175" t="s">
        <v>145</v>
      </c>
      <c r="L190" s="37"/>
      <c r="M190" s="180" t="s">
        <v>19</v>
      </c>
      <c r="N190" s="181" t="s">
        <v>43</v>
      </c>
      <c r="O190" s="59"/>
      <c r="P190" s="182">
        <f>O190*H190</f>
        <v>0</v>
      </c>
      <c r="Q190" s="182">
        <v>0</v>
      </c>
      <c r="R190" s="182">
        <f>Q190*H190</f>
        <v>0</v>
      </c>
      <c r="S190" s="182">
        <v>0</v>
      </c>
      <c r="T190" s="183">
        <f>S190*H190</f>
        <v>0</v>
      </c>
      <c r="AR190" s="16" t="s">
        <v>239</v>
      </c>
      <c r="AT190" s="16" t="s">
        <v>141</v>
      </c>
      <c r="AU190" s="16" t="s">
        <v>82</v>
      </c>
      <c r="AY190" s="16" t="s">
        <v>139</v>
      </c>
      <c r="BE190" s="184">
        <f>IF(N190="základní",J190,0)</f>
        <v>0</v>
      </c>
      <c r="BF190" s="184">
        <f>IF(N190="snížená",J190,0)</f>
        <v>0</v>
      </c>
      <c r="BG190" s="184">
        <f>IF(N190="zákl. přenesená",J190,0)</f>
        <v>0</v>
      </c>
      <c r="BH190" s="184">
        <f>IF(N190="sníž. přenesená",J190,0)</f>
        <v>0</v>
      </c>
      <c r="BI190" s="184">
        <f>IF(N190="nulová",J190,0)</f>
        <v>0</v>
      </c>
      <c r="BJ190" s="16" t="s">
        <v>80</v>
      </c>
      <c r="BK190" s="184">
        <f>ROUND(I190*H190,2)</f>
        <v>0</v>
      </c>
      <c r="BL190" s="16" t="s">
        <v>239</v>
      </c>
      <c r="BM190" s="16" t="s">
        <v>2316</v>
      </c>
    </row>
    <row r="191" spans="2:47" s="1" customFormat="1" ht="11.25">
      <c r="B191" s="33"/>
      <c r="C191" s="34"/>
      <c r="D191" s="185" t="s">
        <v>148</v>
      </c>
      <c r="E191" s="34"/>
      <c r="F191" s="186" t="s">
        <v>2317</v>
      </c>
      <c r="G191" s="34"/>
      <c r="H191" s="34"/>
      <c r="I191" s="102"/>
      <c r="J191" s="34"/>
      <c r="K191" s="34"/>
      <c r="L191" s="37"/>
      <c r="M191" s="187"/>
      <c r="N191" s="59"/>
      <c r="O191" s="59"/>
      <c r="P191" s="59"/>
      <c r="Q191" s="59"/>
      <c r="R191" s="59"/>
      <c r="S191" s="59"/>
      <c r="T191" s="60"/>
      <c r="AT191" s="16" t="s">
        <v>148</v>
      </c>
      <c r="AU191" s="16" t="s">
        <v>82</v>
      </c>
    </row>
    <row r="192" spans="2:47" s="1" customFormat="1" ht="39">
      <c r="B192" s="33"/>
      <c r="C192" s="34"/>
      <c r="D192" s="185" t="s">
        <v>149</v>
      </c>
      <c r="E192" s="34"/>
      <c r="F192" s="188" t="s">
        <v>2309</v>
      </c>
      <c r="G192" s="34"/>
      <c r="H192" s="34"/>
      <c r="I192" s="102"/>
      <c r="J192" s="34"/>
      <c r="K192" s="34"/>
      <c r="L192" s="37"/>
      <c r="M192" s="187"/>
      <c r="N192" s="59"/>
      <c r="O192" s="59"/>
      <c r="P192" s="59"/>
      <c r="Q192" s="59"/>
      <c r="R192" s="59"/>
      <c r="S192" s="59"/>
      <c r="T192" s="60"/>
      <c r="AT192" s="16" t="s">
        <v>149</v>
      </c>
      <c r="AU192" s="16" t="s">
        <v>82</v>
      </c>
    </row>
    <row r="193" spans="2:65" s="1" customFormat="1" ht="20.45" customHeight="1">
      <c r="B193" s="33"/>
      <c r="C193" s="173" t="s">
        <v>329</v>
      </c>
      <c r="D193" s="173" t="s">
        <v>141</v>
      </c>
      <c r="E193" s="174" t="s">
        <v>2318</v>
      </c>
      <c r="F193" s="175" t="s">
        <v>2319</v>
      </c>
      <c r="G193" s="176" t="s">
        <v>179</v>
      </c>
      <c r="H193" s="177">
        <v>6</v>
      </c>
      <c r="I193" s="178"/>
      <c r="J193" s="179">
        <f>ROUND(I193*H193,2)</f>
        <v>0</v>
      </c>
      <c r="K193" s="175" t="s">
        <v>145</v>
      </c>
      <c r="L193" s="37"/>
      <c r="M193" s="180" t="s">
        <v>19</v>
      </c>
      <c r="N193" s="181" t="s">
        <v>43</v>
      </c>
      <c r="O193" s="59"/>
      <c r="P193" s="182">
        <f>O193*H193</f>
        <v>0</v>
      </c>
      <c r="Q193" s="182">
        <v>0</v>
      </c>
      <c r="R193" s="182">
        <f>Q193*H193</f>
        <v>0</v>
      </c>
      <c r="S193" s="182">
        <v>0</v>
      </c>
      <c r="T193" s="183">
        <f>S193*H193</f>
        <v>0</v>
      </c>
      <c r="AR193" s="16" t="s">
        <v>239</v>
      </c>
      <c r="AT193" s="16" t="s">
        <v>141</v>
      </c>
      <c r="AU193" s="16" t="s">
        <v>82</v>
      </c>
      <c r="AY193" s="16" t="s">
        <v>139</v>
      </c>
      <c r="BE193" s="184">
        <f>IF(N193="základní",J193,0)</f>
        <v>0</v>
      </c>
      <c r="BF193" s="184">
        <f>IF(N193="snížená",J193,0)</f>
        <v>0</v>
      </c>
      <c r="BG193" s="184">
        <f>IF(N193="zákl. přenesená",J193,0)</f>
        <v>0</v>
      </c>
      <c r="BH193" s="184">
        <f>IF(N193="sníž. přenesená",J193,0)</f>
        <v>0</v>
      </c>
      <c r="BI193" s="184">
        <f>IF(N193="nulová",J193,0)</f>
        <v>0</v>
      </c>
      <c r="BJ193" s="16" t="s">
        <v>80</v>
      </c>
      <c r="BK193" s="184">
        <f>ROUND(I193*H193,2)</f>
        <v>0</v>
      </c>
      <c r="BL193" s="16" t="s">
        <v>239</v>
      </c>
      <c r="BM193" s="16" t="s">
        <v>2320</v>
      </c>
    </row>
    <row r="194" spans="2:47" s="1" customFormat="1" ht="11.25">
      <c r="B194" s="33"/>
      <c r="C194" s="34"/>
      <c r="D194" s="185" t="s">
        <v>148</v>
      </c>
      <c r="E194" s="34"/>
      <c r="F194" s="186" t="s">
        <v>2321</v>
      </c>
      <c r="G194" s="34"/>
      <c r="H194" s="34"/>
      <c r="I194" s="102"/>
      <c r="J194" s="34"/>
      <c r="K194" s="34"/>
      <c r="L194" s="37"/>
      <c r="M194" s="187"/>
      <c r="N194" s="59"/>
      <c r="O194" s="59"/>
      <c r="P194" s="59"/>
      <c r="Q194" s="59"/>
      <c r="R194" s="59"/>
      <c r="S194" s="59"/>
      <c r="T194" s="60"/>
      <c r="AT194" s="16" t="s">
        <v>148</v>
      </c>
      <c r="AU194" s="16" t="s">
        <v>82</v>
      </c>
    </row>
    <row r="195" spans="2:47" s="1" customFormat="1" ht="29.25">
      <c r="B195" s="33"/>
      <c r="C195" s="34"/>
      <c r="D195" s="185" t="s">
        <v>149</v>
      </c>
      <c r="E195" s="34"/>
      <c r="F195" s="188" t="s">
        <v>2322</v>
      </c>
      <c r="G195" s="34"/>
      <c r="H195" s="34"/>
      <c r="I195" s="102"/>
      <c r="J195" s="34"/>
      <c r="K195" s="34"/>
      <c r="L195" s="37"/>
      <c r="M195" s="187"/>
      <c r="N195" s="59"/>
      <c r="O195" s="59"/>
      <c r="P195" s="59"/>
      <c r="Q195" s="59"/>
      <c r="R195" s="59"/>
      <c r="S195" s="59"/>
      <c r="T195" s="60"/>
      <c r="AT195" s="16" t="s">
        <v>149</v>
      </c>
      <c r="AU195" s="16" t="s">
        <v>82</v>
      </c>
    </row>
    <row r="196" spans="2:65" s="1" customFormat="1" ht="20.45" customHeight="1">
      <c r="B196" s="33"/>
      <c r="C196" s="173" t="s">
        <v>337</v>
      </c>
      <c r="D196" s="173" t="s">
        <v>141</v>
      </c>
      <c r="E196" s="174" t="s">
        <v>2323</v>
      </c>
      <c r="F196" s="175" t="s">
        <v>2324</v>
      </c>
      <c r="G196" s="176" t="s">
        <v>262</v>
      </c>
      <c r="H196" s="177">
        <v>0.009</v>
      </c>
      <c r="I196" s="178"/>
      <c r="J196" s="179">
        <f>ROUND(I196*H196,2)</f>
        <v>0</v>
      </c>
      <c r="K196" s="175" t="s">
        <v>145</v>
      </c>
      <c r="L196" s="37"/>
      <c r="M196" s="180" t="s">
        <v>19</v>
      </c>
      <c r="N196" s="181" t="s">
        <v>43</v>
      </c>
      <c r="O196" s="59"/>
      <c r="P196" s="182">
        <f>O196*H196</f>
        <v>0</v>
      </c>
      <c r="Q196" s="182">
        <v>0</v>
      </c>
      <c r="R196" s="182">
        <f>Q196*H196</f>
        <v>0</v>
      </c>
      <c r="S196" s="182">
        <v>0</v>
      </c>
      <c r="T196" s="183">
        <f>S196*H196</f>
        <v>0</v>
      </c>
      <c r="AR196" s="16" t="s">
        <v>239</v>
      </c>
      <c r="AT196" s="16" t="s">
        <v>141</v>
      </c>
      <c r="AU196" s="16" t="s">
        <v>82</v>
      </c>
      <c r="AY196" s="16" t="s">
        <v>139</v>
      </c>
      <c r="BE196" s="184">
        <f>IF(N196="základní",J196,0)</f>
        <v>0</v>
      </c>
      <c r="BF196" s="184">
        <f>IF(N196="snížená",J196,0)</f>
        <v>0</v>
      </c>
      <c r="BG196" s="184">
        <f>IF(N196="zákl. přenesená",J196,0)</f>
        <v>0</v>
      </c>
      <c r="BH196" s="184">
        <f>IF(N196="sníž. přenesená",J196,0)</f>
        <v>0</v>
      </c>
      <c r="BI196" s="184">
        <f>IF(N196="nulová",J196,0)</f>
        <v>0</v>
      </c>
      <c r="BJ196" s="16" t="s">
        <v>80</v>
      </c>
      <c r="BK196" s="184">
        <f>ROUND(I196*H196,2)</f>
        <v>0</v>
      </c>
      <c r="BL196" s="16" t="s">
        <v>239</v>
      </c>
      <c r="BM196" s="16" t="s">
        <v>2325</v>
      </c>
    </row>
    <row r="197" spans="2:47" s="1" customFormat="1" ht="19.5">
      <c r="B197" s="33"/>
      <c r="C197" s="34"/>
      <c r="D197" s="185" t="s">
        <v>148</v>
      </c>
      <c r="E197" s="34"/>
      <c r="F197" s="186" t="s">
        <v>2326</v>
      </c>
      <c r="G197" s="34"/>
      <c r="H197" s="34"/>
      <c r="I197" s="102"/>
      <c r="J197" s="34"/>
      <c r="K197" s="34"/>
      <c r="L197" s="37"/>
      <c r="M197" s="187"/>
      <c r="N197" s="59"/>
      <c r="O197" s="59"/>
      <c r="P197" s="59"/>
      <c r="Q197" s="59"/>
      <c r="R197" s="59"/>
      <c r="S197" s="59"/>
      <c r="T197" s="60"/>
      <c r="AT197" s="16" t="s">
        <v>148</v>
      </c>
      <c r="AU197" s="16" t="s">
        <v>82</v>
      </c>
    </row>
    <row r="198" spans="2:47" s="1" customFormat="1" ht="87.75">
      <c r="B198" s="33"/>
      <c r="C198" s="34"/>
      <c r="D198" s="185" t="s">
        <v>149</v>
      </c>
      <c r="E198" s="34"/>
      <c r="F198" s="188" t="s">
        <v>1334</v>
      </c>
      <c r="G198" s="34"/>
      <c r="H198" s="34"/>
      <c r="I198" s="102"/>
      <c r="J198" s="34"/>
      <c r="K198" s="34"/>
      <c r="L198" s="37"/>
      <c r="M198" s="187"/>
      <c r="N198" s="59"/>
      <c r="O198" s="59"/>
      <c r="P198" s="59"/>
      <c r="Q198" s="59"/>
      <c r="R198" s="59"/>
      <c r="S198" s="59"/>
      <c r="T198" s="60"/>
      <c r="AT198" s="16" t="s">
        <v>149</v>
      </c>
      <c r="AU198" s="16" t="s">
        <v>82</v>
      </c>
    </row>
    <row r="199" spans="2:63" s="10" customFormat="1" ht="22.9" customHeight="1">
      <c r="B199" s="157"/>
      <c r="C199" s="158"/>
      <c r="D199" s="159" t="s">
        <v>71</v>
      </c>
      <c r="E199" s="171" t="s">
        <v>2327</v>
      </c>
      <c r="F199" s="171" t="s">
        <v>2328</v>
      </c>
      <c r="G199" s="158"/>
      <c r="H199" s="158"/>
      <c r="I199" s="161"/>
      <c r="J199" s="172">
        <f>BK199</f>
        <v>0</v>
      </c>
      <c r="K199" s="158"/>
      <c r="L199" s="163"/>
      <c r="M199" s="164"/>
      <c r="N199" s="165"/>
      <c r="O199" s="165"/>
      <c r="P199" s="166">
        <f>SUM(P200:P249)</f>
        <v>0</v>
      </c>
      <c r="Q199" s="165"/>
      <c r="R199" s="166">
        <f>SUM(R200:R249)</f>
        <v>0.017524000000000005</v>
      </c>
      <c r="S199" s="165"/>
      <c r="T199" s="167">
        <f>SUM(T200:T249)</f>
        <v>0</v>
      </c>
      <c r="AR199" s="168" t="s">
        <v>82</v>
      </c>
      <c r="AT199" s="169" t="s">
        <v>71</v>
      </c>
      <c r="AU199" s="169" t="s">
        <v>80</v>
      </c>
      <c r="AY199" s="168" t="s">
        <v>139</v>
      </c>
      <c r="BK199" s="170">
        <f>SUM(BK200:BK249)</f>
        <v>0</v>
      </c>
    </row>
    <row r="200" spans="2:65" s="1" customFormat="1" ht="20.45" customHeight="1">
      <c r="B200" s="33"/>
      <c r="C200" s="173" t="s">
        <v>344</v>
      </c>
      <c r="D200" s="173" t="s">
        <v>141</v>
      </c>
      <c r="E200" s="174" t="s">
        <v>2329</v>
      </c>
      <c r="F200" s="175" t="s">
        <v>2330</v>
      </c>
      <c r="G200" s="176" t="s">
        <v>347</v>
      </c>
      <c r="H200" s="177">
        <v>2</v>
      </c>
      <c r="I200" s="178"/>
      <c r="J200" s="179">
        <f>ROUND(I200*H200,2)</f>
        <v>0</v>
      </c>
      <c r="K200" s="175" t="s">
        <v>145</v>
      </c>
      <c r="L200" s="37"/>
      <c r="M200" s="180" t="s">
        <v>19</v>
      </c>
      <c r="N200" s="181" t="s">
        <v>43</v>
      </c>
      <c r="O200" s="59"/>
      <c r="P200" s="182">
        <f>O200*H200</f>
        <v>0</v>
      </c>
      <c r="Q200" s="182">
        <v>7E-05</v>
      </c>
      <c r="R200" s="182">
        <f>Q200*H200</f>
        <v>0.00014</v>
      </c>
      <c r="S200" s="182">
        <v>0</v>
      </c>
      <c r="T200" s="183">
        <f>S200*H200</f>
        <v>0</v>
      </c>
      <c r="AR200" s="16" t="s">
        <v>239</v>
      </c>
      <c r="AT200" s="16" t="s">
        <v>141</v>
      </c>
      <c r="AU200" s="16" t="s">
        <v>82</v>
      </c>
      <c r="AY200" s="16" t="s">
        <v>139</v>
      </c>
      <c r="BE200" s="184">
        <f>IF(N200="základní",J200,0)</f>
        <v>0</v>
      </c>
      <c r="BF200" s="184">
        <f>IF(N200="snížená",J200,0)</f>
        <v>0</v>
      </c>
      <c r="BG200" s="184">
        <f>IF(N200="zákl. přenesená",J200,0)</f>
        <v>0</v>
      </c>
      <c r="BH200" s="184">
        <f>IF(N200="sníž. přenesená",J200,0)</f>
        <v>0</v>
      </c>
      <c r="BI200" s="184">
        <f>IF(N200="nulová",J200,0)</f>
        <v>0</v>
      </c>
      <c r="BJ200" s="16" t="s">
        <v>80</v>
      </c>
      <c r="BK200" s="184">
        <f>ROUND(I200*H200,2)</f>
        <v>0</v>
      </c>
      <c r="BL200" s="16" t="s">
        <v>239</v>
      </c>
      <c r="BM200" s="16" t="s">
        <v>2331</v>
      </c>
    </row>
    <row r="201" spans="2:47" s="1" customFormat="1" ht="11.25">
      <c r="B201" s="33"/>
      <c r="C201" s="34"/>
      <c r="D201" s="185" t="s">
        <v>148</v>
      </c>
      <c r="E201" s="34"/>
      <c r="F201" s="186" t="s">
        <v>2332</v>
      </c>
      <c r="G201" s="34"/>
      <c r="H201" s="34"/>
      <c r="I201" s="102"/>
      <c r="J201" s="34"/>
      <c r="K201" s="34"/>
      <c r="L201" s="37"/>
      <c r="M201" s="187"/>
      <c r="N201" s="59"/>
      <c r="O201" s="59"/>
      <c r="P201" s="59"/>
      <c r="Q201" s="59"/>
      <c r="R201" s="59"/>
      <c r="S201" s="59"/>
      <c r="T201" s="60"/>
      <c r="AT201" s="16" t="s">
        <v>148</v>
      </c>
      <c r="AU201" s="16" t="s">
        <v>82</v>
      </c>
    </row>
    <row r="202" spans="2:65" s="1" customFormat="1" ht="20.45" customHeight="1">
      <c r="B202" s="33"/>
      <c r="C202" s="173" t="s">
        <v>350</v>
      </c>
      <c r="D202" s="173" t="s">
        <v>141</v>
      </c>
      <c r="E202" s="174" t="s">
        <v>2333</v>
      </c>
      <c r="F202" s="175" t="s">
        <v>2334</v>
      </c>
      <c r="G202" s="176" t="s">
        <v>347</v>
      </c>
      <c r="H202" s="177">
        <v>3</v>
      </c>
      <c r="I202" s="178"/>
      <c r="J202" s="179">
        <f>ROUND(I202*H202,2)</f>
        <v>0</v>
      </c>
      <c r="K202" s="175" t="s">
        <v>145</v>
      </c>
      <c r="L202" s="37"/>
      <c r="M202" s="180" t="s">
        <v>19</v>
      </c>
      <c r="N202" s="181" t="s">
        <v>43</v>
      </c>
      <c r="O202" s="59"/>
      <c r="P202" s="182">
        <f>O202*H202</f>
        <v>0</v>
      </c>
      <c r="Q202" s="182">
        <v>0.00011</v>
      </c>
      <c r="R202" s="182">
        <f>Q202*H202</f>
        <v>0.00033</v>
      </c>
      <c r="S202" s="182">
        <v>0</v>
      </c>
      <c r="T202" s="183">
        <f>S202*H202</f>
        <v>0</v>
      </c>
      <c r="AR202" s="16" t="s">
        <v>239</v>
      </c>
      <c r="AT202" s="16" t="s">
        <v>141</v>
      </c>
      <c r="AU202" s="16" t="s">
        <v>82</v>
      </c>
      <c r="AY202" s="16" t="s">
        <v>139</v>
      </c>
      <c r="BE202" s="184">
        <f>IF(N202="základní",J202,0)</f>
        <v>0</v>
      </c>
      <c r="BF202" s="184">
        <f>IF(N202="snížená",J202,0)</f>
        <v>0</v>
      </c>
      <c r="BG202" s="184">
        <f>IF(N202="zákl. přenesená",J202,0)</f>
        <v>0</v>
      </c>
      <c r="BH202" s="184">
        <f>IF(N202="sníž. přenesená",J202,0)</f>
        <v>0</v>
      </c>
      <c r="BI202" s="184">
        <f>IF(N202="nulová",J202,0)</f>
        <v>0</v>
      </c>
      <c r="BJ202" s="16" t="s">
        <v>80</v>
      </c>
      <c r="BK202" s="184">
        <f>ROUND(I202*H202,2)</f>
        <v>0</v>
      </c>
      <c r="BL202" s="16" t="s">
        <v>239</v>
      </c>
      <c r="BM202" s="16" t="s">
        <v>2335</v>
      </c>
    </row>
    <row r="203" spans="2:47" s="1" customFormat="1" ht="11.25">
      <c r="B203" s="33"/>
      <c r="C203" s="34"/>
      <c r="D203" s="185" t="s">
        <v>148</v>
      </c>
      <c r="E203" s="34"/>
      <c r="F203" s="186" t="s">
        <v>2336</v>
      </c>
      <c r="G203" s="34"/>
      <c r="H203" s="34"/>
      <c r="I203" s="102"/>
      <c r="J203" s="34"/>
      <c r="K203" s="34"/>
      <c r="L203" s="37"/>
      <c r="M203" s="187"/>
      <c r="N203" s="59"/>
      <c r="O203" s="59"/>
      <c r="P203" s="59"/>
      <c r="Q203" s="59"/>
      <c r="R203" s="59"/>
      <c r="S203" s="59"/>
      <c r="T203" s="60"/>
      <c r="AT203" s="16" t="s">
        <v>148</v>
      </c>
      <c r="AU203" s="16" t="s">
        <v>82</v>
      </c>
    </row>
    <row r="204" spans="2:65" s="1" customFormat="1" ht="20.45" customHeight="1">
      <c r="B204" s="33"/>
      <c r="C204" s="173" t="s">
        <v>356</v>
      </c>
      <c r="D204" s="173" t="s">
        <v>141</v>
      </c>
      <c r="E204" s="174" t="s">
        <v>2337</v>
      </c>
      <c r="F204" s="175" t="s">
        <v>2338</v>
      </c>
      <c r="G204" s="176" t="s">
        <v>179</v>
      </c>
      <c r="H204" s="177">
        <v>5.3</v>
      </c>
      <c r="I204" s="178"/>
      <c r="J204" s="179">
        <f>ROUND(I204*H204,2)</f>
        <v>0</v>
      </c>
      <c r="K204" s="175" t="s">
        <v>145</v>
      </c>
      <c r="L204" s="37"/>
      <c r="M204" s="180" t="s">
        <v>19</v>
      </c>
      <c r="N204" s="181" t="s">
        <v>43</v>
      </c>
      <c r="O204" s="59"/>
      <c r="P204" s="182">
        <f>O204*H204</f>
        <v>0</v>
      </c>
      <c r="Q204" s="182">
        <v>0.00066</v>
      </c>
      <c r="R204" s="182">
        <f>Q204*H204</f>
        <v>0.003498</v>
      </c>
      <c r="S204" s="182">
        <v>0</v>
      </c>
      <c r="T204" s="183">
        <f>S204*H204</f>
        <v>0</v>
      </c>
      <c r="AR204" s="16" t="s">
        <v>239</v>
      </c>
      <c r="AT204" s="16" t="s">
        <v>141</v>
      </c>
      <c r="AU204" s="16" t="s">
        <v>82</v>
      </c>
      <c r="AY204" s="16" t="s">
        <v>139</v>
      </c>
      <c r="BE204" s="184">
        <f>IF(N204="základní",J204,0)</f>
        <v>0</v>
      </c>
      <c r="BF204" s="184">
        <f>IF(N204="snížená",J204,0)</f>
        <v>0</v>
      </c>
      <c r="BG204" s="184">
        <f>IF(N204="zákl. přenesená",J204,0)</f>
        <v>0</v>
      </c>
      <c r="BH204" s="184">
        <f>IF(N204="sníž. přenesená",J204,0)</f>
        <v>0</v>
      </c>
      <c r="BI204" s="184">
        <f>IF(N204="nulová",J204,0)</f>
        <v>0</v>
      </c>
      <c r="BJ204" s="16" t="s">
        <v>80</v>
      </c>
      <c r="BK204" s="184">
        <f>ROUND(I204*H204,2)</f>
        <v>0</v>
      </c>
      <c r="BL204" s="16" t="s">
        <v>239</v>
      </c>
      <c r="BM204" s="16" t="s">
        <v>2339</v>
      </c>
    </row>
    <row r="205" spans="2:47" s="1" customFormat="1" ht="11.25">
      <c r="B205" s="33"/>
      <c r="C205" s="34"/>
      <c r="D205" s="185" t="s">
        <v>148</v>
      </c>
      <c r="E205" s="34"/>
      <c r="F205" s="186" t="s">
        <v>2340</v>
      </c>
      <c r="G205" s="34"/>
      <c r="H205" s="34"/>
      <c r="I205" s="102"/>
      <c r="J205" s="34"/>
      <c r="K205" s="34"/>
      <c r="L205" s="37"/>
      <c r="M205" s="187"/>
      <c r="N205" s="59"/>
      <c r="O205" s="59"/>
      <c r="P205" s="59"/>
      <c r="Q205" s="59"/>
      <c r="R205" s="59"/>
      <c r="S205" s="59"/>
      <c r="T205" s="60"/>
      <c r="AT205" s="16" t="s">
        <v>148</v>
      </c>
      <c r="AU205" s="16" t="s">
        <v>82</v>
      </c>
    </row>
    <row r="206" spans="2:47" s="1" customFormat="1" ht="29.25">
      <c r="B206" s="33"/>
      <c r="C206" s="34"/>
      <c r="D206" s="185" t="s">
        <v>149</v>
      </c>
      <c r="E206" s="34"/>
      <c r="F206" s="188" t="s">
        <v>2341</v>
      </c>
      <c r="G206" s="34"/>
      <c r="H206" s="34"/>
      <c r="I206" s="102"/>
      <c r="J206" s="34"/>
      <c r="K206" s="34"/>
      <c r="L206" s="37"/>
      <c r="M206" s="187"/>
      <c r="N206" s="59"/>
      <c r="O206" s="59"/>
      <c r="P206" s="59"/>
      <c r="Q206" s="59"/>
      <c r="R206" s="59"/>
      <c r="S206" s="59"/>
      <c r="T206" s="60"/>
      <c r="AT206" s="16" t="s">
        <v>149</v>
      </c>
      <c r="AU206" s="16" t="s">
        <v>82</v>
      </c>
    </row>
    <row r="207" spans="2:65" s="1" customFormat="1" ht="20.45" customHeight="1">
      <c r="B207" s="33"/>
      <c r="C207" s="173" t="s">
        <v>362</v>
      </c>
      <c r="D207" s="173" t="s">
        <v>141</v>
      </c>
      <c r="E207" s="174" t="s">
        <v>2342</v>
      </c>
      <c r="F207" s="175" t="s">
        <v>2343</v>
      </c>
      <c r="G207" s="176" t="s">
        <v>179</v>
      </c>
      <c r="H207" s="177">
        <v>4.2</v>
      </c>
      <c r="I207" s="178"/>
      <c r="J207" s="179">
        <f>ROUND(I207*H207,2)</f>
        <v>0</v>
      </c>
      <c r="K207" s="175" t="s">
        <v>145</v>
      </c>
      <c r="L207" s="37"/>
      <c r="M207" s="180" t="s">
        <v>19</v>
      </c>
      <c r="N207" s="181" t="s">
        <v>43</v>
      </c>
      <c r="O207" s="59"/>
      <c r="P207" s="182">
        <f>O207*H207</f>
        <v>0</v>
      </c>
      <c r="Q207" s="182">
        <v>0.00078</v>
      </c>
      <c r="R207" s="182">
        <f>Q207*H207</f>
        <v>0.0032760000000000003</v>
      </c>
      <c r="S207" s="182">
        <v>0</v>
      </c>
      <c r="T207" s="183">
        <f>S207*H207</f>
        <v>0</v>
      </c>
      <c r="AR207" s="16" t="s">
        <v>239</v>
      </c>
      <c r="AT207" s="16" t="s">
        <v>141</v>
      </c>
      <c r="AU207" s="16" t="s">
        <v>82</v>
      </c>
      <c r="AY207" s="16" t="s">
        <v>139</v>
      </c>
      <c r="BE207" s="184">
        <f>IF(N207="základní",J207,0)</f>
        <v>0</v>
      </c>
      <c r="BF207" s="184">
        <f>IF(N207="snížená",J207,0)</f>
        <v>0</v>
      </c>
      <c r="BG207" s="184">
        <f>IF(N207="zákl. přenesená",J207,0)</f>
        <v>0</v>
      </c>
      <c r="BH207" s="184">
        <f>IF(N207="sníž. přenesená",J207,0)</f>
        <v>0</v>
      </c>
      <c r="BI207" s="184">
        <f>IF(N207="nulová",J207,0)</f>
        <v>0</v>
      </c>
      <c r="BJ207" s="16" t="s">
        <v>80</v>
      </c>
      <c r="BK207" s="184">
        <f>ROUND(I207*H207,2)</f>
        <v>0</v>
      </c>
      <c r="BL207" s="16" t="s">
        <v>239</v>
      </c>
      <c r="BM207" s="16" t="s">
        <v>2344</v>
      </c>
    </row>
    <row r="208" spans="2:47" s="1" customFormat="1" ht="11.25">
      <c r="B208" s="33"/>
      <c r="C208" s="34"/>
      <c r="D208" s="185" t="s">
        <v>148</v>
      </c>
      <c r="E208" s="34"/>
      <c r="F208" s="186" t="s">
        <v>2345</v>
      </c>
      <c r="G208" s="34"/>
      <c r="H208" s="34"/>
      <c r="I208" s="102"/>
      <c r="J208" s="34"/>
      <c r="K208" s="34"/>
      <c r="L208" s="37"/>
      <c r="M208" s="187"/>
      <c r="N208" s="59"/>
      <c r="O208" s="59"/>
      <c r="P208" s="59"/>
      <c r="Q208" s="59"/>
      <c r="R208" s="59"/>
      <c r="S208" s="59"/>
      <c r="T208" s="60"/>
      <c r="AT208" s="16" t="s">
        <v>148</v>
      </c>
      <c r="AU208" s="16" t="s">
        <v>82</v>
      </c>
    </row>
    <row r="209" spans="2:47" s="1" customFormat="1" ht="29.25">
      <c r="B209" s="33"/>
      <c r="C209" s="34"/>
      <c r="D209" s="185" t="s">
        <v>149</v>
      </c>
      <c r="E209" s="34"/>
      <c r="F209" s="188" t="s">
        <v>2341</v>
      </c>
      <c r="G209" s="34"/>
      <c r="H209" s="34"/>
      <c r="I209" s="102"/>
      <c r="J209" s="34"/>
      <c r="K209" s="34"/>
      <c r="L209" s="37"/>
      <c r="M209" s="187"/>
      <c r="N209" s="59"/>
      <c r="O209" s="59"/>
      <c r="P209" s="59"/>
      <c r="Q209" s="59"/>
      <c r="R209" s="59"/>
      <c r="S209" s="59"/>
      <c r="T209" s="60"/>
      <c r="AT209" s="16" t="s">
        <v>149</v>
      </c>
      <c r="AU209" s="16" t="s">
        <v>82</v>
      </c>
    </row>
    <row r="210" spans="2:65" s="1" customFormat="1" ht="20.45" customHeight="1">
      <c r="B210" s="33"/>
      <c r="C210" s="173" t="s">
        <v>367</v>
      </c>
      <c r="D210" s="173" t="s">
        <v>141</v>
      </c>
      <c r="E210" s="174" t="s">
        <v>2346</v>
      </c>
      <c r="F210" s="175" t="s">
        <v>2347</v>
      </c>
      <c r="G210" s="176" t="s">
        <v>347</v>
      </c>
      <c r="H210" s="177">
        <v>5</v>
      </c>
      <c r="I210" s="178"/>
      <c r="J210" s="179">
        <f>ROUND(I210*H210,2)</f>
        <v>0</v>
      </c>
      <c r="K210" s="175" t="s">
        <v>145</v>
      </c>
      <c r="L210" s="37"/>
      <c r="M210" s="180" t="s">
        <v>19</v>
      </c>
      <c r="N210" s="181" t="s">
        <v>43</v>
      </c>
      <c r="O210" s="59"/>
      <c r="P210" s="182">
        <f>O210*H210</f>
        <v>0</v>
      </c>
      <c r="Q210" s="182">
        <v>8E-05</v>
      </c>
      <c r="R210" s="182">
        <f>Q210*H210</f>
        <v>0.0004</v>
      </c>
      <c r="S210" s="182">
        <v>0</v>
      </c>
      <c r="T210" s="183">
        <f>S210*H210</f>
        <v>0</v>
      </c>
      <c r="AR210" s="16" t="s">
        <v>239</v>
      </c>
      <c r="AT210" s="16" t="s">
        <v>141</v>
      </c>
      <c r="AU210" s="16" t="s">
        <v>82</v>
      </c>
      <c r="AY210" s="16" t="s">
        <v>139</v>
      </c>
      <c r="BE210" s="184">
        <f>IF(N210="základní",J210,0)</f>
        <v>0</v>
      </c>
      <c r="BF210" s="184">
        <f>IF(N210="snížená",J210,0)</f>
        <v>0</v>
      </c>
      <c r="BG210" s="184">
        <f>IF(N210="zákl. přenesená",J210,0)</f>
        <v>0</v>
      </c>
      <c r="BH210" s="184">
        <f>IF(N210="sníž. přenesená",J210,0)</f>
        <v>0</v>
      </c>
      <c r="BI210" s="184">
        <f>IF(N210="nulová",J210,0)</f>
        <v>0</v>
      </c>
      <c r="BJ210" s="16" t="s">
        <v>80</v>
      </c>
      <c r="BK210" s="184">
        <f>ROUND(I210*H210,2)</f>
        <v>0</v>
      </c>
      <c r="BL210" s="16" t="s">
        <v>239</v>
      </c>
      <c r="BM210" s="16" t="s">
        <v>2348</v>
      </c>
    </row>
    <row r="211" spans="2:47" s="1" customFormat="1" ht="11.25">
      <c r="B211" s="33"/>
      <c r="C211" s="34"/>
      <c r="D211" s="185" t="s">
        <v>148</v>
      </c>
      <c r="E211" s="34"/>
      <c r="F211" s="186" t="s">
        <v>2349</v>
      </c>
      <c r="G211" s="34"/>
      <c r="H211" s="34"/>
      <c r="I211" s="102"/>
      <c r="J211" s="34"/>
      <c r="K211" s="34"/>
      <c r="L211" s="37"/>
      <c r="M211" s="187"/>
      <c r="N211" s="59"/>
      <c r="O211" s="59"/>
      <c r="P211" s="59"/>
      <c r="Q211" s="59"/>
      <c r="R211" s="59"/>
      <c r="S211" s="59"/>
      <c r="T211" s="60"/>
      <c r="AT211" s="16" t="s">
        <v>148</v>
      </c>
      <c r="AU211" s="16" t="s">
        <v>82</v>
      </c>
    </row>
    <row r="212" spans="2:47" s="1" customFormat="1" ht="29.25">
      <c r="B212" s="33"/>
      <c r="C212" s="34"/>
      <c r="D212" s="185" t="s">
        <v>149</v>
      </c>
      <c r="E212" s="34"/>
      <c r="F212" s="188" t="s">
        <v>2350</v>
      </c>
      <c r="G212" s="34"/>
      <c r="H212" s="34"/>
      <c r="I212" s="102"/>
      <c r="J212" s="34"/>
      <c r="K212" s="34"/>
      <c r="L212" s="37"/>
      <c r="M212" s="187"/>
      <c r="N212" s="59"/>
      <c r="O212" s="59"/>
      <c r="P212" s="59"/>
      <c r="Q212" s="59"/>
      <c r="R212" s="59"/>
      <c r="S212" s="59"/>
      <c r="T212" s="60"/>
      <c r="AT212" s="16" t="s">
        <v>149</v>
      </c>
      <c r="AU212" s="16" t="s">
        <v>82</v>
      </c>
    </row>
    <row r="213" spans="2:65" s="1" customFormat="1" ht="20.45" customHeight="1">
      <c r="B213" s="33"/>
      <c r="C213" s="173" t="s">
        <v>372</v>
      </c>
      <c r="D213" s="173" t="s">
        <v>141</v>
      </c>
      <c r="E213" s="174" t="s">
        <v>2351</v>
      </c>
      <c r="F213" s="175" t="s">
        <v>2352</v>
      </c>
      <c r="G213" s="176" t="s">
        <v>347</v>
      </c>
      <c r="H213" s="177">
        <v>11</v>
      </c>
      <c r="I213" s="178"/>
      <c r="J213" s="179">
        <f>ROUND(I213*H213,2)</f>
        <v>0</v>
      </c>
      <c r="K213" s="175" t="s">
        <v>145</v>
      </c>
      <c r="L213" s="37"/>
      <c r="M213" s="180" t="s">
        <v>19</v>
      </c>
      <c r="N213" s="181" t="s">
        <v>43</v>
      </c>
      <c r="O213" s="59"/>
      <c r="P213" s="182">
        <f>O213*H213</f>
        <v>0</v>
      </c>
      <c r="Q213" s="182">
        <v>0.00011</v>
      </c>
      <c r="R213" s="182">
        <f>Q213*H213</f>
        <v>0.0012100000000000001</v>
      </c>
      <c r="S213" s="182">
        <v>0</v>
      </c>
      <c r="T213" s="183">
        <f>S213*H213</f>
        <v>0</v>
      </c>
      <c r="AR213" s="16" t="s">
        <v>239</v>
      </c>
      <c r="AT213" s="16" t="s">
        <v>141</v>
      </c>
      <c r="AU213" s="16" t="s">
        <v>82</v>
      </c>
      <c r="AY213" s="16" t="s">
        <v>139</v>
      </c>
      <c r="BE213" s="184">
        <f>IF(N213="základní",J213,0)</f>
        <v>0</v>
      </c>
      <c r="BF213" s="184">
        <f>IF(N213="snížená",J213,0)</f>
        <v>0</v>
      </c>
      <c r="BG213" s="184">
        <f>IF(N213="zákl. přenesená",J213,0)</f>
        <v>0</v>
      </c>
      <c r="BH213" s="184">
        <f>IF(N213="sníž. přenesená",J213,0)</f>
        <v>0</v>
      </c>
      <c r="BI213" s="184">
        <f>IF(N213="nulová",J213,0)</f>
        <v>0</v>
      </c>
      <c r="BJ213" s="16" t="s">
        <v>80</v>
      </c>
      <c r="BK213" s="184">
        <f>ROUND(I213*H213,2)</f>
        <v>0</v>
      </c>
      <c r="BL213" s="16" t="s">
        <v>239</v>
      </c>
      <c r="BM213" s="16" t="s">
        <v>2353</v>
      </c>
    </row>
    <row r="214" spans="2:47" s="1" customFormat="1" ht="11.25">
      <c r="B214" s="33"/>
      <c r="C214" s="34"/>
      <c r="D214" s="185" t="s">
        <v>148</v>
      </c>
      <c r="E214" s="34"/>
      <c r="F214" s="186" t="s">
        <v>2354</v>
      </c>
      <c r="G214" s="34"/>
      <c r="H214" s="34"/>
      <c r="I214" s="102"/>
      <c r="J214" s="34"/>
      <c r="K214" s="34"/>
      <c r="L214" s="37"/>
      <c r="M214" s="187"/>
      <c r="N214" s="59"/>
      <c r="O214" s="59"/>
      <c r="P214" s="59"/>
      <c r="Q214" s="59"/>
      <c r="R214" s="59"/>
      <c r="S214" s="59"/>
      <c r="T214" s="60"/>
      <c r="AT214" s="16" t="s">
        <v>148</v>
      </c>
      <c r="AU214" s="16" t="s">
        <v>82</v>
      </c>
    </row>
    <row r="215" spans="2:47" s="1" customFormat="1" ht="29.25">
      <c r="B215" s="33"/>
      <c r="C215" s="34"/>
      <c r="D215" s="185" t="s">
        <v>149</v>
      </c>
      <c r="E215" s="34"/>
      <c r="F215" s="188" t="s">
        <v>2350</v>
      </c>
      <c r="G215" s="34"/>
      <c r="H215" s="34"/>
      <c r="I215" s="102"/>
      <c r="J215" s="34"/>
      <c r="K215" s="34"/>
      <c r="L215" s="37"/>
      <c r="M215" s="187"/>
      <c r="N215" s="59"/>
      <c r="O215" s="59"/>
      <c r="P215" s="59"/>
      <c r="Q215" s="59"/>
      <c r="R215" s="59"/>
      <c r="S215" s="59"/>
      <c r="T215" s="60"/>
      <c r="AT215" s="16" t="s">
        <v>149</v>
      </c>
      <c r="AU215" s="16" t="s">
        <v>82</v>
      </c>
    </row>
    <row r="216" spans="2:51" s="11" customFormat="1" ht="11.25">
      <c r="B216" s="189"/>
      <c r="C216" s="190"/>
      <c r="D216" s="185" t="s">
        <v>151</v>
      </c>
      <c r="E216" s="191" t="s">
        <v>19</v>
      </c>
      <c r="F216" s="192" t="s">
        <v>2355</v>
      </c>
      <c r="G216" s="190"/>
      <c r="H216" s="193">
        <v>11</v>
      </c>
      <c r="I216" s="194"/>
      <c r="J216" s="190"/>
      <c r="K216" s="190"/>
      <c r="L216" s="195"/>
      <c r="M216" s="196"/>
      <c r="N216" s="197"/>
      <c r="O216" s="197"/>
      <c r="P216" s="197"/>
      <c r="Q216" s="197"/>
      <c r="R216" s="197"/>
      <c r="S216" s="197"/>
      <c r="T216" s="198"/>
      <c r="AT216" s="199" t="s">
        <v>151</v>
      </c>
      <c r="AU216" s="199" t="s">
        <v>82</v>
      </c>
      <c r="AV216" s="11" t="s">
        <v>82</v>
      </c>
      <c r="AW216" s="11" t="s">
        <v>33</v>
      </c>
      <c r="AX216" s="11" t="s">
        <v>80</v>
      </c>
      <c r="AY216" s="199" t="s">
        <v>139</v>
      </c>
    </row>
    <row r="217" spans="2:65" s="1" customFormat="1" ht="20.45" customHeight="1">
      <c r="B217" s="33"/>
      <c r="C217" s="173" t="s">
        <v>377</v>
      </c>
      <c r="D217" s="173" t="s">
        <v>141</v>
      </c>
      <c r="E217" s="174" t="s">
        <v>2356</v>
      </c>
      <c r="F217" s="175" t="s">
        <v>2357</v>
      </c>
      <c r="G217" s="176" t="s">
        <v>179</v>
      </c>
      <c r="H217" s="177">
        <v>10</v>
      </c>
      <c r="I217" s="178"/>
      <c r="J217" s="179">
        <f>ROUND(I217*H217,2)</f>
        <v>0</v>
      </c>
      <c r="K217" s="175" t="s">
        <v>145</v>
      </c>
      <c r="L217" s="37"/>
      <c r="M217" s="180" t="s">
        <v>19</v>
      </c>
      <c r="N217" s="181" t="s">
        <v>43</v>
      </c>
      <c r="O217" s="59"/>
      <c r="P217" s="182">
        <f>O217*H217</f>
        <v>0</v>
      </c>
      <c r="Q217" s="182">
        <v>8E-05</v>
      </c>
      <c r="R217" s="182">
        <f>Q217*H217</f>
        <v>0.0008</v>
      </c>
      <c r="S217" s="182">
        <v>0</v>
      </c>
      <c r="T217" s="183">
        <f>S217*H217</f>
        <v>0</v>
      </c>
      <c r="AR217" s="16" t="s">
        <v>239</v>
      </c>
      <c r="AT217" s="16" t="s">
        <v>141</v>
      </c>
      <c r="AU217" s="16" t="s">
        <v>82</v>
      </c>
      <c r="AY217" s="16" t="s">
        <v>139</v>
      </c>
      <c r="BE217" s="184">
        <f>IF(N217="základní",J217,0)</f>
        <v>0</v>
      </c>
      <c r="BF217" s="184">
        <f>IF(N217="snížená",J217,0)</f>
        <v>0</v>
      </c>
      <c r="BG217" s="184">
        <f>IF(N217="zákl. přenesená",J217,0)</f>
        <v>0</v>
      </c>
      <c r="BH217" s="184">
        <f>IF(N217="sníž. přenesená",J217,0)</f>
        <v>0</v>
      </c>
      <c r="BI217" s="184">
        <f>IF(N217="nulová",J217,0)</f>
        <v>0</v>
      </c>
      <c r="BJ217" s="16" t="s">
        <v>80</v>
      </c>
      <c r="BK217" s="184">
        <f>ROUND(I217*H217,2)</f>
        <v>0</v>
      </c>
      <c r="BL217" s="16" t="s">
        <v>239</v>
      </c>
      <c r="BM217" s="16" t="s">
        <v>2358</v>
      </c>
    </row>
    <row r="218" spans="2:47" s="1" customFormat="1" ht="19.5">
      <c r="B218" s="33"/>
      <c r="C218" s="34"/>
      <c r="D218" s="185" t="s">
        <v>148</v>
      </c>
      <c r="E218" s="34"/>
      <c r="F218" s="186" t="s">
        <v>2359</v>
      </c>
      <c r="G218" s="34"/>
      <c r="H218" s="34"/>
      <c r="I218" s="102"/>
      <c r="J218" s="34"/>
      <c r="K218" s="34"/>
      <c r="L218" s="37"/>
      <c r="M218" s="187"/>
      <c r="N218" s="59"/>
      <c r="O218" s="59"/>
      <c r="P218" s="59"/>
      <c r="Q218" s="59"/>
      <c r="R218" s="59"/>
      <c r="S218" s="59"/>
      <c r="T218" s="60"/>
      <c r="AT218" s="16" t="s">
        <v>148</v>
      </c>
      <c r="AU218" s="16" t="s">
        <v>82</v>
      </c>
    </row>
    <row r="219" spans="2:47" s="1" customFormat="1" ht="29.25">
      <c r="B219" s="33"/>
      <c r="C219" s="34"/>
      <c r="D219" s="185" t="s">
        <v>149</v>
      </c>
      <c r="E219" s="34"/>
      <c r="F219" s="188" t="s">
        <v>2350</v>
      </c>
      <c r="G219" s="34"/>
      <c r="H219" s="34"/>
      <c r="I219" s="102"/>
      <c r="J219" s="34"/>
      <c r="K219" s="34"/>
      <c r="L219" s="37"/>
      <c r="M219" s="187"/>
      <c r="N219" s="59"/>
      <c r="O219" s="59"/>
      <c r="P219" s="59"/>
      <c r="Q219" s="59"/>
      <c r="R219" s="59"/>
      <c r="S219" s="59"/>
      <c r="T219" s="60"/>
      <c r="AT219" s="16" t="s">
        <v>149</v>
      </c>
      <c r="AU219" s="16" t="s">
        <v>82</v>
      </c>
    </row>
    <row r="220" spans="2:65" s="1" customFormat="1" ht="20.45" customHeight="1">
      <c r="B220" s="33"/>
      <c r="C220" s="173" t="s">
        <v>385</v>
      </c>
      <c r="D220" s="173" t="s">
        <v>141</v>
      </c>
      <c r="E220" s="174" t="s">
        <v>2360</v>
      </c>
      <c r="F220" s="175" t="s">
        <v>2361</v>
      </c>
      <c r="G220" s="176" t="s">
        <v>179</v>
      </c>
      <c r="H220" s="177">
        <v>1.5</v>
      </c>
      <c r="I220" s="178"/>
      <c r="J220" s="179">
        <f>ROUND(I220*H220,2)</f>
        <v>0</v>
      </c>
      <c r="K220" s="175" t="s">
        <v>145</v>
      </c>
      <c r="L220" s="37"/>
      <c r="M220" s="180" t="s">
        <v>19</v>
      </c>
      <c r="N220" s="181" t="s">
        <v>43</v>
      </c>
      <c r="O220" s="59"/>
      <c r="P220" s="182">
        <f>O220*H220</f>
        <v>0</v>
      </c>
      <c r="Q220" s="182">
        <v>7E-05</v>
      </c>
      <c r="R220" s="182">
        <f>Q220*H220</f>
        <v>0.00010499999999999999</v>
      </c>
      <c r="S220" s="182">
        <v>0</v>
      </c>
      <c r="T220" s="183">
        <f>S220*H220</f>
        <v>0</v>
      </c>
      <c r="AR220" s="16" t="s">
        <v>239</v>
      </c>
      <c r="AT220" s="16" t="s">
        <v>141</v>
      </c>
      <c r="AU220" s="16" t="s">
        <v>82</v>
      </c>
      <c r="AY220" s="16" t="s">
        <v>139</v>
      </c>
      <c r="BE220" s="184">
        <f>IF(N220="základní",J220,0)</f>
        <v>0</v>
      </c>
      <c r="BF220" s="184">
        <f>IF(N220="snížená",J220,0)</f>
        <v>0</v>
      </c>
      <c r="BG220" s="184">
        <f>IF(N220="zákl. přenesená",J220,0)</f>
        <v>0</v>
      </c>
      <c r="BH220" s="184">
        <f>IF(N220="sníž. přenesená",J220,0)</f>
        <v>0</v>
      </c>
      <c r="BI220" s="184">
        <f>IF(N220="nulová",J220,0)</f>
        <v>0</v>
      </c>
      <c r="BJ220" s="16" t="s">
        <v>80</v>
      </c>
      <c r="BK220" s="184">
        <f>ROUND(I220*H220,2)</f>
        <v>0</v>
      </c>
      <c r="BL220" s="16" t="s">
        <v>239</v>
      </c>
      <c r="BM220" s="16" t="s">
        <v>2362</v>
      </c>
    </row>
    <row r="221" spans="2:47" s="1" customFormat="1" ht="19.5">
      <c r="B221" s="33"/>
      <c r="C221" s="34"/>
      <c r="D221" s="185" t="s">
        <v>148</v>
      </c>
      <c r="E221" s="34"/>
      <c r="F221" s="186" t="s">
        <v>2363</v>
      </c>
      <c r="G221" s="34"/>
      <c r="H221" s="34"/>
      <c r="I221" s="102"/>
      <c r="J221" s="34"/>
      <c r="K221" s="34"/>
      <c r="L221" s="37"/>
      <c r="M221" s="187"/>
      <c r="N221" s="59"/>
      <c r="O221" s="59"/>
      <c r="P221" s="59"/>
      <c r="Q221" s="59"/>
      <c r="R221" s="59"/>
      <c r="S221" s="59"/>
      <c r="T221" s="60"/>
      <c r="AT221" s="16" t="s">
        <v>148</v>
      </c>
      <c r="AU221" s="16" t="s">
        <v>82</v>
      </c>
    </row>
    <row r="222" spans="2:47" s="1" customFormat="1" ht="29.25">
      <c r="B222" s="33"/>
      <c r="C222" s="34"/>
      <c r="D222" s="185" t="s">
        <v>149</v>
      </c>
      <c r="E222" s="34"/>
      <c r="F222" s="188" t="s">
        <v>2350</v>
      </c>
      <c r="G222" s="34"/>
      <c r="H222" s="34"/>
      <c r="I222" s="102"/>
      <c r="J222" s="34"/>
      <c r="K222" s="34"/>
      <c r="L222" s="37"/>
      <c r="M222" s="187"/>
      <c r="N222" s="59"/>
      <c r="O222" s="59"/>
      <c r="P222" s="59"/>
      <c r="Q222" s="59"/>
      <c r="R222" s="59"/>
      <c r="S222" s="59"/>
      <c r="T222" s="60"/>
      <c r="AT222" s="16" t="s">
        <v>149</v>
      </c>
      <c r="AU222" s="16" t="s">
        <v>82</v>
      </c>
    </row>
    <row r="223" spans="2:65" s="1" customFormat="1" ht="20.45" customHeight="1">
      <c r="B223" s="33"/>
      <c r="C223" s="173" t="s">
        <v>391</v>
      </c>
      <c r="D223" s="173" t="s">
        <v>141</v>
      </c>
      <c r="E223" s="174" t="s">
        <v>2364</v>
      </c>
      <c r="F223" s="175" t="s">
        <v>2365</v>
      </c>
      <c r="G223" s="176" t="s">
        <v>179</v>
      </c>
      <c r="H223" s="177">
        <v>6.5</v>
      </c>
      <c r="I223" s="178"/>
      <c r="J223" s="179">
        <f>ROUND(I223*H223,2)</f>
        <v>0</v>
      </c>
      <c r="K223" s="175" t="s">
        <v>145</v>
      </c>
      <c r="L223" s="37"/>
      <c r="M223" s="180" t="s">
        <v>19</v>
      </c>
      <c r="N223" s="181" t="s">
        <v>43</v>
      </c>
      <c r="O223" s="59"/>
      <c r="P223" s="182">
        <f>O223*H223</f>
        <v>0</v>
      </c>
      <c r="Q223" s="182">
        <v>9E-05</v>
      </c>
      <c r="R223" s="182">
        <f>Q223*H223</f>
        <v>0.000585</v>
      </c>
      <c r="S223" s="182">
        <v>0</v>
      </c>
      <c r="T223" s="183">
        <f>S223*H223</f>
        <v>0</v>
      </c>
      <c r="AR223" s="16" t="s">
        <v>239</v>
      </c>
      <c r="AT223" s="16" t="s">
        <v>141</v>
      </c>
      <c r="AU223" s="16" t="s">
        <v>82</v>
      </c>
      <c r="AY223" s="16" t="s">
        <v>139</v>
      </c>
      <c r="BE223" s="184">
        <f>IF(N223="základní",J223,0)</f>
        <v>0</v>
      </c>
      <c r="BF223" s="184">
        <f>IF(N223="snížená",J223,0)</f>
        <v>0</v>
      </c>
      <c r="BG223" s="184">
        <f>IF(N223="zákl. přenesená",J223,0)</f>
        <v>0</v>
      </c>
      <c r="BH223" s="184">
        <f>IF(N223="sníž. přenesená",J223,0)</f>
        <v>0</v>
      </c>
      <c r="BI223" s="184">
        <f>IF(N223="nulová",J223,0)</f>
        <v>0</v>
      </c>
      <c r="BJ223" s="16" t="s">
        <v>80</v>
      </c>
      <c r="BK223" s="184">
        <f>ROUND(I223*H223,2)</f>
        <v>0</v>
      </c>
      <c r="BL223" s="16" t="s">
        <v>239</v>
      </c>
      <c r="BM223" s="16" t="s">
        <v>2366</v>
      </c>
    </row>
    <row r="224" spans="2:47" s="1" customFormat="1" ht="19.5">
      <c r="B224" s="33"/>
      <c r="C224" s="34"/>
      <c r="D224" s="185" t="s">
        <v>148</v>
      </c>
      <c r="E224" s="34"/>
      <c r="F224" s="186" t="s">
        <v>2367</v>
      </c>
      <c r="G224" s="34"/>
      <c r="H224" s="34"/>
      <c r="I224" s="102"/>
      <c r="J224" s="34"/>
      <c r="K224" s="34"/>
      <c r="L224" s="37"/>
      <c r="M224" s="187"/>
      <c r="N224" s="59"/>
      <c r="O224" s="59"/>
      <c r="P224" s="59"/>
      <c r="Q224" s="59"/>
      <c r="R224" s="59"/>
      <c r="S224" s="59"/>
      <c r="T224" s="60"/>
      <c r="AT224" s="16" t="s">
        <v>148</v>
      </c>
      <c r="AU224" s="16" t="s">
        <v>82</v>
      </c>
    </row>
    <row r="225" spans="2:47" s="1" customFormat="1" ht="29.25">
      <c r="B225" s="33"/>
      <c r="C225" s="34"/>
      <c r="D225" s="185" t="s">
        <v>149</v>
      </c>
      <c r="E225" s="34"/>
      <c r="F225" s="188" t="s">
        <v>2350</v>
      </c>
      <c r="G225" s="34"/>
      <c r="H225" s="34"/>
      <c r="I225" s="102"/>
      <c r="J225" s="34"/>
      <c r="K225" s="34"/>
      <c r="L225" s="37"/>
      <c r="M225" s="187"/>
      <c r="N225" s="59"/>
      <c r="O225" s="59"/>
      <c r="P225" s="59"/>
      <c r="Q225" s="59"/>
      <c r="R225" s="59"/>
      <c r="S225" s="59"/>
      <c r="T225" s="60"/>
      <c r="AT225" s="16" t="s">
        <v>149</v>
      </c>
      <c r="AU225" s="16" t="s">
        <v>82</v>
      </c>
    </row>
    <row r="226" spans="2:65" s="1" customFormat="1" ht="20.45" customHeight="1">
      <c r="B226" s="33"/>
      <c r="C226" s="173" t="s">
        <v>395</v>
      </c>
      <c r="D226" s="173" t="s">
        <v>141</v>
      </c>
      <c r="E226" s="174" t="s">
        <v>2368</v>
      </c>
      <c r="F226" s="175" t="s">
        <v>2369</v>
      </c>
      <c r="G226" s="176" t="s">
        <v>179</v>
      </c>
      <c r="H226" s="177">
        <v>8</v>
      </c>
      <c r="I226" s="178"/>
      <c r="J226" s="179">
        <f>ROUND(I226*H226,2)</f>
        <v>0</v>
      </c>
      <c r="K226" s="175" t="s">
        <v>145</v>
      </c>
      <c r="L226" s="37"/>
      <c r="M226" s="180" t="s">
        <v>19</v>
      </c>
      <c r="N226" s="181" t="s">
        <v>43</v>
      </c>
      <c r="O226" s="59"/>
      <c r="P226" s="182">
        <f>O226*H226</f>
        <v>0</v>
      </c>
      <c r="Q226" s="182">
        <v>0.0002</v>
      </c>
      <c r="R226" s="182">
        <f>Q226*H226</f>
        <v>0.0016</v>
      </c>
      <c r="S226" s="182">
        <v>0</v>
      </c>
      <c r="T226" s="183">
        <f>S226*H226</f>
        <v>0</v>
      </c>
      <c r="AR226" s="16" t="s">
        <v>239</v>
      </c>
      <c r="AT226" s="16" t="s">
        <v>141</v>
      </c>
      <c r="AU226" s="16" t="s">
        <v>82</v>
      </c>
      <c r="AY226" s="16" t="s">
        <v>139</v>
      </c>
      <c r="BE226" s="184">
        <f>IF(N226="základní",J226,0)</f>
        <v>0</v>
      </c>
      <c r="BF226" s="184">
        <f>IF(N226="snížená",J226,0)</f>
        <v>0</v>
      </c>
      <c r="BG226" s="184">
        <f>IF(N226="zákl. přenesená",J226,0)</f>
        <v>0</v>
      </c>
      <c r="BH226" s="184">
        <f>IF(N226="sníž. přenesená",J226,0)</f>
        <v>0</v>
      </c>
      <c r="BI226" s="184">
        <f>IF(N226="nulová",J226,0)</f>
        <v>0</v>
      </c>
      <c r="BJ226" s="16" t="s">
        <v>80</v>
      </c>
      <c r="BK226" s="184">
        <f>ROUND(I226*H226,2)</f>
        <v>0</v>
      </c>
      <c r="BL226" s="16" t="s">
        <v>239</v>
      </c>
      <c r="BM226" s="16" t="s">
        <v>2370</v>
      </c>
    </row>
    <row r="227" spans="2:47" s="1" customFormat="1" ht="19.5">
      <c r="B227" s="33"/>
      <c r="C227" s="34"/>
      <c r="D227" s="185" t="s">
        <v>148</v>
      </c>
      <c r="E227" s="34"/>
      <c r="F227" s="186" t="s">
        <v>2371</v>
      </c>
      <c r="G227" s="34"/>
      <c r="H227" s="34"/>
      <c r="I227" s="102"/>
      <c r="J227" s="34"/>
      <c r="K227" s="34"/>
      <c r="L227" s="37"/>
      <c r="M227" s="187"/>
      <c r="N227" s="59"/>
      <c r="O227" s="59"/>
      <c r="P227" s="59"/>
      <c r="Q227" s="59"/>
      <c r="R227" s="59"/>
      <c r="S227" s="59"/>
      <c r="T227" s="60"/>
      <c r="AT227" s="16" t="s">
        <v>148</v>
      </c>
      <c r="AU227" s="16" t="s">
        <v>82</v>
      </c>
    </row>
    <row r="228" spans="2:47" s="1" customFormat="1" ht="29.25">
      <c r="B228" s="33"/>
      <c r="C228" s="34"/>
      <c r="D228" s="185" t="s">
        <v>149</v>
      </c>
      <c r="E228" s="34"/>
      <c r="F228" s="188" t="s">
        <v>2350</v>
      </c>
      <c r="G228" s="34"/>
      <c r="H228" s="34"/>
      <c r="I228" s="102"/>
      <c r="J228" s="34"/>
      <c r="K228" s="34"/>
      <c r="L228" s="37"/>
      <c r="M228" s="187"/>
      <c r="N228" s="59"/>
      <c r="O228" s="59"/>
      <c r="P228" s="59"/>
      <c r="Q228" s="59"/>
      <c r="R228" s="59"/>
      <c r="S228" s="59"/>
      <c r="T228" s="60"/>
      <c r="AT228" s="16" t="s">
        <v>149</v>
      </c>
      <c r="AU228" s="16" t="s">
        <v>82</v>
      </c>
    </row>
    <row r="229" spans="2:65" s="1" customFormat="1" ht="20.45" customHeight="1">
      <c r="B229" s="33"/>
      <c r="C229" s="173" t="s">
        <v>401</v>
      </c>
      <c r="D229" s="173" t="s">
        <v>141</v>
      </c>
      <c r="E229" s="174" t="s">
        <v>2372</v>
      </c>
      <c r="F229" s="175" t="s">
        <v>2373</v>
      </c>
      <c r="G229" s="176" t="s">
        <v>179</v>
      </c>
      <c r="H229" s="177">
        <v>6.5</v>
      </c>
      <c r="I229" s="178"/>
      <c r="J229" s="179">
        <f>ROUND(I229*H229,2)</f>
        <v>0</v>
      </c>
      <c r="K229" s="175" t="s">
        <v>145</v>
      </c>
      <c r="L229" s="37"/>
      <c r="M229" s="180" t="s">
        <v>19</v>
      </c>
      <c r="N229" s="181" t="s">
        <v>43</v>
      </c>
      <c r="O229" s="59"/>
      <c r="P229" s="182">
        <f>O229*H229</f>
        <v>0</v>
      </c>
      <c r="Q229" s="182">
        <v>0.00024</v>
      </c>
      <c r="R229" s="182">
        <f>Q229*H229</f>
        <v>0.00156</v>
      </c>
      <c r="S229" s="182">
        <v>0</v>
      </c>
      <c r="T229" s="183">
        <f>S229*H229</f>
        <v>0</v>
      </c>
      <c r="AR229" s="16" t="s">
        <v>239</v>
      </c>
      <c r="AT229" s="16" t="s">
        <v>141</v>
      </c>
      <c r="AU229" s="16" t="s">
        <v>82</v>
      </c>
      <c r="AY229" s="16" t="s">
        <v>139</v>
      </c>
      <c r="BE229" s="184">
        <f>IF(N229="základní",J229,0)</f>
        <v>0</v>
      </c>
      <c r="BF229" s="184">
        <f>IF(N229="snížená",J229,0)</f>
        <v>0</v>
      </c>
      <c r="BG229" s="184">
        <f>IF(N229="zákl. přenesená",J229,0)</f>
        <v>0</v>
      </c>
      <c r="BH229" s="184">
        <f>IF(N229="sníž. přenesená",J229,0)</f>
        <v>0</v>
      </c>
      <c r="BI229" s="184">
        <f>IF(N229="nulová",J229,0)</f>
        <v>0</v>
      </c>
      <c r="BJ229" s="16" t="s">
        <v>80</v>
      </c>
      <c r="BK229" s="184">
        <f>ROUND(I229*H229,2)</f>
        <v>0</v>
      </c>
      <c r="BL229" s="16" t="s">
        <v>239</v>
      </c>
      <c r="BM229" s="16" t="s">
        <v>2374</v>
      </c>
    </row>
    <row r="230" spans="2:47" s="1" customFormat="1" ht="19.5">
      <c r="B230" s="33"/>
      <c r="C230" s="34"/>
      <c r="D230" s="185" t="s">
        <v>148</v>
      </c>
      <c r="E230" s="34"/>
      <c r="F230" s="186" t="s">
        <v>2375</v>
      </c>
      <c r="G230" s="34"/>
      <c r="H230" s="34"/>
      <c r="I230" s="102"/>
      <c r="J230" s="34"/>
      <c r="K230" s="34"/>
      <c r="L230" s="37"/>
      <c r="M230" s="187"/>
      <c r="N230" s="59"/>
      <c r="O230" s="59"/>
      <c r="P230" s="59"/>
      <c r="Q230" s="59"/>
      <c r="R230" s="59"/>
      <c r="S230" s="59"/>
      <c r="T230" s="60"/>
      <c r="AT230" s="16" t="s">
        <v>148</v>
      </c>
      <c r="AU230" s="16" t="s">
        <v>82</v>
      </c>
    </row>
    <row r="231" spans="2:47" s="1" customFormat="1" ht="29.25">
      <c r="B231" s="33"/>
      <c r="C231" s="34"/>
      <c r="D231" s="185" t="s">
        <v>149</v>
      </c>
      <c r="E231" s="34"/>
      <c r="F231" s="188" t="s">
        <v>2350</v>
      </c>
      <c r="G231" s="34"/>
      <c r="H231" s="34"/>
      <c r="I231" s="102"/>
      <c r="J231" s="34"/>
      <c r="K231" s="34"/>
      <c r="L231" s="37"/>
      <c r="M231" s="187"/>
      <c r="N231" s="59"/>
      <c r="O231" s="59"/>
      <c r="P231" s="59"/>
      <c r="Q231" s="59"/>
      <c r="R231" s="59"/>
      <c r="S231" s="59"/>
      <c r="T231" s="60"/>
      <c r="AT231" s="16" t="s">
        <v>149</v>
      </c>
      <c r="AU231" s="16" t="s">
        <v>82</v>
      </c>
    </row>
    <row r="232" spans="2:65" s="1" customFormat="1" ht="20.45" customHeight="1">
      <c r="B232" s="33"/>
      <c r="C232" s="173" t="s">
        <v>405</v>
      </c>
      <c r="D232" s="173" t="s">
        <v>141</v>
      </c>
      <c r="E232" s="174" t="s">
        <v>2376</v>
      </c>
      <c r="F232" s="175" t="s">
        <v>2377</v>
      </c>
      <c r="G232" s="176" t="s">
        <v>347</v>
      </c>
      <c r="H232" s="177">
        <v>4</v>
      </c>
      <c r="I232" s="178"/>
      <c r="J232" s="179">
        <f>ROUND(I232*H232,2)</f>
        <v>0</v>
      </c>
      <c r="K232" s="175" t="s">
        <v>145</v>
      </c>
      <c r="L232" s="37"/>
      <c r="M232" s="180" t="s">
        <v>19</v>
      </c>
      <c r="N232" s="181" t="s">
        <v>43</v>
      </c>
      <c r="O232" s="59"/>
      <c r="P232" s="182">
        <f>O232*H232</f>
        <v>0</v>
      </c>
      <c r="Q232" s="182">
        <v>0</v>
      </c>
      <c r="R232" s="182">
        <f>Q232*H232</f>
        <v>0</v>
      </c>
      <c r="S232" s="182">
        <v>0</v>
      </c>
      <c r="T232" s="183">
        <f>S232*H232</f>
        <v>0</v>
      </c>
      <c r="AR232" s="16" t="s">
        <v>239</v>
      </c>
      <c r="AT232" s="16" t="s">
        <v>141</v>
      </c>
      <c r="AU232" s="16" t="s">
        <v>82</v>
      </c>
      <c r="AY232" s="16" t="s">
        <v>139</v>
      </c>
      <c r="BE232" s="184">
        <f>IF(N232="základní",J232,0)</f>
        <v>0</v>
      </c>
      <c r="BF232" s="184">
        <f>IF(N232="snížená",J232,0)</f>
        <v>0</v>
      </c>
      <c r="BG232" s="184">
        <f>IF(N232="zákl. přenesená",J232,0)</f>
        <v>0</v>
      </c>
      <c r="BH232" s="184">
        <f>IF(N232="sníž. přenesená",J232,0)</f>
        <v>0</v>
      </c>
      <c r="BI232" s="184">
        <f>IF(N232="nulová",J232,0)</f>
        <v>0</v>
      </c>
      <c r="BJ232" s="16" t="s">
        <v>80</v>
      </c>
      <c r="BK232" s="184">
        <f>ROUND(I232*H232,2)</f>
        <v>0</v>
      </c>
      <c r="BL232" s="16" t="s">
        <v>239</v>
      </c>
      <c r="BM232" s="16" t="s">
        <v>2378</v>
      </c>
    </row>
    <row r="233" spans="2:47" s="1" customFormat="1" ht="11.25">
      <c r="B233" s="33"/>
      <c r="C233" s="34"/>
      <c r="D233" s="185" t="s">
        <v>148</v>
      </c>
      <c r="E233" s="34"/>
      <c r="F233" s="186" t="s">
        <v>2379</v>
      </c>
      <c r="G233" s="34"/>
      <c r="H233" s="34"/>
      <c r="I233" s="102"/>
      <c r="J233" s="34"/>
      <c r="K233" s="34"/>
      <c r="L233" s="37"/>
      <c r="M233" s="187"/>
      <c r="N233" s="59"/>
      <c r="O233" s="59"/>
      <c r="P233" s="59"/>
      <c r="Q233" s="59"/>
      <c r="R233" s="59"/>
      <c r="S233" s="59"/>
      <c r="T233" s="60"/>
      <c r="AT233" s="16" t="s">
        <v>148</v>
      </c>
      <c r="AU233" s="16" t="s">
        <v>82</v>
      </c>
    </row>
    <row r="234" spans="2:47" s="1" customFormat="1" ht="48.75">
      <c r="B234" s="33"/>
      <c r="C234" s="34"/>
      <c r="D234" s="185" t="s">
        <v>149</v>
      </c>
      <c r="E234" s="34"/>
      <c r="F234" s="188" t="s">
        <v>2380</v>
      </c>
      <c r="G234" s="34"/>
      <c r="H234" s="34"/>
      <c r="I234" s="102"/>
      <c r="J234" s="34"/>
      <c r="K234" s="34"/>
      <c r="L234" s="37"/>
      <c r="M234" s="187"/>
      <c r="N234" s="59"/>
      <c r="O234" s="59"/>
      <c r="P234" s="59"/>
      <c r="Q234" s="59"/>
      <c r="R234" s="59"/>
      <c r="S234" s="59"/>
      <c r="T234" s="60"/>
      <c r="AT234" s="16" t="s">
        <v>149</v>
      </c>
      <c r="AU234" s="16" t="s">
        <v>82</v>
      </c>
    </row>
    <row r="235" spans="2:65" s="1" customFormat="1" ht="20.45" customHeight="1">
      <c r="B235" s="33"/>
      <c r="C235" s="173" t="s">
        <v>412</v>
      </c>
      <c r="D235" s="173" t="s">
        <v>141</v>
      </c>
      <c r="E235" s="174" t="s">
        <v>2381</v>
      </c>
      <c r="F235" s="175" t="s">
        <v>2382</v>
      </c>
      <c r="G235" s="176" t="s">
        <v>347</v>
      </c>
      <c r="H235" s="177">
        <v>2</v>
      </c>
      <c r="I235" s="178"/>
      <c r="J235" s="179">
        <f>ROUND(I235*H235,2)</f>
        <v>0</v>
      </c>
      <c r="K235" s="175" t="s">
        <v>145</v>
      </c>
      <c r="L235" s="37"/>
      <c r="M235" s="180" t="s">
        <v>19</v>
      </c>
      <c r="N235" s="181" t="s">
        <v>43</v>
      </c>
      <c r="O235" s="59"/>
      <c r="P235" s="182">
        <f>O235*H235</f>
        <v>0</v>
      </c>
      <c r="Q235" s="182">
        <v>0</v>
      </c>
      <c r="R235" s="182">
        <f>Q235*H235</f>
        <v>0</v>
      </c>
      <c r="S235" s="182">
        <v>0</v>
      </c>
      <c r="T235" s="183">
        <f>S235*H235</f>
        <v>0</v>
      </c>
      <c r="AR235" s="16" t="s">
        <v>239</v>
      </c>
      <c r="AT235" s="16" t="s">
        <v>141</v>
      </c>
      <c r="AU235" s="16" t="s">
        <v>82</v>
      </c>
      <c r="AY235" s="16" t="s">
        <v>139</v>
      </c>
      <c r="BE235" s="184">
        <f>IF(N235="základní",J235,0)</f>
        <v>0</v>
      </c>
      <c r="BF235" s="184">
        <f>IF(N235="snížená",J235,0)</f>
        <v>0</v>
      </c>
      <c r="BG235" s="184">
        <f>IF(N235="zákl. přenesená",J235,0)</f>
        <v>0</v>
      </c>
      <c r="BH235" s="184">
        <f>IF(N235="sníž. přenesená",J235,0)</f>
        <v>0</v>
      </c>
      <c r="BI235" s="184">
        <f>IF(N235="nulová",J235,0)</f>
        <v>0</v>
      </c>
      <c r="BJ235" s="16" t="s">
        <v>80</v>
      </c>
      <c r="BK235" s="184">
        <f>ROUND(I235*H235,2)</f>
        <v>0</v>
      </c>
      <c r="BL235" s="16" t="s">
        <v>239</v>
      </c>
      <c r="BM235" s="16" t="s">
        <v>2383</v>
      </c>
    </row>
    <row r="236" spans="2:47" s="1" customFormat="1" ht="11.25">
      <c r="B236" s="33"/>
      <c r="C236" s="34"/>
      <c r="D236" s="185" t="s">
        <v>148</v>
      </c>
      <c r="E236" s="34"/>
      <c r="F236" s="186" t="s">
        <v>2384</v>
      </c>
      <c r="G236" s="34"/>
      <c r="H236" s="34"/>
      <c r="I236" s="102"/>
      <c r="J236" s="34"/>
      <c r="K236" s="34"/>
      <c r="L236" s="37"/>
      <c r="M236" s="187"/>
      <c r="N236" s="59"/>
      <c r="O236" s="59"/>
      <c r="P236" s="59"/>
      <c r="Q236" s="59"/>
      <c r="R236" s="59"/>
      <c r="S236" s="59"/>
      <c r="T236" s="60"/>
      <c r="AT236" s="16" t="s">
        <v>148</v>
      </c>
      <c r="AU236" s="16" t="s">
        <v>82</v>
      </c>
    </row>
    <row r="237" spans="2:47" s="1" customFormat="1" ht="68.25">
      <c r="B237" s="33"/>
      <c r="C237" s="34"/>
      <c r="D237" s="185" t="s">
        <v>149</v>
      </c>
      <c r="E237" s="34"/>
      <c r="F237" s="188" t="s">
        <v>2385</v>
      </c>
      <c r="G237" s="34"/>
      <c r="H237" s="34"/>
      <c r="I237" s="102"/>
      <c r="J237" s="34"/>
      <c r="K237" s="34"/>
      <c r="L237" s="37"/>
      <c r="M237" s="187"/>
      <c r="N237" s="59"/>
      <c r="O237" s="59"/>
      <c r="P237" s="59"/>
      <c r="Q237" s="59"/>
      <c r="R237" s="59"/>
      <c r="S237" s="59"/>
      <c r="T237" s="60"/>
      <c r="AT237" s="16" t="s">
        <v>149</v>
      </c>
      <c r="AU237" s="16" t="s">
        <v>82</v>
      </c>
    </row>
    <row r="238" spans="2:65" s="1" customFormat="1" ht="20.45" customHeight="1">
      <c r="B238" s="33"/>
      <c r="C238" s="173" t="s">
        <v>418</v>
      </c>
      <c r="D238" s="173" t="s">
        <v>141</v>
      </c>
      <c r="E238" s="174" t="s">
        <v>2386</v>
      </c>
      <c r="F238" s="175" t="s">
        <v>2387</v>
      </c>
      <c r="G238" s="176" t="s">
        <v>347</v>
      </c>
      <c r="H238" s="177">
        <v>4</v>
      </c>
      <c r="I238" s="178"/>
      <c r="J238" s="179">
        <f>ROUND(I238*H238,2)</f>
        <v>0</v>
      </c>
      <c r="K238" s="175" t="s">
        <v>145</v>
      </c>
      <c r="L238" s="37"/>
      <c r="M238" s="180" t="s">
        <v>19</v>
      </c>
      <c r="N238" s="181" t="s">
        <v>43</v>
      </c>
      <c r="O238" s="59"/>
      <c r="P238" s="182">
        <f>O238*H238</f>
        <v>0</v>
      </c>
      <c r="Q238" s="182">
        <v>0.00017</v>
      </c>
      <c r="R238" s="182">
        <f>Q238*H238</f>
        <v>0.00068</v>
      </c>
      <c r="S238" s="182">
        <v>0</v>
      </c>
      <c r="T238" s="183">
        <f>S238*H238</f>
        <v>0</v>
      </c>
      <c r="AR238" s="16" t="s">
        <v>239</v>
      </c>
      <c r="AT238" s="16" t="s">
        <v>141</v>
      </c>
      <c r="AU238" s="16" t="s">
        <v>82</v>
      </c>
      <c r="AY238" s="16" t="s">
        <v>139</v>
      </c>
      <c r="BE238" s="184">
        <f>IF(N238="základní",J238,0)</f>
        <v>0</v>
      </c>
      <c r="BF238" s="184">
        <f>IF(N238="snížená",J238,0)</f>
        <v>0</v>
      </c>
      <c r="BG238" s="184">
        <f>IF(N238="zákl. přenesená",J238,0)</f>
        <v>0</v>
      </c>
      <c r="BH238" s="184">
        <f>IF(N238="sníž. přenesená",J238,0)</f>
        <v>0</v>
      </c>
      <c r="BI238" s="184">
        <f>IF(N238="nulová",J238,0)</f>
        <v>0</v>
      </c>
      <c r="BJ238" s="16" t="s">
        <v>80</v>
      </c>
      <c r="BK238" s="184">
        <f>ROUND(I238*H238,2)</f>
        <v>0</v>
      </c>
      <c r="BL238" s="16" t="s">
        <v>239</v>
      </c>
      <c r="BM238" s="16" t="s">
        <v>2388</v>
      </c>
    </row>
    <row r="239" spans="2:47" s="1" customFormat="1" ht="11.25">
      <c r="B239" s="33"/>
      <c r="C239" s="34"/>
      <c r="D239" s="185" t="s">
        <v>148</v>
      </c>
      <c r="E239" s="34"/>
      <c r="F239" s="186" t="s">
        <v>2389</v>
      </c>
      <c r="G239" s="34"/>
      <c r="H239" s="34"/>
      <c r="I239" s="102"/>
      <c r="J239" s="34"/>
      <c r="K239" s="34"/>
      <c r="L239" s="37"/>
      <c r="M239" s="187"/>
      <c r="N239" s="59"/>
      <c r="O239" s="59"/>
      <c r="P239" s="59"/>
      <c r="Q239" s="59"/>
      <c r="R239" s="59"/>
      <c r="S239" s="59"/>
      <c r="T239" s="60"/>
      <c r="AT239" s="16" t="s">
        <v>148</v>
      </c>
      <c r="AU239" s="16" t="s">
        <v>82</v>
      </c>
    </row>
    <row r="240" spans="2:47" s="1" customFormat="1" ht="39">
      <c r="B240" s="33"/>
      <c r="C240" s="34"/>
      <c r="D240" s="185" t="s">
        <v>149</v>
      </c>
      <c r="E240" s="34"/>
      <c r="F240" s="188" t="s">
        <v>2390</v>
      </c>
      <c r="G240" s="34"/>
      <c r="H240" s="34"/>
      <c r="I240" s="102"/>
      <c r="J240" s="34"/>
      <c r="K240" s="34"/>
      <c r="L240" s="37"/>
      <c r="M240" s="187"/>
      <c r="N240" s="59"/>
      <c r="O240" s="59"/>
      <c r="P240" s="59"/>
      <c r="Q240" s="59"/>
      <c r="R240" s="59"/>
      <c r="S240" s="59"/>
      <c r="T240" s="60"/>
      <c r="AT240" s="16" t="s">
        <v>149</v>
      </c>
      <c r="AU240" s="16" t="s">
        <v>82</v>
      </c>
    </row>
    <row r="241" spans="2:51" s="11" customFormat="1" ht="11.25">
      <c r="B241" s="189"/>
      <c r="C241" s="190"/>
      <c r="D241" s="185" t="s">
        <v>151</v>
      </c>
      <c r="E241" s="191" t="s">
        <v>19</v>
      </c>
      <c r="F241" s="192" t="s">
        <v>146</v>
      </c>
      <c r="G241" s="190"/>
      <c r="H241" s="193">
        <v>4</v>
      </c>
      <c r="I241" s="194"/>
      <c r="J241" s="190"/>
      <c r="K241" s="190"/>
      <c r="L241" s="195"/>
      <c r="M241" s="196"/>
      <c r="N241" s="197"/>
      <c r="O241" s="197"/>
      <c r="P241" s="197"/>
      <c r="Q241" s="197"/>
      <c r="R241" s="197"/>
      <c r="S241" s="197"/>
      <c r="T241" s="198"/>
      <c r="AT241" s="199" t="s">
        <v>151</v>
      </c>
      <c r="AU241" s="199" t="s">
        <v>82</v>
      </c>
      <c r="AV241" s="11" t="s">
        <v>82</v>
      </c>
      <c r="AW241" s="11" t="s">
        <v>33</v>
      </c>
      <c r="AX241" s="11" t="s">
        <v>80</v>
      </c>
      <c r="AY241" s="199" t="s">
        <v>139</v>
      </c>
    </row>
    <row r="242" spans="2:65" s="1" customFormat="1" ht="20.45" customHeight="1">
      <c r="B242" s="33"/>
      <c r="C242" s="173" t="s">
        <v>424</v>
      </c>
      <c r="D242" s="173" t="s">
        <v>141</v>
      </c>
      <c r="E242" s="174" t="s">
        <v>2391</v>
      </c>
      <c r="F242" s="175" t="s">
        <v>2392</v>
      </c>
      <c r="G242" s="176" t="s">
        <v>347</v>
      </c>
      <c r="H242" s="177">
        <v>2</v>
      </c>
      <c r="I242" s="178"/>
      <c r="J242" s="179">
        <f>ROUND(I242*H242,2)</f>
        <v>0</v>
      </c>
      <c r="K242" s="175" t="s">
        <v>145</v>
      </c>
      <c r="L242" s="37"/>
      <c r="M242" s="180" t="s">
        <v>19</v>
      </c>
      <c r="N242" s="181" t="s">
        <v>43</v>
      </c>
      <c r="O242" s="59"/>
      <c r="P242" s="182">
        <f>O242*H242</f>
        <v>0</v>
      </c>
      <c r="Q242" s="182">
        <v>0.00072</v>
      </c>
      <c r="R242" s="182">
        <f>Q242*H242</f>
        <v>0.00144</v>
      </c>
      <c r="S242" s="182">
        <v>0</v>
      </c>
      <c r="T242" s="183">
        <f>S242*H242</f>
        <v>0</v>
      </c>
      <c r="AR242" s="16" t="s">
        <v>239</v>
      </c>
      <c r="AT242" s="16" t="s">
        <v>141</v>
      </c>
      <c r="AU242" s="16" t="s">
        <v>82</v>
      </c>
      <c r="AY242" s="16" t="s">
        <v>139</v>
      </c>
      <c r="BE242" s="184">
        <f>IF(N242="základní",J242,0)</f>
        <v>0</v>
      </c>
      <c r="BF242" s="184">
        <f>IF(N242="snížená",J242,0)</f>
        <v>0</v>
      </c>
      <c r="BG242" s="184">
        <f>IF(N242="zákl. přenesená",J242,0)</f>
        <v>0</v>
      </c>
      <c r="BH242" s="184">
        <f>IF(N242="sníž. přenesená",J242,0)</f>
        <v>0</v>
      </c>
      <c r="BI242" s="184">
        <f>IF(N242="nulová",J242,0)</f>
        <v>0</v>
      </c>
      <c r="BJ242" s="16" t="s">
        <v>80</v>
      </c>
      <c r="BK242" s="184">
        <f>ROUND(I242*H242,2)</f>
        <v>0</v>
      </c>
      <c r="BL242" s="16" t="s">
        <v>239</v>
      </c>
      <c r="BM242" s="16" t="s">
        <v>2393</v>
      </c>
    </row>
    <row r="243" spans="2:47" s="1" customFormat="1" ht="11.25">
      <c r="B243" s="33"/>
      <c r="C243" s="34"/>
      <c r="D243" s="185" t="s">
        <v>148</v>
      </c>
      <c r="E243" s="34"/>
      <c r="F243" s="186" t="s">
        <v>2394</v>
      </c>
      <c r="G243" s="34"/>
      <c r="H243" s="34"/>
      <c r="I243" s="102"/>
      <c r="J243" s="34"/>
      <c r="K243" s="34"/>
      <c r="L243" s="37"/>
      <c r="M243" s="187"/>
      <c r="N243" s="59"/>
      <c r="O243" s="59"/>
      <c r="P243" s="59"/>
      <c r="Q243" s="59"/>
      <c r="R243" s="59"/>
      <c r="S243" s="59"/>
      <c r="T243" s="60"/>
      <c r="AT243" s="16" t="s">
        <v>148</v>
      </c>
      <c r="AU243" s="16" t="s">
        <v>82</v>
      </c>
    </row>
    <row r="244" spans="2:65" s="1" customFormat="1" ht="20.45" customHeight="1">
      <c r="B244" s="33"/>
      <c r="C244" s="173" t="s">
        <v>430</v>
      </c>
      <c r="D244" s="173" t="s">
        <v>141</v>
      </c>
      <c r="E244" s="174" t="s">
        <v>2395</v>
      </c>
      <c r="F244" s="175" t="s">
        <v>2396</v>
      </c>
      <c r="G244" s="176" t="s">
        <v>179</v>
      </c>
      <c r="H244" s="177">
        <v>9.5</v>
      </c>
      <c r="I244" s="178"/>
      <c r="J244" s="179">
        <f>ROUND(I244*H244,2)</f>
        <v>0</v>
      </c>
      <c r="K244" s="175" t="s">
        <v>145</v>
      </c>
      <c r="L244" s="37"/>
      <c r="M244" s="180" t="s">
        <v>19</v>
      </c>
      <c r="N244" s="181" t="s">
        <v>43</v>
      </c>
      <c r="O244" s="59"/>
      <c r="P244" s="182">
        <f>O244*H244</f>
        <v>0</v>
      </c>
      <c r="Q244" s="182">
        <v>0.00019</v>
      </c>
      <c r="R244" s="182">
        <f>Q244*H244</f>
        <v>0.0018050000000000002</v>
      </c>
      <c r="S244" s="182">
        <v>0</v>
      </c>
      <c r="T244" s="183">
        <f>S244*H244</f>
        <v>0</v>
      </c>
      <c r="AR244" s="16" t="s">
        <v>239</v>
      </c>
      <c r="AT244" s="16" t="s">
        <v>141</v>
      </c>
      <c r="AU244" s="16" t="s">
        <v>82</v>
      </c>
      <c r="AY244" s="16" t="s">
        <v>139</v>
      </c>
      <c r="BE244" s="184">
        <f>IF(N244="základní",J244,0)</f>
        <v>0</v>
      </c>
      <c r="BF244" s="184">
        <f>IF(N244="snížená",J244,0)</f>
        <v>0</v>
      </c>
      <c r="BG244" s="184">
        <f>IF(N244="zákl. přenesená",J244,0)</f>
        <v>0</v>
      </c>
      <c r="BH244" s="184">
        <f>IF(N244="sníž. přenesená",J244,0)</f>
        <v>0</v>
      </c>
      <c r="BI244" s="184">
        <f>IF(N244="nulová",J244,0)</f>
        <v>0</v>
      </c>
      <c r="BJ244" s="16" t="s">
        <v>80</v>
      </c>
      <c r="BK244" s="184">
        <f>ROUND(I244*H244,2)</f>
        <v>0</v>
      </c>
      <c r="BL244" s="16" t="s">
        <v>239</v>
      </c>
      <c r="BM244" s="16" t="s">
        <v>2397</v>
      </c>
    </row>
    <row r="245" spans="2:47" s="1" customFormat="1" ht="11.25">
      <c r="B245" s="33"/>
      <c r="C245" s="34"/>
      <c r="D245" s="185" t="s">
        <v>148</v>
      </c>
      <c r="E245" s="34"/>
      <c r="F245" s="186" t="s">
        <v>2398</v>
      </c>
      <c r="G245" s="34"/>
      <c r="H245" s="34"/>
      <c r="I245" s="102"/>
      <c r="J245" s="34"/>
      <c r="K245" s="34"/>
      <c r="L245" s="37"/>
      <c r="M245" s="187"/>
      <c r="N245" s="59"/>
      <c r="O245" s="59"/>
      <c r="P245" s="59"/>
      <c r="Q245" s="59"/>
      <c r="R245" s="59"/>
      <c r="S245" s="59"/>
      <c r="T245" s="60"/>
      <c r="AT245" s="16" t="s">
        <v>148</v>
      </c>
      <c r="AU245" s="16" t="s">
        <v>82</v>
      </c>
    </row>
    <row r="246" spans="2:47" s="1" customFormat="1" ht="68.25">
      <c r="B246" s="33"/>
      <c r="C246" s="34"/>
      <c r="D246" s="185" t="s">
        <v>149</v>
      </c>
      <c r="E246" s="34"/>
      <c r="F246" s="188" t="s">
        <v>2399</v>
      </c>
      <c r="G246" s="34"/>
      <c r="H246" s="34"/>
      <c r="I246" s="102"/>
      <c r="J246" s="34"/>
      <c r="K246" s="34"/>
      <c r="L246" s="37"/>
      <c r="M246" s="187"/>
      <c r="N246" s="59"/>
      <c r="O246" s="59"/>
      <c r="P246" s="59"/>
      <c r="Q246" s="59"/>
      <c r="R246" s="59"/>
      <c r="S246" s="59"/>
      <c r="T246" s="60"/>
      <c r="AT246" s="16" t="s">
        <v>149</v>
      </c>
      <c r="AU246" s="16" t="s">
        <v>82</v>
      </c>
    </row>
    <row r="247" spans="2:65" s="1" customFormat="1" ht="20.45" customHeight="1">
      <c r="B247" s="33"/>
      <c r="C247" s="173" t="s">
        <v>435</v>
      </c>
      <c r="D247" s="173" t="s">
        <v>141</v>
      </c>
      <c r="E247" s="174" t="s">
        <v>2400</v>
      </c>
      <c r="F247" s="175" t="s">
        <v>2401</v>
      </c>
      <c r="G247" s="176" t="s">
        <v>179</v>
      </c>
      <c r="H247" s="177">
        <v>9.5</v>
      </c>
      <c r="I247" s="178"/>
      <c r="J247" s="179">
        <f>ROUND(I247*H247,2)</f>
        <v>0</v>
      </c>
      <c r="K247" s="175" t="s">
        <v>145</v>
      </c>
      <c r="L247" s="37"/>
      <c r="M247" s="180" t="s">
        <v>19</v>
      </c>
      <c r="N247" s="181" t="s">
        <v>43</v>
      </c>
      <c r="O247" s="59"/>
      <c r="P247" s="182">
        <f>O247*H247</f>
        <v>0</v>
      </c>
      <c r="Q247" s="182">
        <v>1E-05</v>
      </c>
      <c r="R247" s="182">
        <f>Q247*H247</f>
        <v>9.5E-05</v>
      </c>
      <c r="S247" s="182">
        <v>0</v>
      </c>
      <c r="T247" s="183">
        <f>S247*H247</f>
        <v>0</v>
      </c>
      <c r="AR247" s="16" t="s">
        <v>239</v>
      </c>
      <c r="AT247" s="16" t="s">
        <v>141</v>
      </c>
      <c r="AU247" s="16" t="s">
        <v>82</v>
      </c>
      <c r="AY247" s="16" t="s">
        <v>139</v>
      </c>
      <c r="BE247" s="184">
        <f>IF(N247="základní",J247,0)</f>
        <v>0</v>
      </c>
      <c r="BF247" s="184">
        <f>IF(N247="snížená",J247,0)</f>
        <v>0</v>
      </c>
      <c r="BG247" s="184">
        <f>IF(N247="zákl. přenesená",J247,0)</f>
        <v>0</v>
      </c>
      <c r="BH247" s="184">
        <f>IF(N247="sníž. přenesená",J247,0)</f>
        <v>0</v>
      </c>
      <c r="BI247" s="184">
        <f>IF(N247="nulová",J247,0)</f>
        <v>0</v>
      </c>
      <c r="BJ247" s="16" t="s">
        <v>80</v>
      </c>
      <c r="BK247" s="184">
        <f>ROUND(I247*H247,2)</f>
        <v>0</v>
      </c>
      <c r="BL247" s="16" t="s">
        <v>239</v>
      </c>
      <c r="BM247" s="16" t="s">
        <v>2402</v>
      </c>
    </row>
    <row r="248" spans="2:47" s="1" customFormat="1" ht="11.25">
      <c r="B248" s="33"/>
      <c r="C248" s="34"/>
      <c r="D248" s="185" t="s">
        <v>148</v>
      </c>
      <c r="E248" s="34"/>
      <c r="F248" s="186" t="s">
        <v>2403</v>
      </c>
      <c r="G248" s="34"/>
      <c r="H248" s="34"/>
      <c r="I248" s="102"/>
      <c r="J248" s="34"/>
      <c r="K248" s="34"/>
      <c r="L248" s="37"/>
      <c r="M248" s="187"/>
      <c r="N248" s="59"/>
      <c r="O248" s="59"/>
      <c r="P248" s="59"/>
      <c r="Q248" s="59"/>
      <c r="R248" s="59"/>
      <c r="S248" s="59"/>
      <c r="T248" s="60"/>
      <c r="AT248" s="16" t="s">
        <v>148</v>
      </c>
      <c r="AU248" s="16" t="s">
        <v>82</v>
      </c>
    </row>
    <row r="249" spans="2:47" s="1" customFormat="1" ht="68.25">
      <c r="B249" s="33"/>
      <c r="C249" s="34"/>
      <c r="D249" s="185" t="s">
        <v>149</v>
      </c>
      <c r="E249" s="34"/>
      <c r="F249" s="188" t="s">
        <v>2399</v>
      </c>
      <c r="G249" s="34"/>
      <c r="H249" s="34"/>
      <c r="I249" s="102"/>
      <c r="J249" s="34"/>
      <c r="K249" s="34"/>
      <c r="L249" s="37"/>
      <c r="M249" s="187"/>
      <c r="N249" s="59"/>
      <c r="O249" s="59"/>
      <c r="P249" s="59"/>
      <c r="Q249" s="59"/>
      <c r="R249" s="59"/>
      <c r="S249" s="59"/>
      <c r="T249" s="60"/>
      <c r="AT249" s="16" t="s">
        <v>149</v>
      </c>
      <c r="AU249" s="16" t="s">
        <v>82</v>
      </c>
    </row>
    <row r="250" spans="2:63" s="10" customFormat="1" ht="22.9" customHeight="1">
      <c r="B250" s="157"/>
      <c r="C250" s="158"/>
      <c r="D250" s="159" t="s">
        <v>71</v>
      </c>
      <c r="E250" s="171" t="s">
        <v>1471</v>
      </c>
      <c r="F250" s="171" t="s">
        <v>1472</v>
      </c>
      <c r="G250" s="158"/>
      <c r="H250" s="158"/>
      <c r="I250" s="161"/>
      <c r="J250" s="172">
        <f>BK250</f>
        <v>0</v>
      </c>
      <c r="K250" s="158"/>
      <c r="L250" s="163"/>
      <c r="M250" s="164"/>
      <c r="N250" s="165"/>
      <c r="O250" s="165"/>
      <c r="P250" s="166">
        <f>SUM(P251:P286)</f>
        <v>0</v>
      </c>
      <c r="Q250" s="165"/>
      <c r="R250" s="166">
        <f>SUM(R251:R286)</f>
        <v>0.07193</v>
      </c>
      <c r="S250" s="165"/>
      <c r="T250" s="167">
        <f>SUM(T251:T286)</f>
        <v>0.05658</v>
      </c>
      <c r="AR250" s="168" t="s">
        <v>82</v>
      </c>
      <c r="AT250" s="169" t="s">
        <v>71</v>
      </c>
      <c r="AU250" s="169" t="s">
        <v>80</v>
      </c>
      <c r="AY250" s="168" t="s">
        <v>139</v>
      </c>
      <c r="BK250" s="170">
        <f>SUM(BK251:BK286)</f>
        <v>0</v>
      </c>
    </row>
    <row r="251" spans="2:65" s="1" customFormat="1" ht="20.45" customHeight="1">
      <c r="B251" s="33"/>
      <c r="C251" s="173" t="s">
        <v>439</v>
      </c>
      <c r="D251" s="173" t="s">
        <v>141</v>
      </c>
      <c r="E251" s="174" t="s">
        <v>2404</v>
      </c>
      <c r="F251" s="175" t="s">
        <v>2405</v>
      </c>
      <c r="G251" s="176" t="s">
        <v>1044</v>
      </c>
      <c r="H251" s="177">
        <v>1</v>
      </c>
      <c r="I251" s="178"/>
      <c r="J251" s="179">
        <f>ROUND(I251*H251,2)</f>
        <v>0</v>
      </c>
      <c r="K251" s="175" t="s">
        <v>145</v>
      </c>
      <c r="L251" s="37"/>
      <c r="M251" s="180" t="s">
        <v>19</v>
      </c>
      <c r="N251" s="181" t="s">
        <v>43</v>
      </c>
      <c r="O251" s="59"/>
      <c r="P251" s="182">
        <f>O251*H251</f>
        <v>0</v>
      </c>
      <c r="Q251" s="182">
        <v>0.02412</v>
      </c>
      <c r="R251" s="182">
        <f>Q251*H251</f>
        <v>0.02412</v>
      </c>
      <c r="S251" s="182">
        <v>0</v>
      </c>
      <c r="T251" s="183">
        <f>S251*H251</f>
        <v>0</v>
      </c>
      <c r="AR251" s="16" t="s">
        <v>239</v>
      </c>
      <c r="AT251" s="16" t="s">
        <v>141</v>
      </c>
      <c r="AU251" s="16" t="s">
        <v>82</v>
      </c>
      <c r="AY251" s="16" t="s">
        <v>139</v>
      </c>
      <c r="BE251" s="184">
        <f>IF(N251="základní",J251,0)</f>
        <v>0</v>
      </c>
      <c r="BF251" s="184">
        <f>IF(N251="snížená",J251,0)</f>
        <v>0</v>
      </c>
      <c r="BG251" s="184">
        <f>IF(N251="zákl. přenesená",J251,0)</f>
        <v>0</v>
      </c>
      <c r="BH251" s="184">
        <f>IF(N251="sníž. přenesená",J251,0)</f>
        <v>0</v>
      </c>
      <c r="BI251" s="184">
        <f>IF(N251="nulová",J251,0)</f>
        <v>0</v>
      </c>
      <c r="BJ251" s="16" t="s">
        <v>80</v>
      </c>
      <c r="BK251" s="184">
        <f>ROUND(I251*H251,2)</f>
        <v>0</v>
      </c>
      <c r="BL251" s="16" t="s">
        <v>239</v>
      </c>
      <c r="BM251" s="16" t="s">
        <v>2406</v>
      </c>
    </row>
    <row r="252" spans="2:47" s="1" customFormat="1" ht="11.25">
      <c r="B252" s="33"/>
      <c r="C252" s="34"/>
      <c r="D252" s="185" t="s">
        <v>148</v>
      </c>
      <c r="E252" s="34"/>
      <c r="F252" s="186" t="s">
        <v>2407</v>
      </c>
      <c r="G252" s="34"/>
      <c r="H252" s="34"/>
      <c r="I252" s="102"/>
      <c r="J252" s="34"/>
      <c r="K252" s="34"/>
      <c r="L252" s="37"/>
      <c r="M252" s="187"/>
      <c r="N252" s="59"/>
      <c r="O252" s="59"/>
      <c r="P252" s="59"/>
      <c r="Q252" s="59"/>
      <c r="R252" s="59"/>
      <c r="S252" s="59"/>
      <c r="T252" s="60"/>
      <c r="AT252" s="16" t="s">
        <v>148</v>
      </c>
      <c r="AU252" s="16" t="s">
        <v>82</v>
      </c>
    </row>
    <row r="253" spans="2:47" s="1" customFormat="1" ht="39">
      <c r="B253" s="33"/>
      <c r="C253" s="34"/>
      <c r="D253" s="185" t="s">
        <v>149</v>
      </c>
      <c r="E253" s="34"/>
      <c r="F253" s="188" t="s">
        <v>2408</v>
      </c>
      <c r="G253" s="34"/>
      <c r="H253" s="34"/>
      <c r="I253" s="102"/>
      <c r="J253" s="34"/>
      <c r="K253" s="34"/>
      <c r="L253" s="37"/>
      <c r="M253" s="187"/>
      <c r="N253" s="59"/>
      <c r="O253" s="59"/>
      <c r="P253" s="59"/>
      <c r="Q253" s="59"/>
      <c r="R253" s="59"/>
      <c r="S253" s="59"/>
      <c r="T253" s="60"/>
      <c r="AT253" s="16" t="s">
        <v>149</v>
      </c>
      <c r="AU253" s="16" t="s">
        <v>82</v>
      </c>
    </row>
    <row r="254" spans="2:65" s="1" customFormat="1" ht="20.45" customHeight="1">
      <c r="B254" s="33"/>
      <c r="C254" s="173" t="s">
        <v>445</v>
      </c>
      <c r="D254" s="173" t="s">
        <v>141</v>
      </c>
      <c r="E254" s="174" t="s">
        <v>2409</v>
      </c>
      <c r="F254" s="175" t="s">
        <v>2410</v>
      </c>
      <c r="G254" s="176" t="s">
        <v>1044</v>
      </c>
      <c r="H254" s="177">
        <v>1</v>
      </c>
      <c r="I254" s="178"/>
      <c r="J254" s="179">
        <f>ROUND(I254*H254,2)</f>
        <v>0</v>
      </c>
      <c r="K254" s="175" t="s">
        <v>145</v>
      </c>
      <c r="L254" s="37"/>
      <c r="M254" s="180" t="s">
        <v>19</v>
      </c>
      <c r="N254" s="181" t="s">
        <v>43</v>
      </c>
      <c r="O254" s="59"/>
      <c r="P254" s="182">
        <f>O254*H254</f>
        <v>0</v>
      </c>
      <c r="Q254" s="182">
        <v>0</v>
      </c>
      <c r="R254" s="182">
        <f>Q254*H254</f>
        <v>0</v>
      </c>
      <c r="S254" s="182">
        <v>0.01946</v>
      </c>
      <c r="T254" s="183">
        <f>S254*H254</f>
        <v>0.01946</v>
      </c>
      <c r="AR254" s="16" t="s">
        <v>239</v>
      </c>
      <c r="AT254" s="16" t="s">
        <v>141</v>
      </c>
      <c r="AU254" s="16" t="s">
        <v>82</v>
      </c>
      <c r="AY254" s="16" t="s">
        <v>139</v>
      </c>
      <c r="BE254" s="184">
        <f>IF(N254="základní",J254,0)</f>
        <v>0</v>
      </c>
      <c r="BF254" s="184">
        <f>IF(N254="snížená",J254,0)</f>
        <v>0</v>
      </c>
      <c r="BG254" s="184">
        <f>IF(N254="zákl. přenesená",J254,0)</f>
        <v>0</v>
      </c>
      <c r="BH254" s="184">
        <f>IF(N254="sníž. přenesená",J254,0)</f>
        <v>0</v>
      </c>
      <c r="BI254" s="184">
        <f>IF(N254="nulová",J254,0)</f>
        <v>0</v>
      </c>
      <c r="BJ254" s="16" t="s">
        <v>80</v>
      </c>
      <c r="BK254" s="184">
        <f>ROUND(I254*H254,2)</f>
        <v>0</v>
      </c>
      <c r="BL254" s="16" t="s">
        <v>239</v>
      </c>
      <c r="BM254" s="16" t="s">
        <v>2411</v>
      </c>
    </row>
    <row r="255" spans="2:47" s="1" customFormat="1" ht="11.25">
      <c r="B255" s="33"/>
      <c r="C255" s="34"/>
      <c r="D255" s="185" t="s">
        <v>148</v>
      </c>
      <c r="E255" s="34"/>
      <c r="F255" s="186" t="s">
        <v>2412</v>
      </c>
      <c r="G255" s="34"/>
      <c r="H255" s="34"/>
      <c r="I255" s="102"/>
      <c r="J255" s="34"/>
      <c r="K255" s="34"/>
      <c r="L255" s="37"/>
      <c r="M255" s="187"/>
      <c r="N255" s="59"/>
      <c r="O255" s="59"/>
      <c r="P255" s="59"/>
      <c r="Q255" s="59"/>
      <c r="R255" s="59"/>
      <c r="S255" s="59"/>
      <c r="T255" s="60"/>
      <c r="AT255" s="16" t="s">
        <v>148</v>
      </c>
      <c r="AU255" s="16" t="s">
        <v>82</v>
      </c>
    </row>
    <row r="256" spans="2:65" s="1" customFormat="1" ht="20.45" customHeight="1">
      <c r="B256" s="33"/>
      <c r="C256" s="173" t="s">
        <v>449</v>
      </c>
      <c r="D256" s="173" t="s">
        <v>141</v>
      </c>
      <c r="E256" s="174" t="s">
        <v>2413</v>
      </c>
      <c r="F256" s="175" t="s">
        <v>2414</v>
      </c>
      <c r="G256" s="176" t="s">
        <v>1044</v>
      </c>
      <c r="H256" s="177">
        <v>1</v>
      </c>
      <c r="I256" s="178"/>
      <c r="J256" s="179">
        <f>ROUND(I256*H256,2)</f>
        <v>0</v>
      </c>
      <c r="K256" s="175" t="s">
        <v>145</v>
      </c>
      <c r="L256" s="37"/>
      <c r="M256" s="180" t="s">
        <v>19</v>
      </c>
      <c r="N256" s="181" t="s">
        <v>43</v>
      </c>
      <c r="O256" s="59"/>
      <c r="P256" s="182">
        <f>O256*H256</f>
        <v>0</v>
      </c>
      <c r="Q256" s="182">
        <v>0.01528</v>
      </c>
      <c r="R256" s="182">
        <f>Q256*H256</f>
        <v>0.01528</v>
      </c>
      <c r="S256" s="182">
        <v>0</v>
      </c>
      <c r="T256" s="183">
        <f>S256*H256</f>
        <v>0</v>
      </c>
      <c r="AR256" s="16" t="s">
        <v>239</v>
      </c>
      <c r="AT256" s="16" t="s">
        <v>141</v>
      </c>
      <c r="AU256" s="16" t="s">
        <v>82</v>
      </c>
      <c r="AY256" s="16" t="s">
        <v>139</v>
      </c>
      <c r="BE256" s="184">
        <f>IF(N256="základní",J256,0)</f>
        <v>0</v>
      </c>
      <c r="BF256" s="184">
        <f>IF(N256="snížená",J256,0)</f>
        <v>0</v>
      </c>
      <c r="BG256" s="184">
        <f>IF(N256="zákl. přenesená",J256,0)</f>
        <v>0</v>
      </c>
      <c r="BH256" s="184">
        <f>IF(N256="sníž. přenesená",J256,0)</f>
        <v>0</v>
      </c>
      <c r="BI256" s="184">
        <f>IF(N256="nulová",J256,0)</f>
        <v>0</v>
      </c>
      <c r="BJ256" s="16" t="s">
        <v>80</v>
      </c>
      <c r="BK256" s="184">
        <f>ROUND(I256*H256,2)</f>
        <v>0</v>
      </c>
      <c r="BL256" s="16" t="s">
        <v>239</v>
      </c>
      <c r="BM256" s="16" t="s">
        <v>2415</v>
      </c>
    </row>
    <row r="257" spans="2:47" s="1" customFormat="1" ht="11.25">
      <c r="B257" s="33"/>
      <c r="C257" s="34"/>
      <c r="D257" s="185" t="s">
        <v>148</v>
      </c>
      <c r="E257" s="34"/>
      <c r="F257" s="186" t="s">
        <v>2416</v>
      </c>
      <c r="G257" s="34"/>
      <c r="H257" s="34"/>
      <c r="I257" s="102"/>
      <c r="J257" s="34"/>
      <c r="K257" s="34"/>
      <c r="L257" s="37"/>
      <c r="M257" s="187"/>
      <c r="N257" s="59"/>
      <c r="O257" s="59"/>
      <c r="P257" s="59"/>
      <c r="Q257" s="59"/>
      <c r="R257" s="59"/>
      <c r="S257" s="59"/>
      <c r="T257" s="60"/>
      <c r="AT257" s="16" t="s">
        <v>148</v>
      </c>
      <c r="AU257" s="16" t="s">
        <v>82</v>
      </c>
    </row>
    <row r="258" spans="2:47" s="1" customFormat="1" ht="78">
      <c r="B258" s="33"/>
      <c r="C258" s="34"/>
      <c r="D258" s="185" t="s">
        <v>149</v>
      </c>
      <c r="E258" s="34"/>
      <c r="F258" s="188" t="s">
        <v>2417</v>
      </c>
      <c r="G258" s="34"/>
      <c r="H258" s="34"/>
      <c r="I258" s="102"/>
      <c r="J258" s="34"/>
      <c r="K258" s="34"/>
      <c r="L258" s="37"/>
      <c r="M258" s="187"/>
      <c r="N258" s="59"/>
      <c r="O258" s="59"/>
      <c r="P258" s="59"/>
      <c r="Q258" s="59"/>
      <c r="R258" s="59"/>
      <c r="S258" s="59"/>
      <c r="T258" s="60"/>
      <c r="AT258" s="16" t="s">
        <v>149</v>
      </c>
      <c r="AU258" s="16" t="s">
        <v>82</v>
      </c>
    </row>
    <row r="259" spans="2:65" s="1" customFormat="1" ht="20.45" customHeight="1">
      <c r="B259" s="33"/>
      <c r="C259" s="173" t="s">
        <v>456</v>
      </c>
      <c r="D259" s="173" t="s">
        <v>141</v>
      </c>
      <c r="E259" s="174" t="s">
        <v>2418</v>
      </c>
      <c r="F259" s="175" t="s">
        <v>2419</v>
      </c>
      <c r="G259" s="176" t="s">
        <v>1044</v>
      </c>
      <c r="H259" s="177">
        <v>2</v>
      </c>
      <c r="I259" s="178"/>
      <c r="J259" s="179">
        <f>ROUND(I259*H259,2)</f>
        <v>0</v>
      </c>
      <c r="K259" s="175" t="s">
        <v>145</v>
      </c>
      <c r="L259" s="37"/>
      <c r="M259" s="180" t="s">
        <v>19</v>
      </c>
      <c r="N259" s="181" t="s">
        <v>43</v>
      </c>
      <c r="O259" s="59"/>
      <c r="P259" s="182">
        <f>O259*H259</f>
        <v>0</v>
      </c>
      <c r="Q259" s="182">
        <v>0.00052</v>
      </c>
      <c r="R259" s="182">
        <f>Q259*H259</f>
        <v>0.00104</v>
      </c>
      <c r="S259" s="182">
        <v>0</v>
      </c>
      <c r="T259" s="183">
        <f>S259*H259</f>
        <v>0</v>
      </c>
      <c r="AR259" s="16" t="s">
        <v>239</v>
      </c>
      <c r="AT259" s="16" t="s">
        <v>141</v>
      </c>
      <c r="AU259" s="16" t="s">
        <v>82</v>
      </c>
      <c r="AY259" s="16" t="s">
        <v>139</v>
      </c>
      <c r="BE259" s="184">
        <f>IF(N259="základní",J259,0)</f>
        <v>0</v>
      </c>
      <c r="BF259" s="184">
        <f>IF(N259="snížená",J259,0)</f>
        <v>0</v>
      </c>
      <c r="BG259" s="184">
        <f>IF(N259="zákl. přenesená",J259,0)</f>
        <v>0</v>
      </c>
      <c r="BH259" s="184">
        <f>IF(N259="sníž. přenesená",J259,0)</f>
        <v>0</v>
      </c>
      <c r="BI259" s="184">
        <f>IF(N259="nulová",J259,0)</f>
        <v>0</v>
      </c>
      <c r="BJ259" s="16" t="s">
        <v>80</v>
      </c>
      <c r="BK259" s="184">
        <f>ROUND(I259*H259,2)</f>
        <v>0</v>
      </c>
      <c r="BL259" s="16" t="s">
        <v>239</v>
      </c>
      <c r="BM259" s="16" t="s">
        <v>2420</v>
      </c>
    </row>
    <row r="260" spans="2:47" s="1" customFormat="1" ht="11.25">
      <c r="B260" s="33"/>
      <c r="C260" s="34"/>
      <c r="D260" s="185" t="s">
        <v>148</v>
      </c>
      <c r="E260" s="34"/>
      <c r="F260" s="186" t="s">
        <v>2419</v>
      </c>
      <c r="G260" s="34"/>
      <c r="H260" s="34"/>
      <c r="I260" s="102"/>
      <c r="J260" s="34"/>
      <c r="K260" s="34"/>
      <c r="L260" s="37"/>
      <c r="M260" s="187"/>
      <c r="N260" s="59"/>
      <c r="O260" s="59"/>
      <c r="P260" s="59"/>
      <c r="Q260" s="59"/>
      <c r="R260" s="59"/>
      <c r="S260" s="59"/>
      <c r="T260" s="60"/>
      <c r="AT260" s="16" t="s">
        <v>148</v>
      </c>
      <c r="AU260" s="16" t="s">
        <v>82</v>
      </c>
    </row>
    <row r="261" spans="2:65" s="1" customFormat="1" ht="20.45" customHeight="1">
      <c r="B261" s="33"/>
      <c r="C261" s="173" t="s">
        <v>462</v>
      </c>
      <c r="D261" s="173" t="s">
        <v>141</v>
      </c>
      <c r="E261" s="174" t="s">
        <v>2421</v>
      </c>
      <c r="F261" s="175" t="s">
        <v>2422</v>
      </c>
      <c r="G261" s="176" t="s">
        <v>1044</v>
      </c>
      <c r="H261" s="177">
        <v>2</v>
      </c>
      <c r="I261" s="178"/>
      <c r="J261" s="179">
        <f>ROUND(I261*H261,2)</f>
        <v>0</v>
      </c>
      <c r="K261" s="175" t="s">
        <v>145</v>
      </c>
      <c r="L261" s="37"/>
      <c r="M261" s="180" t="s">
        <v>19</v>
      </c>
      <c r="N261" s="181" t="s">
        <v>43</v>
      </c>
      <c r="O261" s="59"/>
      <c r="P261" s="182">
        <f>O261*H261</f>
        <v>0</v>
      </c>
      <c r="Q261" s="182">
        <v>0.00052</v>
      </c>
      <c r="R261" s="182">
        <f>Q261*H261</f>
        <v>0.00104</v>
      </c>
      <c r="S261" s="182">
        <v>0</v>
      </c>
      <c r="T261" s="183">
        <f>S261*H261</f>
        <v>0</v>
      </c>
      <c r="AR261" s="16" t="s">
        <v>239</v>
      </c>
      <c r="AT261" s="16" t="s">
        <v>141</v>
      </c>
      <c r="AU261" s="16" t="s">
        <v>82</v>
      </c>
      <c r="AY261" s="16" t="s">
        <v>139</v>
      </c>
      <c r="BE261" s="184">
        <f>IF(N261="základní",J261,0)</f>
        <v>0</v>
      </c>
      <c r="BF261" s="184">
        <f>IF(N261="snížená",J261,0)</f>
        <v>0</v>
      </c>
      <c r="BG261" s="184">
        <f>IF(N261="zákl. přenesená",J261,0)</f>
        <v>0</v>
      </c>
      <c r="BH261" s="184">
        <f>IF(N261="sníž. přenesená",J261,0)</f>
        <v>0</v>
      </c>
      <c r="BI261" s="184">
        <f>IF(N261="nulová",J261,0)</f>
        <v>0</v>
      </c>
      <c r="BJ261" s="16" t="s">
        <v>80</v>
      </c>
      <c r="BK261" s="184">
        <f>ROUND(I261*H261,2)</f>
        <v>0</v>
      </c>
      <c r="BL261" s="16" t="s">
        <v>239</v>
      </c>
      <c r="BM261" s="16" t="s">
        <v>2423</v>
      </c>
    </row>
    <row r="262" spans="2:47" s="1" customFormat="1" ht="11.25">
      <c r="B262" s="33"/>
      <c r="C262" s="34"/>
      <c r="D262" s="185" t="s">
        <v>148</v>
      </c>
      <c r="E262" s="34"/>
      <c r="F262" s="186" t="s">
        <v>2422</v>
      </c>
      <c r="G262" s="34"/>
      <c r="H262" s="34"/>
      <c r="I262" s="102"/>
      <c r="J262" s="34"/>
      <c r="K262" s="34"/>
      <c r="L262" s="37"/>
      <c r="M262" s="187"/>
      <c r="N262" s="59"/>
      <c r="O262" s="59"/>
      <c r="P262" s="59"/>
      <c r="Q262" s="59"/>
      <c r="R262" s="59"/>
      <c r="S262" s="59"/>
      <c r="T262" s="60"/>
      <c r="AT262" s="16" t="s">
        <v>148</v>
      </c>
      <c r="AU262" s="16" t="s">
        <v>82</v>
      </c>
    </row>
    <row r="263" spans="2:65" s="1" customFormat="1" ht="20.45" customHeight="1">
      <c r="B263" s="33"/>
      <c r="C263" s="173" t="s">
        <v>468</v>
      </c>
      <c r="D263" s="173" t="s">
        <v>141</v>
      </c>
      <c r="E263" s="174" t="s">
        <v>2424</v>
      </c>
      <c r="F263" s="175" t="s">
        <v>2425</v>
      </c>
      <c r="G263" s="176" t="s">
        <v>1044</v>
      </c>
      <c r="H263" s="177">
        <v>1</v>
      </c>
      <c r="I263" s="178"/>
      <c r="J263" s="179">
        <f>ROUND(I263*H263,2)</f>
        <v>0</v>
      </c>
      <c r="K263" s="175" t="s">
        <v>145</v>
      </c>
      <c r="L263" s="37"/>
      <c r="M263" s="180" t="s">
        <v>19</v>
      </c>
      <c r="N263" s="181" t="s">
        <v>43</v>
      </c>
      <c r="O263" s="59"/>
      <c r="P263" s="182">
        <f>O263*H263</f>
        <v>0</v>
      </c>
      <c r="Q263" s="182">
        <v>0.00052</v>
      </c>
      <c r="R263" s="182">
        <f>Q263*H263</f>
        <v>0.00052</v>
      </c>
      <c r="S263" s="182">
        <v>0</v>
      </c>
      <c r="T263" s="183">
        <f>S263*H263</f>
        <v>0</v>
      </c>
      <c r="AR263" s="16" t="s">
        <v>239</v>
      </c>
      <c r="AT263" s="16" t="s">
        <v>141</v>
      </c>
      <c r="AU263" s="16" t="s">
        <v>82</v>
      </c>
      <c r="AY263" s="16" t="s">
        <v>139</v>
      </c>
      <c r="BE263" s="184">
        <f>IF(N263="základní",J263,0)</f>
        <v>0</v>
      </c>
      <c r="BF263" s="184">
        <f>IF(N263="snížená",J263,0)</f>
        <v>0</v>
      </c>
      <c r="BG263" s="184">
        <f>IF(N263="zákl. přenesená",J263,0)</f>
        <v>0</v>
      </c>
      <c r="BH263" s="184">
        <f>IF(N263="sníž. přenesená",J263,0)</f>
        <v>0</v>
      </c>
      <c r="BI263" s="184">
        <f>IF(N263="nulová",J263,0)</f>
        <v>0</v>
      </c>
      <c r="BJ263" s="16" t="s">
        <v>80</v>
      </c>
      <c r="BK263" s="184">
        <f>ROUND(I263*H263,2)</f>
        <v>0</v>
      </c>
      <c r="BL263" s="16" t="s">
        <v>239</v>
      </c>
      <c r="BM263" s="16" t="s">
        <v>2426</v>
      </c>
    </row>
    <row r="264" spans="2:47" s="1" customFormat="1" ht="11.25">
      <c r="B264" s="33"/>
      <c r="C264" s="34"/>
      <c r="D264" s="185" t="s">
        <v>148</v>
      </c>
      <c r="E264" s="34"/>
      <c r="F264" s="186" t="s">
        <v>2425</v>
      </c>
      <c r="G264" s="34"/>
      <c r="H264" s="34"/>
      <c r="I264" s="102"/>
      <c r="J264" s="34"/>
      <c r="K264" s="34"/>
      <c r="L264" s="37"/>
      <c r="M264" s="187"/>
      <c r="N264" s="59"/>
      <c r="O264" s="59"/>
      <c r="P264" s="59"/>
      <c r="Q264" s="59"/>
      <c r="R264" s="59"/>
      <c r="S264" s="59"/>
      <c r="T264" s="60"/>
      <c r="AT264" s="16" t="s">
        <v>148</v>
      </c>
      <c r="AU264" s="16" t="s">
        <v>82</v>
      </c>
    </row>
    <row r="265" spans="2:65" s="1" customFormat="1" ht="20.45" customHeight="1">
      <c r="B265" s="33"/>
      <c r="C265" s="173" t="s">
        <v>476</v>
      </c>
      <c r="D265" s="173" t="s">
        <v>141</v>
      </c>
      <c r="E265" s="174" t="s">
        <v>2427</v>
      </c>
      <c r="F265" s="175" t="s">
        <v>2428</v>
      </c>
      <c r="G265" s="176" t="s">
        <v>1044</v>
      </c>
      <c r="H265" s="177">
        <v>1</v>
      </c>
      <c r="I265" s="178"/>
      <c r="J265" s="179">
        <f>ROUND(I265*H265,2)</f>
        <v>0</v>
      </c>
      <c r="K265" s="175" t="s">
        <v>145</v>
      </c>
      <c r="L265" s="37"/>
      <c r="M265" s="180" t="s">
        <v>19</v>
      </c>
      <c r="N265" s="181" t="s">
        <v>43</v>
      </c>
      <c r="O265" s="59"/>
      <c r="P265" s="182">
        <f>O265*H265</f>
        <v>0</v>
      </c>
      <c r="Q265" s="182">
        <v>0</v>
      </c>
      <c r="R265" s="182">
        <f>Q265*H265</f>
        <v>0</v>
      </c>
      <c r="S265" s="182">
        <v>0.0347</v>
      </c>
      <c r="T265" s="183">
        <f>S265*H265</f>
        <v>0.0347</v>
      </c>
      <c r="AR265" s="16" t="s">
        <v>239</v>
      </c>
      <c r="AT265" s="16" t="s">
        <v>141</v>
      </c>
      <c r="AU265" s="16" t="s">
        <v>82</v>
      </c>
      <c r="AY265" s="16" t="s">
        <v>139</v>
      </c>
      <c r="BE265" s="184">
        <f>IF(N265="základní",J265,0)</f>
        <v>0</v>
      </c>
      <c r="BF265" s="184">
        <f>IF(N265="snížená",J265,0)</f>
        <v>0</v>
      </c>
      <c r="BG265" s="184">
        <f>IF(N265="zákl. přenesená",J265,0)</f>
        <v>0</v>
      </c>
      <c r="BH265" s="184">
        <f>IF(N265="sníž. přenesená",J265,0)</f>
        <v>0</v>
      </c>
      <c r="BI265" s="184">
        <f>IF(N265="nulová",J265,0)</f>
        <v>0</v>
      </c>
      <c r="BJ265" s="16" t="s">
        <v>80</v>
      </c>
      <c r="BK265" s="184">
        <f>ROUND(I265*H265,2)</f>
        <v>0</v>
      </c>
      <c r="BL265" s="16" t="s">
        <v>239</v>
      </c>
      <c r="BM265" s="16" t="s">
        <v>2429</v>
      </c>
    </row>
    <row r="266" spans="2:47" s="1" customFormat="1" ht="11.25">
      <c r="B266" s="33"/>
      <c r="C266" s="34"/>
      <c r="D266" s="185" t="s">
        <v>148</v>
      </c>
      <c r="E266" s="34"/>
      <c r="F266" s="186" t="s">
        <v>2430</v>
      </c>
      <c r="G266" s="34"/>
      <c r="H266" s="34"/>
      <c r="I266" s="102"/>
      <c r="J266" s="34"/>
      <c r="K266" s="34"/>
      <c r="L266" s="37"/>
      <c r="M266" s="187"/>
      <c r="N266" s="59"/>
      <c r="O266" s="59"/>
      <c r="P266" s="59"/>
      <c r="Q266" s="59"/>
      <c r="R266" s="59"/>
      <c r="S266" s="59"/>
      <c r="T266" s="60"/>
      <c r="AT266" s="16" t="s">
        <v>148</v>
      </c>
      <c r="AU266" s="16" t="s">
        <v>82</v>
      </c>
    </row>
    <row r="267" spans="2:65" s="1" customFormat="1" ht="20.45" customHeight="1">
      <c r="B267" s="33"/>
      <c r="C267" s="173" t="s">
        <v>482</v>
      </c>
      <c r="D267" s="173" t="s">
        <v>141</v>
      </c>
      <c r="E267" s="174" t="s">
        <v>2431</v>
      </c>
      <c r="F267" s="175" t="s">
        <v>2432</v>
      </c>
      <c r="G267" s="176" t="s">
        <v>1044</v>
      </c>
      <c r="H267" s="177">
        <v>1</v>
      </c>
      <c r="I267" s="178"/>
      <c r="J267" s="179">
        <f>ROUND(I267*H267,2)</f>
        <v>0</v>
      </c>
      <c r="K267" s="175" t="s">
        <v>145</v>
      </c>
      <c r="L267" s="37"/>
      <c r="M267" s="180" t="s">
        <v>19</v>
      </c>
      <c r="N267" s="181" t="s">
        <v>43</v>
      </c>
      <c r="O267" s="59"/>
      <c r="P267" s="182">
        <f>O267*H267</f>
        <v>0</v>
      </c>
      <c r="Q267" s="182">
        <v>0.02269</v>
      </c>
      <c r="R267" s="182">
        <f>Q267*H267</f>
        <v>0.02269</v>
      </c>
      <c r="S267" s="182">
        <v>0</v>
      </c>
      <c r="T267" s="183">
        <f>S267*H267</f>
        <v>0</v>
      </c>
      <c r="AR267" s="16" t="s">
        <v>239</v>
      </c>
      <c r="AT267" s="16" t="s">
        <v>141</v>
      </c>
      <c r="AU267" s="16" t="s">
        <v>82</v>
      </c>
      <c r="AY267" s="16" t="s">
        <v>139</v>
      </c>
      <c r="BE267" s="184">
        <f>IF(N267="základní",J267,0)</f>
        <v>0</v>
      </c>
      <c r="BF267" s="184">
        <f>IF(N267="snížená",J267,0)</f>
        <v>0</v>
      </c>
      <c r="BG267" s="184">
        <f>IF(N267="zákl. přenesená",J267,0)</f>
        <v>0</v>
      </c>
      <c r="BH267" s="184">
        <f>IF(N267="sníž. přenesená",J267,0)</f>
        <v>0</v>
      </c>
      <c r="BI267" s="184">
        <f>IF(N267="nulová",J267,0)</f>
        <v>0</v>
      </c>
      <c r="BJ267" s="16" t="s">
        <v>80</v>
      </c>
      <c r="BK267" s="184">
        <f>ROUND(I267*H267,2)</f>
        <v>0</v>
      </c>
      <c r="BL267" s="16" t="s">
        <v>239</v>
      </c>
      <c r="BM267" s="16" t="s">
        <v>2433</v>
      </c>
    </row>
    <row r="268" spans="2:47" s="1" customFormat="1" ht="11.25">
      <c r="B268" s="33"/>
      <c r="C268" s="34"/>
      <c r="D268" s="185" t="s">
        <v>148</v>
      </c>
      <c r="E268" s="34"/>
      <c r="F268" s="186" t="s">
        <v>2434</v>
      </c>
      <c r="G268" s="34"/>
      <c r="H268" s="34"/>
      <c r="I268" s="102"/>
      <c r="J268" s="34"/>
      <c r="K268" s="34"/>
      <c r="L268" s="37"/>
      <c r="M268" s="187"/>
      <c r="N268" s="59"/>
      <c r="O268" s="59"/>
      <c r="P268" s="59"/>
      <c r="Q268" s="59"/>
      <c r="R268" s="59"/>
      <c r="S268" s="59"/>
      <c r="T268" s="60"/>
      <c r="AT268" s="16" t="s">
        <v>148</v>
      </c>
      <c r="AU268" s="16" t="s">
        <v>82</v>
      </c>
    </row>
    <row r="269" spans="2:65" s="1" customFormat="1" ht="20.45" customHeight="1">
      <c r="B269" s="33"/>
      <c r="C269" s="173" t="s">
        <v>488</v>
      </c>
      <c r="D269" s="173" t="s">
        <v>141</v>
      </c>
      <c r="E269" s="174" t="s">
        <v>2435</v>
      </c>
      <c r="F269" s="175" t="s">
        <v>2436</v>
      </c>
      <c r="G269" s="176" t="s">
        <v>1044</v>
      </c>
      <c r="H269" s="177">
        <v>2</v>
      </c>
      <c r="I269" s="178"/>
      <c r="J269" s="179">
        <f>ROUND(I269*H269,2)</f>
        <v>0</v>
      </c>
      <c r="K269" s="175" t="s">
        <v>145</v>
      </c>
      <c r="L269" s="37"/>
      <c r="M269" s="180" t="s">
        <v>19</v>
      </c>
      <c r="N269" s="181" t="s">
        <v>43</v>
      </c>
      <c r="O269" s="59"/>
      <c r="P269" s="182">
        <f>O269*H269</f>
        <v>0</v>
      </c>
      <c r="Q269" s="182">
        <v>0.0003</v>
      </c>
      <c r="R269" s="182">
        <f>Q269*H269</f>
        <v>0.0006</v>
      </c>
      <c r="S269" s="182">
        <v>0</v>
      </c>
      <c r="T269" s="183">
        <f>S269*H269</f>
        <v>0</v>
      </c>
      <c r="AR269" s="16" t="s">
        <v>239</v>
      </c>
      <c r="AT269" s="16" t="s">
        <v>141</v>
      </c>
      <c r="AU269" s="16" t="s">
        <v>82</v>
      </c>
      <c r="AY269" s="16" t="s">
        <v>139</v>
      </c>
      <c r="BE269" s="184">
        <f>IF(N269="základní",J269,0)</f>
        <v>0</v>
      </c>
      <c r="BF269" s="184">
        <f>IF(N269="snížená",J269,0)</f>
        <v>0</v>
      </c>
      <c r="BG269" s="184">
        <f>IF(N269="zákl. přenesená",J269,0)</f>
        <v>0</v>
      </c>
      <c r="BH269" s="184">
        <f>IF(N269="sníž. přenesená",J269,0)</f>
        <v>0</v>
      </c>
      <c r="BI269" s="184">
        <f>IF(N269="nulová",J269,0)</f>
        <v>0</v>
      </c>
      <c r="BJ269" s="16" t="s">
        <v>80</v>
      </c>
      <c r="BK269" s="184">
        <f>ROUND(I269*H269,2)</f>
        <v>0</v>
      </c>
      <c r="BL269" s="16" t="s">
        <v>239</v>
      </c>
      <c r="BM269" s="16" t="s">
        <v>2437</v>
      </c>
    </row>
    <row r="270" spans="2:47" s="1" customFormat="1" ht="11.25">
      <c r="B270" s="33"/>
      <c r="C270" s="34"/>
      <c r="D270" s="185" t="s">
        <v>148</v>
      </c>
      <c r="E270" s="34"/>
      <c r="F270" s="186" t="s">
        <v>2438</v>
      </c>
      <c r="G270" s="34"/>
      <c r="H270" s="34"/>
      <c r="I270" s="102"/>
      <c r="J270" s="34"/>
      <c r="K270" s="34"/>
      <c r="L270" s="37"/>
      <c r="M270" s="187"/>
      <c r="N270" s="59"/>
      <c r="O270" s="59"/>
      <c r="P270" s="59"/>
      <c r="Q270" s="59"/>
      <c r="R270" s="59"/>
      <c r="S270" s="59"/>
      <c r="T270" s="60"/>
      <c r="AT270" s="16" t="s">
        <v>148</v>
      </c>
      <c r="AU270" s="16" t="s">
        <v>82</v>
      </c>
    </row>
    <row r="271" spans="2:65" s="1" customFormat="1" ht="20.45" customHeight="1">
      <c r="B271" s="33"/>
      <c r="C271" s="173" t="s">
        <v>494</v>
      </c>
      <c r="D271" s="173" t="s">
        <v>141</v>
      </c>
      <c r="E271" s="174" t="s">
        <v>2439</v>
      </c>
      <c r="F271" s="175" t="s">
        <v>2440</v>
      </c>
      <c r="G271" s="176" t="s">
        <v>1044</v>
      </c>
      <c r="H271" s="177">
        <v>1</v>
      </c>
      <c r="I271" s="178"/>
      <c r="J271" s="179">
        <f>ROUND(I271*H271,2)</f>
        <v>0</v>
      </c>
      <c r="K271" s="175" t="s">
        <v>145</v>
      </c>
      <c r="L271" s="37"/>
      <c r="M271" s="180" t="s">
        <v>19</v>
      </c>
      <c r="N271" s="181" t="s">
        <v>43</v>
      </c>
      <c r="O271" s="59"/>
      <c r="P271" s="182">
        <f>O271*H271</f>
        <v>0</v>
      </c>
      <c r="Q271" s="182">
        <v>0</v>
      </c>
      <c r="R271" s="182">
        <f>Q271*H271</f>
        <v>0</v>
      </c>
      <c r="S271" s="182">
        <v>0.00156</v>
      </c>
      <c r="T271" s="183">
        <f>S271*H271</f>
        <v>0.00156</v>
      </c>
      <c r="AR271" s="16" t="s">
        <v>239</v>
      </c>
      <c r="AT271" s="16" t="s">
        <v>141</v>
      </c>
      <c r="AU271" s="16" t="s">
        <v>82</v>
      </c>
      <c r="AY271" s="16" t="s">
        <v>139</v>
      </c>
      <c r="BE271" s="184">
        <f>IF(N271="základní",J271,0)</f>
        <v>0</v>
      </c>
      <c r="BF271" s="184">
        <f>IF(N271="snížená",J271,0)</f>
        <v>0</v>
      </c>
      <c r="BG271" s="184">
        <f>IF(N271="zákl. přenesená",J271,0)</f>
        <v>0</v>
      </c>
      <c r="BH271" s="184">
        <f>IF(N271="sníž. přenesená",J271,0)</f>
        <v>0</v>
      </c>
      <c r="BI271" s="184">
        <f>IF(N271="nulová",J271,0)</f>
        <v>0</v>
      </c>
      <c r="BJ271" s="16" t="s">
        <v>80</v>
      </c>
      <c r="BK271" s="184">
        <f>ROUND(I271*H271,2)</f>
        <v>0</v>
      </c>
      <c r="BL271" s="16" t="s">
        <v>239</v>
      </c>
      <c r="BM271" s="16" t="s">
        <v>2441</v>
      </c>
    </row>
    <row r="272" spans="2:47" s="1" customFormat="1" ht="11.25">
      <c r="B272" s="33"/>
      <c r="C272" s="34"/>
      <c r="D272" s="185" t="s">
        <v>148</v>
      </c>
      <c r="E272" s="34"/>
      <c r="F272" s="186" t="s">
        <v>2442</v>
      </c>
      <c r="G272" s="34"/>
      <c r="H272" s="34"/>
      <c r="I272" s="102"/>
      <c r="J272" s="34"/>
      <c r="K272" s="34"/>
      <c r="L272" s="37"/>
      <c r="M272" s="187"/>
      <c r="N272" s="59"/>
      <c r="O272" s="59"/>
      <c r="P272" s="59"/>
      <c r="Q272" s="59"/>
      <c r="R272" s="59"/>
      <c r="S272" s="59"/>
      <c r="T272" s="60"/>
      <c r="AT272" s="16" t="s">
        <v>148</v>
      </c>
      <c r="AU272" s="16" t="s">
        <v>82</v>
      </c>
    </row>
    <row r="273" spans="2:65" s="1" customFormat="1" ht="20.45" customHeight="1">
      <c r="B273" s="33"/>
      <c r="C273" s="173" t="s">
        <v>500</v>
      </c>
      <c r="D273" s="173" t="s">
        <v>141</v>
      </c>
      <c r="E273" s="174" t="s">
        <v>2443</v>
      </c>
      <c r="F273" s="175" t="s">
        <v>2444</v>
      </c>
      <c r="G273" s="176" t="s">
        <v>1044</v>
      </c>
      <c r="H273" s="177">
        <v>1</v>
      </c>
      <c r="I273" s="178"/>
      <c r="J273" s="179">
        <f>ROUND(I273*H273,2)</f>
        <v>0</v>
      </c>
      <c r="K273" s="175" t="s">
        <v>145</v>
      </c>
      <c r="L273" s="37"/>
      <c r="M273" s="180" t="s">
        <v>19</v>
      </c>
      <c r="N273" s="181" t="s">
        <v>43</v>
      </c>
      <c r="O273" s="59"/>
      <c r="P273" s="182">
        <f>O273*H273</f>
        <v>0</v>
      </c>
      <c r="Q273" s="182">
        <v>0</v>
      </c>
      <c r="R273" s="182">
        <f>Q273*H273</f>
        <v>0</v>
      </c>
      <c r="S273" s="182">
        <v>0.00086</v>
      </c>
      <c r="T273" s="183">
        <f>S273*H273</f>
        <v>0.00086</v>
      </c>
      <c r="AR273" s="16" t="s">
        <v>239</v>
      </c>
      <c r="AT273" s="16" t="s">
        <v>141</v>
      </c>
      <c r="AU273" s="16" t="s">
        <v>82</v>
      </c>
      <c r="AY273" s="16" t="s">
        <v>139</v>
      </c>
      <c r="BE273" s="184">
        <f>IF(N273="základní",J273,0)</f>
        <v>0</v>
      </c>
      <c r="BF273" s="184">
        <f>IF(N273="snížená",J273,0)</f>
        <v>0</v>
      </c>
      <c r="BG273" s="184">
        <f>IF(N273="zákl. přenesená",J273,0)</f>
        <v>0</v>
      </c>
      <c r="BH273" s="184">
        <f>IF(N273="sníž. přenesená",J273,0)</f>
        <v>0</v>
      </c>
      <c r="BI273" s="184">
        <f>IF(N273="nulová",J273,0)</f>
        <v>0</v>
      </c>
      <c r="BJ273" s="16" t="s">
        <v>80</v>
      </c>
      <c r="BK273" s="184">
        <f>ROUND(I273*H273,2)</f>
        <v>0</v>
      </c>
      <c r="BL273" s="16" t="s">
        <v>239</v>
      </c>
      <c r="BM273" s="16" t="s">
        <v>2445</v>
      </c>
    </row>
    <row r="274" spans="2:47" s="1" customFormat="1" ht="11.25">
      <c r="B274" s="33"/>
      <c r="C274" s="34"/>
      <c r="D274" s="185" t="s">
        <v>148</v>
      </c>
      <c r="E274" s="34"/>
      <c r="F274" s="186" t="s">
        <v>2446</v>
      </c>
      <c r="G274" s="34"/>
      <c r="H274" s="34"/>
      <c r="I274" s="102"/>
      <c r="J274" s="34"/>
      <c r="K274" s="34"/>
      <c r="L274" s="37"/>
      <c r="M274" s="187"/>
      <c r="N274" s="59"/>
      <c r="O274" s="59"/>
      <c r="P274" s="59"/>
      <c r="Q274" s="59"/>
      <c r="R274" s="59"/>
      <c r="S274" s="59"/>
      <c r="T274" s="60"/>
      <c r="AT274" s="16" t="s">
        <v>148</v>
      </c>
      <c r="AU274" s="16" t="s">
        <v>82</v>
      </c>
    </row>
    <row r="275" spans="2:65" s="1" customFormat="1" ht="20.45" customHeight="1">
      <c r="B275" s="33"/>
      <c r="C275" s="173" t="s">
        <v>506</v>
      </c>
      <c r="D275" s="173" t="s">
        <v>141</v>
      </c>
      <c r="E275" s="174" t="s">
        <v>2447</v>
      </c>
      <c r="F275" s="175" t="s">
        <v>2448</v>
      </c>
      <c r="G275" s="176" t="s">
        <v>1044</v>
      </c>
      <c r="H275" s="177">
        <v>1</v>
      </c>
      <c r="I275" s="178"/>
      <c r="J275" s="179">
        <f>ROUND(I275*H275,2)</f>
        <v>0</v>
      </c>
      <c r="K275" s="175" t="s">
        <v>145</v>
      </c>
      <c r="L275" s="37"/>
      <c r="M275" s="180" t="s">
        <v>19</v>
      </c>
      <c r="N275" s="181" t="s">
        <v>43</v>
      </c>
      <c r="O275" s="59"/>
      <c r="P275" s="182">
        <f>O275*H275</f>
        <v>0</v>
      </c>
      <c r="Q275" s="182">
        <v>0.00196</v>
      </c>
      <c r="R275" s="182">
        <f>Q275*H275</f>
        <v>0.00196</v>
      </c>
      <c r="S275" s="182">
        <v>0</v>
      </c>
      <c r="T275" s="183">
        <f>S275*H275</f>
        <v>0</v>
      </c>
      <c r="AR275" s="16" t="s">
        <v>239</v>
      </c>
      <c r="AT275" s="16" t="s">
        <v>141</v>
      </c>
      <c r="AU275" s="16" t="s">
        <v>82</v>
      </c>
      <c r="AY275" s="16" t="s">
        <v>139</v>
      </c>
      <c r="BE275" s="184">
        <f>IF(N275="základní",J275,0)</f>
        <v>0</v>
      </c>
      <c r="BF275" s="184">
        <f>IF(N275="snížená",J275,0)</f>
        <v>0</v>
      </c>
      <c r="BG275" s="184">
        <f>IF(N275="zákl. přenesená",J275,0)</f>
        <v>0</v>
      </c>
      <c r="BH275" s="184">
        <f>IF(N275="sníž. přenesená",J275,0)</f>
        <v>0</v>
      </c>
      <c r="BI275" s="184">
        <f>IF(N275="nulová",J275,0)</f>
        <v>0</v>
      </c>
      <c r="BJ275" s="16" t="s">
        <v>80</v>
      </c>
      <c r="BK275" s="184">
        <f>ROUND(I275*H275,2)</f>
        <v>0</v>
      </c>
      <c r="BL275" s="16" t="s">
        <v>239</v>
      </c>
      <c r="BM275" s="16" t="s">
        <v>2449</v>
      </c>
    </row>
    <row r="276" spans="2:47" s="1" customFormat="1" ht="11.25">
      <c r="B276" s="33"/>
      <c r="C276" s="34"/>
      <c r="D276" s="185" t="s">
        <v>148</v>
      </c>
      <c r="E276" s="34"/>
      <c r="F276" s="186" t="s">
        <v>2450</v>
      </c>
      <c r="G276" s="34"/>
      <c r="H276" s="34"/>
      <c r="I276" s="102"/>
      <c r="J276" s="34"/>
      <c r="K276" s="34"/>
      <c r="L276" s="37"/>
      <c r="M276" s="187"/>
      <c r="N276" s="59"/>
      <c r="O276" s="59"/>
      <c r="P276" s="59"/>
      <c r="Q276" s="59"/>
      <c r="R276" s="59"/>
      <c r="S276" s="59"/>
      <c r="T276" s="60"/>
      <c r="AT276" s="16" t="s">
        <v>148</v>
      </c>
      <c r="AU276" s="16" t="s">
        <v>82</v>
      </c>
    </row>
    <row r="277" spans="2:47" s="1" customFormat="1" ht="29.25">
      <c r="B277" s="33"/>
      <c r="C277" s="34"/>
      <c r="D277" s="185" t="s">
        <v>149</v>
      </c>
      <c r="E277" s="34"/>
      <c r="F277" s="188" t="s">
        <v>2451</v>
      </c>
      <c r="G277" s="34"/>
      <c r="H277" s="34"/>
      <c r="I277" s="102"/>
      <c r="J277" s="34"/>
      <c r="K277" s="34"/>
      <c r="L277" s="37"/>
      <c r="M277" s="187"/>
      <c r="N277" s="59"/>
      <c r="O277" s="59"/>
      <c r="P277" s="59"/>
      <c r="Q277" s="59"/>
      <c r="R277" s="59"/>
      <c r="S277" s="59"/>
      <c r="T277" s="60"/>
      <c r="AT277" s="16" t="s">
        <v>149</v>
      </c>
      <c r="AU277" s="16" t="s">
        <v>82</v>
      </c>
    </row>
    <row r="278" spans="2:65" s="1" customFormat="1" ht="20.45" customHeight="1">
      <c r="B278" s="33"/>
      <c r="C278" s="173" t="s">
        <v>513</v>
      </c>
      <c r="D278" s="173" t="s">
        <v>141</v>
      </c>
      <c r="E278" s="174" t="s">
        <v>2452</v>
      </c>
      <c r="F278" s="175" t="s">
        <v>2453</v>
      </c>
      <c r="G278" s="176" t="s">
        <v>1044</v>
      </c>
      <c r="H278" s="177">
        <v>1</v>
      </c>
      <c r="I278" s="178"/>
      <c r="J278" s="179">
        <f>ROUND(I278*H278,2)</f>
        <v>0</v>
      </c>
      <c r="K278" s="175" t="s">
        <v>145</v>
      </c>
      <c r="L278" s="37"/>
      <c r="M278" s="180" t="s">
        <v>19</v>
      </c>
      <c r="N278" s="181" t="s">
        <v>43</v>
      </c>
      <c r="O278" s="59"/>
      <c r="P278" s="182">
        <f>O278*H278</f>
        <v>0</v>
      </c>
      <c r="Q278" s="182">
        <v>0.00184</v>
      </c>
      <c r="R278" s="182">
        <f>Q278*H278</f>
        <v>0.00184</v>
      </c>
      <c r="S278" s="182">
        <v>0</v>
      </c>
      <c r="T278" s="183">
        <f>S278*H278</f>
        <v>0</v>
      </c>
      <c r="AR278" s="16" t="s">
        <v>239</v>
      </c>
      <c r="AT278" s="16" t="s">
        <v>141</v>
      </c>
      <c r="AU278" s="16" t="s">
        <v>82</v>
      </c>
      <c r="AY278" s="16" t="s">
        <v>139</v>
      </c>
      <c r="BE278" s="184">
        <f>IF(N278="základní",J278,0)</f>
        <v>0</v>
      </c>
      <c r="BF278" s="184">
        <f>IF(N278="snížená",J278,0)</f>
        <v>0</v>
      </c>
      <c r="BG278" s="184">
        <f>IF(N278="zákl. přenesená",J278,0)</f>
        <v>0</v>
      </c>
      <c r="BH278" s="184">
        <f>IF(N278="sníž. přenesená",J278,0)</f>
        <v>0</v>
      </c>
      <c r="BI278" s="184">
        <f>IF(N278="nulová",J278,0)</f>
        <v>0</v>
      </c>
      <c r="BJ278" s="16" t="s">
        <v>80</v>
      </c>
      <c r="BK278" s="184">
        <f>ROUND(I278*H278,2)</f>
        <v>0</v>
      </c>
      <c r="BL278" s="16" t="s">
        <v>239</v>
      </c>
      <c r="BM278" s="16" t="s">
        <v>2454</v>
      </c>
    </row>
    <row r="279" spans="2:47" s="1" customFormat="1" ht="19.5">
      <c r="B279" s="33"/>
      <c r="C279" s="34"/>
      <c r="D279" s="185" t="s">
        <v>148</v>
      </c>
      <c r="E279" s="34"/>
      <c r="F279" s="186" t="s">
        <v>2455</v>
      </c>
      <c r="G279" s="34"/>
      <c r="H279" s="34"/>
      <c r="I279" s="102"/>
      <c r="J279" s="34"/>
      <c r="K279" s="34"/>
      <c r="L279" s="37"/>
      <c r="M279" s="187"/>
      <c r="N279" s="59"/>
      <c r="O279" s="59"/>
      <c r="P279" s="59"/>
      <c r="Q279" s="59"/>
      <c r="R279" s="59"/>
      <c r="S279" s="59"/>
      <c r="T279" s="60"/>
      <c r="AT279" s="16" t="s">
        <v>148</v>
      </c>
      <c r="AU279" s="16" t="s">
        <v>82</v>
      </c>
    </row>
    <row r="280" spans="2:47" s="1" customFormat="1" ht="29.25">
      <c r="B280" s="33"/>
      <c r="C280" s="34"/>
      <c r="D280" s="185" t="s">
        <v>149</v>
      </c>
      <c r="E280" s="34"/>
      <c r="F280" s="188" t="s">
        <v>2456</v>
      </c>
      <c r="G280" s="34"/>
      <c r="H280" s="34"/>
      <c r="I280" s="102"/>
      <c r="J280" s="34"/>
      <c r="K280" s="34"/>
      <c r="L280" s="37"/>
      <c r="M280" s="187"/>
      <c r="N280" s="59"/>
      <c r="O280" s="59"/>
      <c r="P280" s="59"/>
      <c r="Q280" s="59"/>
      <c r="R280" s="59"/>
      <c r="S280" s="59"/>
      <c r="T280" s="60"/>
      <c r="AT280" s="16" t="s">
        <v>149</v>
      </c>
      <c r="AU280" s="16" t="s">
        <v>82</v>
      </c>
    </row>
    <row r="281" spans="2:65" s="1" customFormat="1" ht="14.45" customHeight="1">
      <c r="B281" s="33"/>
      <c r="C281" s="173" t="s">
        <v>519</v>
      </c>
      <c r="D281" s="173" t="s">
        <v>141</v>
      </c>
      <c r="E281" s="174" t="s">
        <v>2457</v>
      </c>
      <c r="F281" s="175" t="s">
        <v>2458</v>
      </c>
      <c r="G281" s="176" t="s">
        <v>1044</v>
      </c>
      <c r="H281" s="177">
        <v>1</v>
      </c>
      <c r="I281" s="178"/>
      <c r="J281" s="179">
        <f>ROUND(I281*H281,2)</f>
        <v>0</v>
      </c>
      <c r="K281" s="175" t="s">
        <v>19</v>
      </c>
      <c r="L281" s="37"/>
      <c r="M281" s="180" t="s">
        <v>19</v>
      </c>
      <c r="N281" s="181" t="s">
        <v>43</v>
      </c>
      <c r="O281" s="59"/>
      <c r="P281" s="182">
        <f>O281*H281</f>
        <v>0</v>
      </c>
      <c r="Q281" s="182">
        <v>0.00284</v>
      </c>
      <c r="R281" s="182">
        <f>Q281*H281</f>
        <v>0.00284</v>
      </c>
      <c r="S281" s="182">
        <v>0</v>
      </c>
      <c r="T281" s="183">
        <f>S281*H281</f>
        <v>0</v>
      </c>
      <c r="AR281" s="16" t="s">
        <v>239</v>
      </c>
      <c r="AT281" s="16" t="s">
        <v>141</v>
      </c>
      <c r="AU281" s="16" t="s">
        <v>82</v>
      </c>
      <c r="AY281" s="16" t="s">
        <v>139</v>
      </c>
      <c r="BE281" s="184">
        <f>IF(N281="základní",J281,0)</f>
        <v>0</v>
      </c>
      <c r="BF281" s="184">
        <f>IF(N281="snížená",J281,0)</f>
        <v>0</v>
      </c>
      <c r="BG281" s="184">
        <f>IF(N281="zákl. přenesená",J281,0)</f>
        <v>0</v>
      </c>
      <c r="BH281" s="184">
        <f>IF(N281="sníž. přenesená",J281,0)</f>
        <v>0</v>
      </c>
      <c r="BI281" s="184">
        <f>IF(N281="nulová",J281,0)</f>
        <v>0</v>
      </c>
      <c r="BJ281" s="16" t="s">
        <v>80</v>
      </c>
      <c r="BK281" s="184">
        <f>ROUND(I281*H281,2)</f>
        <v>0</v>
      </c>
      <c r="BL281" s="16" t="s">
        <v>239</v>
      </c>
      <c r="BM281" s="16" t="s">
        <v>2459</v>
      </c>
    </row>
    <row r="282" spans="2:47" s="1" customFormat="1" ht="11.25">
      <c r="B282" s="33"/>
      <c r="C282" s="34"/>
      <c r="D282" s="185" t="s">
        <v>148</v>
      </c>
      <c r="E282" s="34"/>
      <c r="F282" s="186" t="s">
        <v>2458</v>
      </c>
      <c r="G282" s="34"/>
      <c r="H282" s="34"/>
      <c r="I282" s="102"/>
      <c r="J282" s="34"/>
      <c r="K282" s="34"/>
      <c r="L282" s="37"/>
      <c r="M282" s="187"/>
      <c r="N282" s="59"/>
      <c r="O282" s="59"/>
      <c r="P282" s="59"/>
      <c r="Q282" s="59"/>
      <c r="R282" s="59"/>
      <c r="S282" s="59"/>
      <c r="T282" s="60"/>
      <c r="AT282" s="16" t="s">
        <v>148</v>
      </c>
      <c r="AU282" s="16" t="s">
        <v>82</v>
      </c>
    </row>
    <row r="283" spans="2:47" s="1" customFormat="1" ht="29.25">
      <c r="B283" s="33"/>
      <c r="C283" s="34"/>
      <c r="D283" s="185" t="s">
        <v>149</v>
      </c>
      <c r="E283" s="34"/>
      <c r="F283" s="188" t="s">
        <v>2456</v>
      </c>
      <c r="G283" s="34"/>
      <c r="H283" s="34"/>
      <c r="I283" s="102"/>
      <c r="J283" s="34"/>
      <c r="K283" s="34"/>
      <c r="L283" s="37"/>
      <c r="M283" s="187"/>
      <c r="N283" s="59"/>
      <c r="O283" s="59"/>
      <c r="P283" s="59"/>
      <c r="Q283" s="59"/>
      <c r="R283" s="59"/>
      <c r="S283" s="59"/>
      <c r="T283" s="60"/>
      <c r="AT283" s="16" t="s">
        <v>149</v>
      </c>
      <c r="AU283" s="16" t="s">
        <v>82</v>
      </c>
    </row>
    <row r="284" spans="2:65" s="1" customFormat="1" ht="20.45" customHeight="1">
      <c r="B284" s="33"/>
      <c r="C284" s="173" t="s">
        <v>528</v>
      </c>
      <c r="D284" s="173" t="s">
        <v>141</v>
      </c>
      <c r="E284" s="174" t="s">
        <v>2460</v>
      </c>
      <c r="F284" s="175" t="s">
        <v>2461</v>
      </c>
      <c r="G284" s="176" t="s">
        <v>262</v>
      </c>
      <c r="H284" s="177">
        <v>0.072</v>
      </c>
      <c r="I284" s="178"/>
      <c r="J284" s="179">
        <f>ROUND(I284*H284,2)</f>
        <v>0</v>
      </c>
      <c r="K284" s="175" t="s">
        <v>145</v>
      </c>
      <c r="L284" s="37"/>
      <c r="M284" s="180" t="s">
        <v>19</v>
      </c>
      <c r="N284" s="181" t="s">
        <v>43</v>
      </c>
      <c r="O284" s="59"/>
      <c r="P284" s="182">
        <f>O284*H284</f>
        <v>0</v>
      </c>
      <c r="Q284" s="182">
        <v>0</v>
      </c>
      <c r="R284" s="182">
        <f>Q284*H284</f>
        <v>0</v>
      </c>
      <c r="S284" s="182">
        <v>0</v>
      </c>
      <c r="T284" s="183">
        <f>S284*H284</f>
        <v>0</v>
      </c>
      <c r="AR284" s="16" t="s">
        <v>239</v>
      </c>
      <c r="AT284" s="16" t="s">
        <v>141</v>
      </c>
      <c r="AU284" s="16" t="s">
        <v>82</v>
      </c>
      <c r="AY284" s="16" t="s">
        <v>139</v>
      </c>
      <c r="BE284" s="184">
        <f>IF(N284="základní",J284,0)</f>
        <v>0</v>
      </c>
      <c r="BF284" s="184">
        <f>IF(N284="snížená",J284,0)</f>
        <v>0</v>
      </c>
      <c r="BG284" s="184">
        <f>IF(N284="zákl. přenesená",J284,0)</f>
        <v>0</v>
      </c>
      <c r="BH284" s="184">
        <f>IF(N284="sníž. přenesená",J284,0)</f>
        <v>0</v>
      </c>
      <c r="BI284" s="184">
        <f>IF(N284="nulová",J284,0)</f>
        <v>0</v>
      </c>
      <c r="BJ284" s="16" t="s">
        <v>80</v>
      </c>
      <c r="BK284" s="184">
        <f>ROUND(I284*H284,2)</f>
        <v>0</v>
      </c>
      <c r="BL284" s="16" t="s">
        <v>239</v>
      </c>
      <c r="BM284" s="16" t="s">
        <v>2462</v>
      </c>
    </row>
    <row r="285" spans="2:47" s="1" customFormat="1" ht="19.5">
      <c r="B285" s="33"/>
      <c r="C285" s="34"/>
      <c r="D285" s="185" t="s">
        <v>148</v>
      </c>
      <c r="E285" s="34"/>
      <c r="F285" s="186" t="s">
        <v>2463</v>
      </c>
      <c r="G285" s="34"/>
      <c r="H285" s="34"/>
      <c r="I285" s="102"/>
      <c r="J285" s="34"/>
      <c r="K285" s="34"/>
      <c r="L285" s="37"/>
      <c r="M285" s="187"/>
      <c r="N285" s="59"/>
      <c r="O285" s="59"/>
      <c r="P285" s="59"/>
      <c r="Q285" s="59"/>
      <c r="R285" s="59"/>
      <c r="S285" s="59"/>
      <c r="T285" s="60"/>
      <c r="AT285" s="16" t="s">
        <v>148</v>
      </c>
      <c r="AU285" s="16" t="s">
        <v>82</v>
      </c>
    </row>
    <row r="286" spans="2:47" s="1" customFormat="1" ht="87.75">
      <c r="B286" s="33"/>
      <c r="C286" s="34"/>
      <c r="D286" s="185" t="s">
        <v>149</v>
      </c>
      <c r="E286" s="34"/>
      <c r="F286" s="188" t="s">
        <v>2464</v>
      </c>
      <c r="G286" s="34"/>
      <c r="H286" s="34"/>
      <c r="I286" s="102"/>
      <c r="J286" s="34"/>
      <c r="K286" s="34"/>
      <c r="L286" s="37"/>
      <c r="M286" s="232"/>
      <c r="N286" s="233"/>
      <c r="O286" s="233"/>
      <c r="P286" s="233"/>
      <c r="Q286" s="233"/>
      <c r="R286" s="233"/>
      <c r="S286" s="233"/>
      <c r="T286" s="234"/>
      <c r="AT286" s="16" t="s">
        <v>149</v>
      </c>
      <c r="AU286" s="16" t="s">
        <v>82</v>
      </c>
    </row>
    <row r="287" spans="2:12" s="1" customFormat="1" ht="6.95" customHeight="1">
      <c r="B287" s="45"/>
      <c r="C287" s="46"/>
      <c r="D287" s="46"/>
      <c r="E287" s="46"/>
      <c r="F287" s="46"/>
      <c r="G287" s="46"/>
      <c r="H287" s="46"/>
      <c r="I287" s="124"/>
      <c r="J287" s="46"/>
      <c r="K287" s="46"/>
      <c r="L287" s="37"/>
    </row>
  </sheetData>
  <sheetProtection algorithmName="SHA-512" hashValue="gbrIiCBu0YTJaqxf5Z3aeSnHveznDND3H/Yb3tqJEzAg6ylhvBKYh6sajTAtAitMAfzzizyVzGJT1QVWMvvidg==" saltValue="kVrQtddQwdN4oogZAivbDOYmikDa1nEWF8UJmGDR4o11h1ECf3spTEUUF0DcWLfvVk7+TU7suw6fRvKMcQKhhw==" spinCount="100000" sheet="1" objects="1" scenarios="1" formatColumns="0" formatRows="0" autoFilter="0"/>
  <autoFilter ref="C89:K286"/>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15"/>
  <pageSetup blackAndWhite="1" fitToHeight="0" fitToWidth="1" horizontalDpi="600" verticalDpi="600" orientation="portrait" paperSize="9" scale="70"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92"/>
  <sheetViews>
    <sheetView showGridLines="0" tabSelected="1" workbookViewId="0" topLeftCell="A68">
      <selection activeCell="B59" sqref="B59"/>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96" customWidth="1"/>
    <col min="10" max="10" width="20.140625" style="0" customWidth="1"/>
    <col min="11" max="11" width="14.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23"/>
      <c r="M2" s="323"/>
      <c r="N2" s="323"/>
      <c r="O2" s="323"/>
      <c r="P2" s="323"/>
      <c r="Q2" s="323"/>
      <c r="R2" s="323"/>
      <c r="S2" s="323"/>
      <c r="T2" s="323"/>
      <c r="U2" s="323"/>
      <c r="V2" s="323"/>
      <c r="AT2" s="16" t="s">
        <v>103</v>
      </c>
    </row>
    <row r="3" spans="2:46" ht="6.95" customHeight="1">
      <c r="B3" s="97"/>
      <c r="C3" s="98"/>
      <c r="D3" s="98"/>
      <c r="E3" s="98"/>
      <c r="F3" s="98"/>
      <c r="G3" s="98"/>
      <c r="H3" s="98"/>
      <c r="I3" s="99"/>
      <c r="J3" s="98"/>
      <c r="K3" s="98"/>
      <c r="L3" s="19"/>
      <c r="AT3" s="16" t="s">
        <v>82</v>
      </c>
    </row>
    <row r="4" spans="2:46" ht="24.95" customHeight="1">
      <c r="B4" s="19"/>
      <c r="D4" s="100" t="s">
        <v>107</v>
      </c>
      <c r="L4" s="19"/>
      <c r="M4" s="23" t="s">
        <v>10</v>
      </c>
      <c r="AT4" s="16" t="s">
        <v>4</v>
      </c>
    </row>
    <row r="5" spans="2:12" ht="6.95" customHeight="1">
      <c r="B5" s="19"/>
      <c r="L5" s="19"/>
    </row>
    <row r="6" spans="2:12" ht="12" customHeight="1">
      <c r="B6" s="19"/>
      <c r="D6" s="101" t="s">
        <v>16</v>
      </c>
      <c r="L6" s="19"/>
    </row>
    <row r="7" spans="2:12" ht="14.45" customHeight="1">
      <c r="B7" s="19"/>
      <c r="E7" s="352" t="str">
        <f>'Rekapitulace stavby'!K6</f>
        <v>Bezbariérové úpravy objektu školní jídelny ZŠ Vohradského</v>
      </c>
      <c r="F7" s="353"/>
      <c r="G7" s="353"/>
      <c r="H7" s="353"/>
      <c r="L7" s="19"/>
    </row>
    <row r="8" spans="2:12" s="1" customFormat="1" ht="12" customHeight="1">
      <c r="B8" s="37"/>
      <c r="D8" s="101" t="s">
        <v>108</v>
      </c>
      <c r="I8" s="102"/>
      <c r="L8" s="37"/>
    </row>
    <row r="9" spans="2:12" s="1" customFormat="1" ht="36.95" customHeight="1">
      <c r="B9" s="37"/>
      <c r="E9" s="354" t="s">
        <v>2465</v>
      </c>
      <c r="F9" s="355"/>
      <c r="G9" s="355"/>
      <c r="H9" s="355"/>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22</v>
      </c>
      <c r="I12" s="103" t="s">
        <v>23</v>
      </c>
      <c r="J12" s="104" t="str">
        <f>'Rekapitulace stavby'!AN8</f>
        <v>11. 3. 2019</v>
      </c>
      <c r="L12" s="37"/>
    </row>
    <row r="13" spans="2:12" s="1" customFormat="1" ht="10.9" customHeight="1">
      <c r="B13" s="37"/>
      <c r="I13" s="102"/>
      <c r="L13" s="37"/>
    </row>
    <row r="14" spans="2:12" s="1" customFormat="1" ht="12" customHeight="1">
      <c r="B14" s="37"/>
      <c r="D14" s="101" t="s">
        <v>25</v>
      </c>
      <c r="I14" s="103" t="s">
        <v>26</v>
      </c>
      <c r="J14" s="16" t="s">
        <v>19</v>
      </c>
      <c r="L14" s="37"/>
    </row>
    <row r="15" spans="2:12" s="1" customFormat="1" ht="18" customHeight="1">
      <c r="B15" s="37"/>
      <c r="E15" s="16" t="s">
        <v>27</v>
      </c>
      <c r="I15" s="103" t="s">
        <v>28</v>
      </c>
      <c r="J15" s="16" t="s">
        <v>19</v>
      </c>
      <c r="L15" s="37"/>
    </row>
    <row r="16" spans="2:12" s="1" customFormat="1" ht="6.95" customHeight="1">
      <c r="B16" s="37"/>
      <c r="I16" s="102"/>
      <c r="L16" s="37"/>
    </row>
    <row r="17" spans="2:12" s="1" customFormat="1" ht="12" customHeight="1">
      <c r="B17" s="37"/>
      <c r="D17" s="101" t="s">
        <v>29</v>
      </c>
      <c r="I17" s="103" t="s">
        <v>26</v>
      </c>
      <c r="J17" s="29" t="str">
        <f>'Rekapitulace stavby'!AN13</f>
        <v>Vyplň údaj</v>
      </c>
      <c r="L17" s="37"/>
    </row>
    <row r="18" spans="2:12" s="1" customFormat="1" ht="18" customHeight="1">
      <c r="B18" s="37"/>
      <c r="E18" s="356" t="str">
        <f>'Rekapitulace stavby'!E14</f>
        <v>Vyplň údaj</v>
      </c>
      <c r="F18" s="357"/>
      <c r="G18" s="357"/>
      <c r="H18" s="357"/>
      <c r="I18" s="103" t="s">
        <v>28</v>
      </c>
      <c r="J18" s="29" t="str">
        <f>'Rekapitulace stavby'!AN14</f>
        <v>Vyplň údaj</v>
      </c>
      <c r="L18" s="37"/>
    </row>
    <row r="19" spans="2:12" s="1" customFormat="1" ht="6.95" customHeight="1">
      <c r="B19" s="37"/>
      <c r="I19" s="102"/>
      <c r="L19" s="37"/>
    </row>
    <row r="20" spans="2:12" s="1" customFormat="1" ht="12" customHeight="1">
      <c r="B20" s="37"/>
      <c r="D20" s="101" t="s">
        <v>31</v>
      </c>
      <c r="I20" s="103" t="s">
        <v>26</v>
      </c>
      <c r="J20" s="16" t="str">
        <f>IF('Rekapitulace stavby'!AN16="","",'Rekapitulace stavby'!AN16)</f>
        <v/>
      </c>
      <c r="L20" s="37"/>
    </row>
    <row r="21" spans="2:12" s="1" customFormat="1" ht="18" customHeight="1">
      <c r="B21" s="37"/>
      <c r="E21" s="16" t="str">
        <f>IF('Rekapitulace stavby'!E17="","",'Rekapitulace stavby'!E17)</f>
        <v xml:space="preserve"> </v>
      </c>
      <c r="I21" s="103" t="s">
        <v>28</v>
      </c>
      <c r="J21" s="16" t="str">
        <f>IF('Rekapitulace stavby'!AN17="","",'Rekapitulace stavby'!AN17)</f>
        <v/>
      </c>
      <c r="L21" s="37"/>
    </row>
    <row r="22" spans="2:12" s="1" customFormat="1" ht="6.95" customHeight="1">
      <c r="B22" s="37"/>
      <c r="I22" s="102"/>
      <c r="L22" s="37"/>
    </row>
    <row r="23" spans="2:12" s="1" customFormat="1" ht="12" customHeight="1">
      <c r="B23" s="37"/>
      <c r="D23" s="101" t="s">
        <v>34</v>
      </c>
      <c r="I23" s="103" t="s">
        <v>26</v>
      </c>
      <c r="J23" s="16" t="s">
        <v>19</v>
      </c>
      <c r="L23" s="37"/>
    </row>
    <row r="24" spans="2:12" s="1" customFormat="1" ht="18" customHeight="1">
      <c r="B24" s="37"/>
      <c r="E24" s="16" t="s">
        <v>35</v>
      </c>
      <c r="I24" s="103" t="s">
        <v>28</v>
      </c>
      <c r="J24" s="16" t="s">
        <v>19</v>
      </c>
      <c r="L24" s="37"/>
    </row>
    <row r="25" spans="2:12" s="1" customFormat="1" ht="6.95" customHeight="1">
      <c r="B25" s="37"/>
      <c r="I25" s="102"/>
      <c r="L25" s="37"/>
    </row>
    <row r="26" spans="2:12" s="1" customFormat="1" ht="12" customHeight="1">
      <c r="B26" s="37"/>
      <c r="D26" s="101" t="s">
        <v>36</v>
      </c>
      <c r="I26" s="102"/>
      <c r="L26" s="37"/>
    </row>
    <row r="27" spans="2:12" s="6" customFormat="1" ht="14.45" customHeight="1">
      <c r="B27" s="105"/>
      <c r="E27" s="358" t="s">
        <v>19</v>
      </c>
      <c r="F27" s="358"/>
      <c r="G27" s="358"/>
      <c r="H27" s="358"/>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38</v>
      </c>
      <c r="I30" s="102"/>
      <c r="J30" s="109">
        <f>ROUND(J88,2)</f>
        <v>0</v>
      </c>
      <c r="L30" s="37"/>
    </row>
    <row r="31" spans="2:12" s="1" customFormat="1" ht="6.95" customHeight="1">
      <c r="B31" s="37"/>
      <c r="D31" s="55"/>
      <c r="E31" s="55"/>
      <c r="F31" s="55"/>
      <c r="G31" s="55"/>
      <c r="H31" s="55"/>
      <c r="I31" s="107"/>
      <c r="J31" s="55"/>
      <c r="K31" s="55"/>
      <c r="L31" s="37"/>
    </row>
    <row r="32" spans="2:12" s="1" customFormat="1" ht="14.45" customHeight="1">
      <c r="B32" s="37"/>
      <c r="F32" s="110" t="s">
        <v>40</v>
      </c>
      <c r="I32" s="111" t="s">
        <v>39</v>
      </c>
      <c r="J32" s="110" t="s">
        <v>41</v>
      </c>
      <c r="L32" s="37"/>
    </row>
    <row r="33" spans="2:12" s="1" customFormat="1" ht="14.45" customHeight="1">
      <c r="B33" s="37"/>
      <c r="D33" s="101" t="s">
        <v>42</v>
      </c>
      <c r="E33" s="101" t="s">
        <v>43</v>
      </c>
      <c r="F33" s="112">
        <f>ROUND((SUM(BE88:BE191)),2)</f>
        <v>0</v>
      </c>
      <c r="I33" s="113">
        <v>0.21</v>
      </c>
      <c r="J33" s="112">
        <f>ROUND(((SUM(BE88:BE191))*I33),2)</f>
        <v>0</v>
      </c>
      <c r="L33" s="37"/>
    </row>
    <row r="34" spans="2:12" s="1" customFormat="1" ht="14.45" customHeight="1">
      <c r="B34" s="37"/>
      <c r="E34" s="101" t="s">
        <v>44</v>
      </c>
      <c r="F34" s="112">
        <f>ROUND((SUM(BF88:BF191)),2)</f>
        <v>0</v>
      </c>
      <c r="I34" s="113">
        <v>0.15</v>
      </c>
      <c r="J34" s="112">
        <f>ROUND(((SUM(BF88:BF191))*I34),2)</f>
        <v>0</v>
      </c>
      <c r="L34" s="37"/>
    </row>
    <row r="35" spans="2:12" s="1" customFormat="1" ht="14.45" customHeight="1" hidden="1">
      <c r="B35" s="37"/>
      <c r="E35" s="101" t="s">
        <v>45</v>
      </c>
      <c r="F35" s="112">
        <f>ROUND((SUM(BG88:BG191)),2)</f>
        <v>0</v>
      </c>
      <c r="I35" s="113">
        <v>0.21</v>
      </c>
      <c r="J35" s="112">
        <f>0</f>
        <v>0</v>
      </c>
      <c r="L35" s="37"/>
    </row>
    <row r="36" spans="2:12" s="1" customFormat="1" ht="14.45" customHeight="1" hidden="1">
      <c r="B36" s="37"/>
      <c r="E36" s="101" t="s">
        <v>46</v>
      </c>
      <c r="F36" s="112">
        <f>ROUND((SUM(BH88:BH191)),2)</f>
        <v>0</v>
      </c>
      <c r="I36" s="113">
        <v>0.15</v>
      </c>
      <c r="J36" s="112">
        <f>0</f>
        <v>0</v>
      </c>
      <c r="L36" s="37"/>
    </row>
    <row r="37" spans="2:12" s="1" customFormat="1" ht="14.45" customHeight="1" hidden="1">
      <c r="B37" s="37"/>
      <c r="E37" s="101" t="s">
        <v>47</v>
      </c>
      <c r="F37" s="112">
        <f>ROUND((SUM(BI88:BI191)),2)</f>
        <v>0</v>
      </c>
      <c r="I37" s="113">
        <v>0</v>
      </c>
      <c r="J37" s="112">
        <f>0</f>
        <v>0</v>
      </c>
      <c r="L37" s="37"/>
    </row>
    <row r="38" spans="2:12" s="1" customFormat="1" ht="6.95"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110</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5" customHeight="1">
      <c r="B48" s="33"/>
      <c r="C48" s="34"/>
      <c r="D48" s="34"/>
      <c r="E48" s="359" t="str">
        <f>E7</f>
        <v>Bezbariérové úpravy objektu školní jídelny ZŠ Vohradského</v>
      </c>
      <c r="F48" s="360"/>
      <c r="G48" s="360"/>
      <c r="H48" s="360"/>
      <c r="I48" s="102"/>
      <c r="J48" s="34"/>
      <c r="K48" s="34"/>
      <c r="L48" s="37"/>
    </row>
    <row r="49" spans="2:12" s="1" customFormat="1" ht="12" customHeight="1">
      <c r="B49" s="33"/>
      <c r="C49" s="28" t="s">
        <v>108</v>
      </c>
      <c r="D49" s="34"/>
      <c r="E49" s="34"/>
      <c r="F49" s="34"/>
      <c r="G49" s="34"/>
      <c r="H49" s="34"/>
      <c r="I49" s="102"/>
      <c r="J49" s="34"/>
      <c r="K49" s="34"/>
      <c r="L49" s="37"/>
    </row>
    <row r="50" spans="2:12" s="1" customFormat="1" ht="14.45" customHeight="1">
      <c r="B50" s="33"/>
      <c r="C50" s="34"/>
      <c r="D50" s="34"/>
      <c r="E50" s="332" t="str">
        <f>E9</f>
        <v>08 - venkovní kanalizace</v>
      </c>
      <c r="F50" s="331"/>
      <c r="G50" s="331"/>
      <c r="H50" s="331"/>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Šluknov</v>
      </c>
      <c r="G52" s="34"/>
      <c r="H52" s="34"/>
      <c r="I52" s="103" t="s">
        <v>23</v>
      </c>
      <c r="J52" s="54" t="str">
        <f>IF(J12="","",J12)</f>
        <v>11. 3. 2019</v>
      </c>
      <c r="K52" s="34"/>
      <c r="L52" s="37"/>
    </row>
    <row r="53" spans="2:12" s="1" customFormat="1" ht="6.95" customHeight="1">
      <c r="B53" s="33"/>
      <c r="C53" s="34"/>
      <c r="D53" s="34"/>
      <c r="E53" s="34"/>
      <c r="F53" s="34"/>
      <c r="G53" s="34"/>
      <c r="H53" s="34"/>
      <c r="I53" s="102"/>
      <c r="J53" s="34"/>
      <c r="K53" s="34"/>
      <c r="L53" s="37"/>
    </row>
    <row r="54" spans="2:12" s="1" customFormat="1" ht="12.6" customHeight="1">
      <c r="B54" s="33"/>
      <c r="C54" s="28" t="s">
        <v>25</v>
      </c>
      <c r="D54" s="34"/>
      <c r="E54" s="34"/>
      <c r="F54" s="26" t="str">
        <f>E15</f>
        <v>město Šluknov</v>
      </c>
      <c r="G54" s="34"/>
      <c r="H54" s="34"/>
      <c r="I54" s="103" t="s">
        <v>31</v>
      </c>
      <c r="J54" s="31" t="str">
        <f>E21</f>
        <v xml:space="preserve"> </v>
      </c>
      <c r="K54" s="34"/>
      <c r="L54" s="37"/>
    </row>
    <row r="55" spans="2:12" s="1" customFormat="1" ht="12.6" customHeight="1">
      <c r="B55" s="33"/>
      <c r="C55" s="28" t="s">
        <v>29</v>
      </c>
      <c r="D55" s="34"/>
      <c r="E55" s="34"/>
      <c r="F55" s="26" t="str">
        <f>IF(E18="","",E18)</f>
        <v>Vyplň údaj</v>
      </c>
      <c r="G55" s="34"/>
      <c r="H55" s="34"/>
      <c r="I55" s="103" t="s">
        <v>34</v>
      </c>
      <c r="J55" s="31" t="str">
        <f>E24</f>
        <v>J. Nešněra</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111</v>
      </c>
      <c r="D57" s="129"/>
      <c r="E57" s="129"/>
      <c r="F57" s="129"/>
      <c r="G57" s="129"/>
      <c r="H57" s="129"/>
      <c r="I57" s="130"/>
      <c r="J57" s="131" t="s">
        <v>112</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70</v>
      </c>
      <c r="D59" s="34"/>
      <c r="E59" s="34"/>
      <c r="F59" s="34"/>
      <c r="G59" s="34"/>
      <c r="H59" s="34"/>
      <c r="I59" s="102"/>
      <c r="J59" s="72">
        <f>J88</f>
        <v>0</v>
      </c>
      <c r="K59" s="34"/>
      <c r="L59" s="37"/>
      <c r="AU59" s="16" t="s">
        <v>113</v>
      </c>
    </row>
    <row r="60" spans="2:12" s="7" customFormat="1" ht="24.95" customHeight="1">
      <c r="B60" s="133"/>
      <c r="C60" s="134"/>
      <c r="D60" s="135" t="s">
        <v>114</v>
      </c>
      <c r="E60" s="136"/>
      <c r="F60" s="136"/>
      <c r="G60" s="136"/>
      <c r="H60" s="136"/>
      <c r="I60" s="137"/>
      <c r="J60" s="138">
        <f>J89</f>
        <v>0</v>
      </c>
      <c r="K60" s="134"/>
      <c r="L60" s="139"/>
    </row>
    <row r="61" spans="2:12" s="8" customFormat="1" ht="19.9" customHeight="1">
      <c r="B61" s="140"/>
      <c r="C61" s="141"/>
      <c r="D61" s="142" t="s">
        <v>115</v>
      </c>
      <c r="E61" s="143"/>
      <c r="F61" s="143"/>
      <c r="G61" s="143"/>
      <c r="H61" s="143"/>
      <c r="I61" s="144"/>
      <c r="J61" s="145">
        <f>J90</f>
        <v>0</v>
      </c>
      <c r="K61" s="141"/>
      <c r="L61" s="146"/>
    </row>
    <row r="62" spans="2:12" s="8" customFormat="1" ht="19.9" customHeight="1">
      <c r="B62" s="140"/>
      <c r="C62" s="141"/>
      <c r="D62" s="142" t="s">
        <v>577</v>
      </c>
      <c r="E62" s="143"/>
      <c r="F62" s="143"/>
      <c r="G62" s="143"/>
      <c r="H62" s="143"/>
      <c r="I62" s="144"/>
      <c r="J62" s="145">
        <f>J117</f>
        <v>0</v>
      </c>
      <c r="K62" s="141"/>
      <c r="L62" s="146"/>
    </row>
    <row r="63" spans="2:12" s="8" customFormat="1" ht="19.9" customHeight="1">
      <c r="B63" s="140"/>
      <c r="C63" s="141"/>
      <c r="D63" s="142" t="s">
        <v>2466</v>
      </c>
      <c r="E63" s="143"/>
      <c r="F63" s="143"/>
      <c r="G63" s="143"/>
      <c r="H63" s="143"/>
      <c r="I63" s="144"/>
      <c r="J63" s="145">
        <f>J121</f>
        <v>0</v>
      </c>
      <c r="K63" s="141"/>
      <c r="L63" s="146"/>
    </row>
    <row r="64" spans="2:12" s="8" customFormat="1" ht="19.9" customHeight="1">
      <c r="B64" s="140"/>
      <c r="C64" s="141"/>
      <c r="D64" s="142" t="s">
        <v>119</v>
      </c>
      <c r="E64" s="143"/>
      <c r="F64" s="143"/>
      <c r="G64" s="143"/>
      <c r="H64" s="143"/>
      <c r="I64" s="144"/>
      <c r="J64" s="145">
        <f>J158</f>
        <v>0</v>
      </c>
      <c r="K64" s="141"/>
      <c r="L64" s="146"/>
    </row>
    <row r="65" spans="2:12" s="8" customFormat="1" ht="19.9" customHeight="1">
      <c r="B65" s="140"/>
      <c r="C65" s="141"/>
      <c r="D65" s="142" t="s">
        <v>120</v>
      </c>
      <c r="E65" s="143"/>
      <c r="F65" s="143"/>
      <c r="G65" s="143"/>
      <c r="H65" s="143"/>
      <c r="I65" s="144"/>
      <c r="J65" s="145">
        <f>J173</f>
        <v>0</v>
      </c>
      <c r="K65" s="141"/>
      <c r="L65" s="146"/>
    </row>
    <row r="66" spans="2:12" s="8" customFormat="1" ht="19.9" customHeight="1">
      <c r="B66" s="140"/>
      <c r="C66" s="141"/>
      <c r="D66" s="142" t="s">
        <v>121</v>
      </c>
      <c r="E66" s="143"/>
      <c r="F66" s="143"/>
      <c r="G66" s="143"/>
      <c r="H66" s="143"/>
      <c r="I66" s="144"/>
      <c r="J66" s="145">
        <f>J184</f>
        <v>0</v>
      </c>
      <c r="K66" s="141"/>
      <c r="L66" s="146"/>
    </row>
    <row r="67" spans="2:12" s="7" customFormat="1" ht="24.95" customHeight="1">
      <c r="B67" s="133"/>
      <c r="C67" s="134"/>
      <c r="D67" s="135" t="s">
        <v>122</v>
      </c>
      <c r="E67" s="136"/>
      <c r="F67" s="136"/>
      <c r="G67" s="136"/>
      <c r="H67" s="136"/>
      <c r="I67" s="137"/>
      <c r="J67" s="138">
        <f>J188</f>
        <v>0</v>
      </c>
      <c r="K67" s="134"/>
      <c r="L67" s="139"/>
    </row>
    <row r="68" spans="2:12" s="8" customFormat="1" ht="19.9" customHeight="1">
      <c r="B68" s="140"/>
      <c r="C68" s="141"/>
      <c r="D68" s="142" t="s">
        <v>2221</v>
      </c>
      <c r="E68" s="143"/>
      <c r="F68" s="143"/>
      <c r="G68" s="143"/>
      <c r="H68" s="143"/>
      <c r="I68" s="144"/>
      <c r="J68" s="145">
        <f>J189</f>
        <v>0</v>
      </c>
      <c r="K68" s="141"/>
      <c r="L68" s="146"/>
    </row>
    <row r="69" spans="2:12" s="1" customFormat="1" ht="21.75" customHeight="1">
      <c r="B69" s="33"/>
      <c r="C69" s="34"/>
      <c r="D69" s="34"/>
      <c r="E69" s="34"/>
      <c r="F69" s="34"/>
      <c r="G69" s="34"/>
      <c r="H69" s="34"/>
      <c r="I69" s="102"/>
      <c r="J69" s="34"/>
      <c r="K69" s="34"/>
      <c r="L69" s="37"/>
    </row>
    <row r="70" spans="2:12" s="1" customFormat="1" ht="6.95" customHeight="1">
      <c r="B70" s="45"/>
      <c r="C70" s="46"/>
      <c r="D70" s="46"/>
      <c r="E70" s="46"/>
      <c r="F70" s="46"/>
      <c r="G70" s="46"/>
      <c r="H70" s="46"/>
      <c r="I70" s="124"/>
      <c r="J70" s="46"/>
      <c r="K70" s="46"/>
      <c r="L70" s="37"/>
    </row>
    <row r="74" spans="2:12" s="1" customFormat="1" ht="6.95" customHeight="1">
      <c r="B74" s="47"/>
      <c r="C74" s="48"/>
      <c r="D74" s="48"/>
      <c r="E74" s="48"/>
      <c r="F74" s="48"/>
      <c r="G74" s="48"/>
      <c r="H74" s="48"/>
      <c r="I74" s="127"/>
      <c r="J74" s="48"/>
      <c r="K74" s="48"/>
      <c r="L74" s="37"/>
    </row>
    <row r="75" spans="2:12" s="1" customFormat="1" ht="24.95" customHeight="1">
      <c r="B75" s="33"/>
      <c r="C75" s="22" t="s">
        <v>124</v>
      </c>
      <c r="D75" s="34"/>
      <c r="E75" s="34"/>
      <c r="F75" s="34"/>
      <c r="G75" s="34"/>
      <c r="H75" s="34"/>
      <c r="I75" s="102"/>
      <c r="J75" s="34"/>
      <c r="K75" s="34"/>
      <c r="L75" s="37"/>
    </row>
    <row r="76" spans="2:12" s="1" customFormat="1" ht="6.95" customHeight="1">
      <c r="B76" s="33"/>
      <c r="C76" s="34"/>
      <c r="D76" s="34"/>
      <c r="E76" s="34"/>
      <c r="F76" s="34"/>
      <c r="G76" s="34"/>
      <c r="H76" s="34"/>
      <c r="I76" s="102"/>
      <c r="J76" s="34"/>
      <c r="K76" s="34"/>
      <c r="L76" s="37"/>
    </row>
    <row r="77" spans="2:12" s="1" customFormat="1" ht="12" customHeight="1">
      <c r="B77" s="33"/>
      <c r="C77" s="28" t="s">
        <v>16</v>
      </c>
      <c r="D77" s="34"/>
      <c r="E77" s="34"/>
      <c r="F77" s="34"/>
      <c r="G77" s="34"/>
      <c r="H77" s="34"/>
      <c r="I77" s="102"/>
      <c r="J77" s="34"/>
      <c r="K77" s="34"/>
      <c r="L77" s="37"/>
    </row>
    <row r="78" spans="2:12" s="1" customFormat="1" ht="14.45" customHeight="1">
      <c r="B78" s="33"/>
      <c r="C78" s="34"/>
      <c r="D78" s="34"/>
      <c r="E78" s="359" t="str">
        <f>E7</f>
        <v>Bezbariérové úpravy objektu školní jídelny ZŠ Vohradského</v>
      </c>
      <c r="F78" s="360"/>
      <c r="G78" s="360"/>
      <c r="H78" s="360"/>
      <c r="I78" s="102"/>
      <c r="J78" s="34"/>
      <c r="K78" s="34"/>
      <c r="L78" s="37"/>
    </row>
    <row r="79" spans="2:12" s="1" customFormat="1" ht="12" customHeight="1">
      <c r="B79" s="33"/>
      <c r="C79" s="28" t="s">
        <v>108</v>
      </c>
      <c r="D79" s="34"/>
      <c r="E79" s="34"/>
      <c r="F79" s="34"/>
      <c r="G79" s="34"/>
      <c r="H79" s="34"/>
      <c r="I79" s="102"/>
      <c r="J79" s="34"/>
      <c r="K79" s="34"/>
      <c r="L79" s="37"/>
    </row>
    <row r="80" spans="2:12" s="1" customFormat="1" ht="14.45" customHeight="1">
      <c r="B80" s="33"/>
      <c r="C80" s="34"/>
      <c r="D80" s="34"/>
      <c r="E80" s="332" t="str">
        <f>E9</f>
        <v>08 - venkovní kanalizace</v>
      </c>
      <c r="F80" s="331"/>
      <c r="G80" s="331"/>
      <c r="H80" s="331"/>
      <c r="I80" s="102"/>
      <c r="J80" s="34"/>
      <c r="K80" s="34"/>
      <c r="L80" s="37"/>
    </row>
    <row r="81" spans="2:12" s="1" customFormat="1" ht="6.95" customHeight="1">
      <c r="B81" s="33"/>
      <c r="C81" s="34"/>
      <c r="D81" s="34"/>
      <c r="E81" s="34"/>
      <c r="F81" s="34"/>
      <c r="G81" s="34"/>
      <c r="H81" s="34"/>
      <c r="I81" s="102"/>
      <c r="J81" s="34"/>
      <c r="K81" s="34"/>
      <c r="L81" s="37"/>
    </row>
    <row r="82" spans="2:12" s="1" customFormat="1" ht="12" customHeight="1">
      <c r="B82" s="33"/>
      <c r="C82" s="28" t="s">
        <v>21</v>
      </c>
      <c r="D82" s="34"/>
      <c r="E82" s="34"/>
      <c r="F82" s="26" t="str">
        <f>F12</f>
        <v>Šluknov</v>
      </c>
      <c r="G82" s="34"/>
      <c r="H82" s="34"/>
      <c r="I82" s="103" t="s">
        <v>23</v>
      </c>
      <c r="J82" s="54" t="str">
        <f>IF(J12="","",J12)</f>
        <v>11. 3. 2019</v>
      </c>
      <c r="K82" s="34"/>
      <c r="L82" s="37"/>
    </row>
    <row r="83" spans="2:12" s="1" customFormat="1" ht="6.95" customHeight="1">
      <c r="B83" s="33"/>
      <c r="C83" s="34"/>
      <c r="D83" s="34"/>
      <c r="E83" s="34"/>
      <c r="F83" s="34"/>
      <c r="G83" s="34"/>
      <c r="H83" s="34"/>
      <c r="I83" s="102"/>
      <c r="J83" s="34"/>
      <c r="K83" s="34"/>
      <c r="L83" s="37"/>
    </row>
    <row r="84" spans="2:12" s="1" customFormat="1" ht="12.6" customHeight="1">
      <c r="B84" s="33"/>
      <c r="C84" s="28" t="s">
        <v>25</v>
      </c>
      <c r="D84" s="34"/>
      <c r="E84" s="34"/>
      <c r="F84" s="26" t="str">
        <f>E15</f>
        <v>město Šluknov</v>
      </c>
      <c r="G84" s="34"/>
      <c r="H84" s="34"/>
      <c r="I84" s="103" t="s">
        <v>31</v>
      </c>
      <c r="J84" s="31" t="str">
        <f>E21</f>
        <v xml:space="preserve"> </v>
      </c>
      <c r="K84" s="34"/>
      <c r="L84" s="37"/>
    </row>
    <row r="85" spans="2:12" s="1" customFormat="1" ht="12.6" customHeight="1">
      <c r="B85" s="33"/>
      <c r="C85" s="28" t="s">
        <v>29</v>
      </c>
      <c r="D85" s="34"/>
      <c r="E85" s="34"/>
      <c r="F85" s="26" t="str">
        <f>IF(E18="","",E18)</f>
        <v>Vyplň údaj</v>
      </c>
      <c r="G85" s="34"/>
      <c r="H85" s="34"/>
      <c r="I85" s="103" t="s">
        <v>34</v>
      </c>
      <c r="J85" s="31" t="str">
        <f>E24</f>
        <v>J. Nešněra</v>
      </c>
      <c r="K85" s="34"/>
      <c r="L85" s="37"/>
    </row>
    <row r="86" spans="2:12" s="1" customFormat="1" ht="10.35" customHeight="1">
      <c r="B86" s="33"/>
      <c r="C86" s="34"/>
      <c r="D86" s="34"/>
      <c r="E86" s="34"/>
      <c r="F86" s="34"/>
      <c r="G86" s="34"/>
      <c r="H86" s="34"/>
      <c r="I86" s="102"/>
      <c r="J86" s="34"/>
      <c r="K86" s="34"/>
      <c r="L86" s="37"/>
    </row>
    <row r="87" spans="2:20" s="9" customFormat="1" ht="29.25" customHeight="1">
      <c r="B87" s="147"/>
      <c r="C87" s="148" t="s">
        <v>125</v>
      </c>
      <c r="D87" s="149" t="s">
        <v>57</v>
      </c>
      <c r="E87" s="149" t="s">
        <v>53</v>
      </c>
      <c r="F87" s="149" t="s">
        <v>54</v>
      </c>
      <c r="G87" s="149" t="s">
        <v>126</v>
      </c>
      <c r="H87" s="149" t="s">
        <v>127</v>
      </c>
      <c r="I87" s="150" t="s">
        <v>128</v>
      </c>
      <c r="J87" s="149" t="s">
        <v>112</v>
      </c>
      <c r="K87" s="151" t="s">
        <v>129</v>
      </c>
      <c r="L87" s="152"/>
      <c r="M87" s="63" t="s">
        <v>19</v>
      </c>
      <c r="N87" s="64" t="s">
        <v>42</v>
      </c>
      <c r="O87" s="64" t="s">
        <v>130</v>
      </c>
      <c r="P87" s="64" t="s">
        <v>131</v>
      </c>
      <c r="Q87" s="64" t="s">
        <v>132</v>
      </c>
      <c r="R87" s="64" t="s">
        <v>133</v>
      </c>
      <c r="S87" s="64" t="s">
        <v>134</v>
      </c>
      <c r="T87" s="65" t="s">
        <v>135</v>
      </c>
    </row>
    <row r="88" spans="2:63" s="1" customFormat="1" ht="22.9" customHeight="1">
      <c r="B88" s="33"/>
      <c r="C88" s="70" t="s">
        <v>136</v>
      </c>
      <c r="D88" s="34"/>
      <c r="E88" s="34"/>
      <c r="F88" s="34"/>
      <c r="G88" s="34"/>
      <c r="H88" s="34"/>
      <c r="I88" s="102"/>
      <c r="J88" s="153">
        <f>BK88</f>
        <v>0</v>
      </c>
      <c r="K88" s="34"/>
      <c r="L88" s="37"/>
      <c r="M88" s="66"/>
      <c r="N88" s="67"/>
      <c r="O88" s="67"/>
      <c r="P88" s="154">
        <f>P89+P188</f>
        <v>0</v>
      </c>
      <c r="Q88" s="67"/>
      <c r="R88" s="154">
        <f>R89+R188</f>
        <v>10.470473</v>
      </c>
      <c r="S88" s="67"/>
      <c r="T88" s="155">
        <f>T89+T188</f>
        <v>1.1004999999999998</v>
      </c>
      <c r="AT88" s="16" t="s">
        <v>71</v>
      </c>
      <c r="AU88" s="16" t="s">
        <v>113</v>
      </c>
      <c r="BK88" s="156">
        <f>BK89+BK188</f>
        <v>0</v>
      </c>
    </row>
    <row r="89" spans="2:63" s="10" customFormat="1" ht="25.9" customHeight="1">
      <c r="B89" s="157"/>
      <c r="C89" s="158"/>
      <c r="D89" s="159" t="s">
        <v>71</v>
      </c>
      <c r="E89" s="160" t="s">
        <v>137</v>
      </c>
      <c r="F89" s="160" t="s">
        <v>138</v>
      </c>
      <c r="G89" s="158"/>
      <c r="H89" s="158"/>
      <c r="I89" s="161"/>
      <c r="J89" s="162">
        <f>BK89</f>
        <v>0</v>
      </c>
      <c r="K89" s="158"/>
      <c r="L89" s="163"/>
      <c r="M89" s="164"/>
      <c r="N89" s="165"/>
      <c r="O89" s="165"/>
      <c r="P89" s="166">
        <f>P90+P117+P121+P158+P173+P184</f>
        <v>0</v>
      </c>
      <c r="Q89" s="165"/>
      <c r="R89" s="166">
        <f>R90+R117+R121+R158+R173+R184</f>
        <v>10.468933</v>
      </c>
      <c r="S89" s="165"/>
      <c r="T89" s="167">
        <f>T90+T117+T121+T158+T173+T184</f>
        <v>1.1004999999999998</v>
      </c>
      <c r="AR89" s="168" t="s">
        <v>80</v>
      </c>
      <c r="AT89" s="169" t="s">
        <v>71</v>
      </c>
      <c r="AU89" s="169" t="s">
        <v>72</v>
      </c>
      <c r="AY89" s="168" t="s">
        <v>139</v>
      </c>
      <c r="BK89" s="170">
        <f>BK90+BK117+BK121+BK158+BK173+BK184</f>
        <v>0</v>
      </c>
    </row>
    <row r="90" spans="2:63" s="10" customFormat="1" ht="22.9" customHeight="1">
      <c r="B90" s="157"/>
      <c r="C90" s="158"/>
      <c r="D90" s="159" t="s">
        <v>71</v>
      </c>
      <c r="E90" s="171" t="s">
        <v>80</v>
      </c>
      <c r="F90" s="171" t="s">
        <v>140</v>
      </c>
      <c r="G90" s="158"/>
      <c r="H90" s="158"/>
      <c r="I90" s="161"/>
      <c r="J90" s="172">
        <f>BK90</f>
        <v>0</v>
      </c>
      <c r="K90" s="158"/>
      <c r="L90" s="163"/>
      <c r="M90" s="164"/>
      <c r="N90" s="165"/>
      <c r="O90" s="165"/>
      <c r="P90" s="166">
        <f>SUM(P91:P116)</f>
        <v>0</v>
      </c>
      <c r="Q90" s="165"/>
      <c r="R90" s="166">
        <f>SUM(R91:R116)</f>
        <v>6.4</v>
      </c>
      <c r="S90" s="165"/>
      <c r="T90" s="167">
        <f>SUM(T91:T116)</f>
        <v>0</v>
      </c>
      <c r="AR90" s="168" t="s">
        <v>80</v>
      </c>
      <c r="AT90" s="169" t="s">
        <v>71</v>
      </c>
      <c r="AU90" s="169" t="s">
        <v>80</v>
      </c>
      <c r="AY90" s="168" t="s">
        <v>139</v>
      </c>
      <c r="BK90" s="170">
        <f>SUM(BK91:BK116)</f>
        <v>0</v>
      </c>
    </row>
    <row r="91" spans="2:65" s="1" customFormat="1" ht="20.45" customHeight="1">
      <c r="B91" s="33"/>
      <c r="C91" s="173" t="s">
        <v>80</v>
      </c>
      <c r="D91" s="173" t="s">
        <v>141</v>
      </c>
      <c r="E91" s="174" t="s">
        <v>2467</v>
      </c>
      <c r="F91" s="175" t="s">
        <v>2468</v>
      </c>
      <c r="G91" s="176" t="s">
        <v>192</v>
      </c>
      <c r="H91" s="177">
        <v>7.04</v>
      </c>
      <c r="I91" s="178"/>
      <c r="J91" s="179">
        <f>ROUND(I91*H91,2)</f>
        <v>0</v>
      </c>
      <c r="K91" s="175" t="s">
        <v>145</v>
      </c>
      <c r="L91" s="37"/>
      <c r="M91" s="180" t="s">
        <v>19</v>
      </c>
      <c r="N91" s="181" t="s">
        <v>43</v>
      </c>
      <c r="O91" s="59"/>
      <c r="P91" s="182">
        <f>O91*H91</f>
        <v>0</v>
      </c>
      <c r="Q91" s="182">
        <v>0</v>
      </c>
      <c r="R91" s="182">
        <f>Q91*H91</f>
        <v>0</v>
      </c>
      <c r="S91" s="182">
        <v>0</v>
      </c>
      <c r="T91" s="183">
        <f>S91*H91</f>
        <v>0</v>
      </c>
      <c r="AR91" s="16" t="s">
        <v>146</v>
      </c>
      <c r="AT91" s="16" t="s">
        <v>141</v>
      </c>
      <c r="AU91" s="16" t="s">
        <v>82</v>
      </c>
      <c r="AY91" s="16" t="s">
        <v>139</v>
      </c>
      <c r="BE91" s="184">
        <f>IF(N91="základní",J91,0)</f>
        <v>0</v>
      </c>
      <c r="BF91" s="184">
        <f>IF(N91="snížená",J91,0)</f>
        <v>0</v>
      </c>
      <c r="BG91" s="184">
        <f>IF(N91="zákl. přenesená",J91,0)</f>
        <v>0</v>
      </c>
      <c r="BH91" s="184">
        <f>IF(N91="sníž. přenesená",J91,0)</f>
        <v>0</v>
      </c>
      <c r="BI91" s="184">
        <f>IF(N91="nulová",J91,0)</f>
        <v>0</v>
      </c>
      <c r="BJ91" s="16" t="s">
        <v>80</v>
      </c>
      <c r="BK91" s="184">
        <f>ROUND(I91*H91,2)</f>
        <v>0</v>
      </c>
      <c r="BL91" s="16" t="s">
        <v>146</v>
      </c>
      <c r="BM91" s="16" t="s">
        <v>2469</v>
      </c>
    </row>
    <row r="92" spans="2:47" s="1" customFormat="1" ht="19.5">
      <c r="B92" s="33"/>
      <c r="C92" s="34"/>
      <c r="D92" s="185" t="s">
        <v>148</v>
      </c>
      <c r="E92" s="34"/>
      <c r="F92" s="186" t="s">
        <v>2470</v>
      </c>
      <c r="G92" s="34"/>
      <c r="H92" s="34"/>
      <c r="I92" s="102"/>
      <c r="J92" s="34"/>
      <c r="K92" s="34"/>
      <c r="L92" s="37"/>
      <c r="M92" s="187"/>
      <c r="N92" s="59"/>
      <c r="O92" s="59"/>
      <c r="P92" s="59"/>
      <c r="Q92" s="59"/>
      <c r="R92" s="59"/>
      <c r="S92" s="59"/>
      <c r="T92" s="60"/>
      <c r="AT92" s="16" t="s">
        <v>148</v>
      </c>
      <c r="AU92" s="16" t="s">
        <v>82</v>
      </c>
    </row>
    <row r="93" spans="2:47" s="1" customFormat="1" ht="156">
      <c r="B93" s="33"/>
      <c r="C93" s="34"/>
      <c r="D93" s="185" t="s">
        <v>149</v>
      </c>
      <c r="E93" s="34"/>
      <c r="F93" s="188" t="s">
        <v>2471</v>
      </c>
      <c r="G93" s="34"/>
      <c r="H93" s="34"/>
      <c r="I93" s="102"/>
      <c r="J93" s="34"/>
      <c r="K93" s="34"/>
      <c r="L93" s="37"/>
      <c r="M93" s="187"/>
      <c r="N93" s="59"/>
      <c r="O93" s="59"/>
      <c r="P93" s="59"/>
      <c r="Q93" s="59"/>
      <c r="R93" s="59"/>
      <c r="S93" s="59"/>
      <c r="T93" s="60"/>
      <c r="AT93" s="16" t="s">
        <v>149</v>
      </c>
      <c r="AU93" s="16" t="s">
        <v>82</v>
      </c>
    </row>
    <row r="94" spans="2:51" s="11" customFormat="1" ht="11.25">
      <c r="B94" s="189"/>
      <c r="C94" s="190"/>
      <c r="D94" s="185" t="s">
        <v>151</v>
      </c>
      <c r="E94" s="191" t="s">
        <v>19</v>
      </c>
      <c r="F94" s="192" t="s">
        <v>2472</v>
      </c>
      <c r="G94" s="190"/>
      <c r="H94" s="193">
        <v>7.04</v>
      </c>
      <c r="I94" s="194"/>
      <c r="J94" s="190"/>
      <c r="K94" s="190"/>
      <c r="L94" s="195"/>
      <c r="M94" s="196"/>
      <c r="N94" s="197"/>
      <c r="O94" s="197"/>
      <c r="P94" s="197"/>
      <c r="Q94" s="197"/>
      <c r="R94" s="197"/>
      <c r="S94" s="197"/>
      <c r="T94" s="198"/>
      <c r="AT94" s="199" t="s">
        <v>151</v>
      </c>
      <c r="AU94" s="199" t="s">
        <v>82</v>
      </c>
      <c r="AV94" s="11" t="s">
        <v>82</v>
      </c>
      <c r="AW94" s="11" t="s">
        <v>33</v>
      </c>
      <c r="AX94" s="11" t="s">
        <v>80</v>
      </c>
      <c r="AY94" s="199" t="s">
        <v>139</v>
      </c>
    </row>
    <row r="95" spans="2:65" s="1" customFormat="1" ht="20.45" customHeight="1">
      <c r="B95" s="33"/>
      <c r="C95" s="173" t="s">
        <v>82</v>
      </c>
      <c r="D95" s="173" t="s">
        <v>141</v>
      </c>
      <c r="E95" s="174" t="s">
        <v>228</v>
      </c>
      <c r="F95" s="175" t="s">
        <v>604</v>
      </c>
      <c r="G95" s="176" t="s">
        <v>192</v>
      </c>
      <c r="H95" s="177">
        <v>3.17</v>
      </c>
      <c r="I95" s="178"/>
      <c r="J95" s="179">
        <f>ROUND(I95*H95,2)</f>
        <v>0</v>
      </c>
      <c r="K95" s="175" t="s">
        <v>145</v>
      </c>
      <c r="L95" s="37"/>
      <c r="M95" s="180" t="s">
        <v>19</v>
      </c>
      <c r="N95" s="181" t="s">
        <v>43</v>
      </c>
      <c r="O95" s="59"/>
      <c r="P95" s="182">
        <f>O95*H95</f>
        <v>0</v>
      </c>
      <c r="Q95" s="182">
        <v>0</v>
      </c>
      <c r="R95" s="182">
        <f>Q95*H95</f>
        <v>0</v>
      </c>
      <c r="S95" s="182">
        <v>0</v>
      </c>
      <c r="T95" s="183">
        <f>S95*H95</f>
        <v>0</v>
      </c>
      <c r="AR95" s="16" t="s">
        <v>146</v>
      </c>
      <c r="AT95" s="16" t="s">
        <v>141</v>
      </c>
      <c r="AU95" s="16" t="s">
        <v>82</v>
      </c>
      <c r="AY95" s="16" t="s">
        <v>139</v>
      </c>
      <c r="BE95" s="184">
        <f>IF(N95="základní",J95,0)</f>
        <v>0</v>
      </c>
      <c r="BF95" s="184">
        <f>IF(N95="snížená",J95,0)</f>
        <v>0</v>
      </c>
      <c r="BG95" s="184">
        <f>IF(N95="zákl. přenesená",J95,0)</f>
        <v>0</v>
      </c>
      <c r="BH95" s="184">
        <f>IF(N95="sníž. přenesená",J95,0)</f>
        <v>0</v>
      </c>
      <c r="BI95" s="184">
        <f>IF(N95="nulová",J95,0)</f>
        <v>0</v>
      </c>
      <c r="BJ95" s="16" t="s">
        <v>80</v>
      </c>
      <c r="BK95" s="184">
        <f>ROUND(I95*H95,2)</f>
        <v>0</v>
      </c>
      <c r="BL95" s="16" t="s">
        <v>146</v>
      </c>
      <c r="BM95" s="16" t="s">
        <v>2473</v>
      </c>
    </row>
    <row r="96" spans="2:47" s="1" customFormat="1" ht="19.5">
      <c r="B96" s="33"/>
      <c r="C96" s="34"/>
      <c r="D96" s="185" t="s">
        <v>148</v>
      </c>
      <c r="E96" s="34"/>
      <c r="F96" s="186" t="s">
        <v>231</v>
      </c>
      <c r="G96" s="34"/>
      <c r="H96" s="34"/>
      <c r="I96" s="102"/>
      <c r="J96" s="34"/>
      <c r="K96" s="34"/>
      <c r="L96" s="37"/>
      <c r="M96" s="187"/>
      <c r="N96" s="59"/>
      <c r="O96" s="59"/>
      <c r="P96" s="59"/>
      <c r="Q96" s="59"/>
      <c r="R96" s="59"/>
      <c r="S96" s="59"/>
      <c r="T96" s="60"/>
      <c r="AT96" s="16" t="s">
        <v>148</v>
      </c>
      <c r="AU96" s="16" t="s">
        <v>82</v>
      </c>
    </row>
    <row r="97" spans="2:47" s="1" customFormat="1" ht="146.25">
      <c r="B97" s="33"/>
      <c r="C97" s="34"/>
      <c r="D97" s="185" t="s">
        <v>149</v>
      </c>
      <c r="E97" s="34"/>
      <c r="F97" s="188" t="s">
        <v>606</v>
      </c>
      <c r="G97" s="34"/>
      <c r="H97" s="34"/>
      <c r="I97" s="102"/>
      <c r="J97" s="34"/>
      <c r="K97" s="34"/>
      <c r="L97" s="37"/>
      <c r="M97" s="187"/>
      <c r="N97" s="59"/>
      <c r="O97" s="59"/>
      <c r="P97" s="59"/>
      <c r="Q97" s="59"/>
      <c r="R97" s="59"/>
      <c r="S97" s="59"/>
      <c r="T97" s="60"/>
      <c r="AT97" s="16" t="s">
        <v>149</v>
      </c>
      <c r="AU97" s="16" t="s">
        <v>82</v>
      </c>
    </row>
    <row r="98" spans="2:65" s="1" customFormat="1" ht="20.45" customHeight="1">
      <c r="B98" s="33"/>
      <c r="C98" s="173" t="s">
        <v>157</v>
      </c>
      <c r="D98" s="173" t="s">
        <v>141</v>
      </c>
      <c r="E98" s="174" t="s">
        <v>275</v>
      </c>
      <c r="F98" s="175" t="s">
        <v>278</v>
      </c>
      <c r="G98" s="176" t="s">
        <v>192</v>
      </c>
      <c r="H98" s="177">
        <v>3.17</v>
      </c>
      <c r="I98" s="178"/>
      <c r="J98" s="179">
        <f>ROUND(I98*H98,2)</f>
        <v>0</v>
      </c>
      <c r="K98" s="175" t="s">
        <v>145</v>
      </c>
      <c r="L98" s="37"/>
      <c r="M98" s="180" t="s">
        <v>19</v>
      </c>
      <c r="N98" s="181" t="s">
        <v>43</v>
      </c>
      <c r="O98" s="59"/>
      <c r="P98" s="182">
        <f>O98*H98</f>
        <v>0</v>
      </c>
      <c r="Q98" s="182">
        <v>0</v>
      </c>
      <c r="R98" s="182">
        <f>Q98*H98</f>
        <v>0</v>
      </c>
      <c r="S98" s="182">
        <v>0</v>
      </c>
      <c r="T98" s="183">
        <f>S98*H98</f>
        <v>0</v>
      </c>
      <c r="AR98" s="16" t="s">
        <v>146</v>
      </c>
      <c r="AT98" s="16" t="s">
        <v>141</v>
      </c>
      <c r="AU98" s="16" t="s">
        <v>82</v>
      </c>
      <c r="AY98" s="16" t="s">
        <v>139</v>
      </c>
      <c r="BE98" s="184">
        <f>IF(N98="základní",J98,0)</f>
        <v>0</v>
      </c>
      <c r="BF98" s="184">
        <f>IF(N98="snížená",J98,0)</f>
        <v>0</v>
      </c>
      <c r="BG98" s="184">
        <f>IF(N98="zákl. přenesená",J98,0)</f>
        <v>0</v>
      </c>
      <c r="BH98" s="184">
        <f>IF(N98="sníž. přenesená",J98,0)</f>
        <v>0</v>
      </c>
      <c r="BI98" s="184">
        <f>IF(N98="nulová",J98,0)</f>
        <v>0</v>
      </c>
      <c r="BJ98" s="16" t="s">
        <v>80</v>
      </c>
      <c r="BK98" s="184">
        <f>ROUND(I98*H98,2)</f>
        <v>0</v>
      </c>
      <c r="BL98" s="16" t="s">
        <v>146</v>
      </c>
      <c r="BM98" s="16" t="s">
        <v>2474</v>
      </c>
    </row>
    <row r="99" spans="2:47" s="1" customFormat="1" ht="11.25">
      <c r="B99" s="33"/>
      <c r="C99" s="34"/>
      <c r="D99" s="185" t="s">
        <v>148</v>
      </c>
      <c r="E99" s="34"/>
      <c r="F99" s="186" t="s">
        <v>278</v>
      </c>
      <c r="G99" s="34"/>
      <c r="H99" s="34"/>
      <c r="I99" s="102"/>
      <c r="J99" s="34"/>
      <c r="K99" s="34"/>
      <c r="L99" s="37"/>
      <c r="M99" s="187"/>
      <c r="N99" s="59"/>
      <c r="O99" s="59"/>
      <c r="P99" s="59"/>
      <c r="Q99" s="59"/>
      <c r="R99" s="59"/>
      <c r="S99" s="59"/>
      <c r="T99" s="60"/>
      <c r="AT99" s="16" t="s">
        <v>148</v>
      </c>
      <c r="AU99" s="16" t="s">
        <v>82</v>
      </c>
    </row>
    <row r="100" spans="2:47" s="1" customFormat="1" ht="234">
      <c r="B100" s="33"/>
      <c r="C100" s="34"/>
      <c r="D100" s="185" t="s">
        <v>149</v>
      </c>
      <c r="E100" s="34"/>
      <c r="F100" s="188" t="s">
        <v>609</v>
      </c>
      <c r="G100" s="34"/>
      <c r="H100" s="34"/>
      <c r="I100" s="102"/>
      <c r="J100" s="34"/>
      <c r="K100" s="34"/>
      <c r="L100" s="37"/>
      <c r="M100" s="187"/>
      <c r="N100" s="59"/>
      <c r="O100" s="59"/>
      <c r="P100" s="59"/>
      <c r="Q100" s="59"/>
      <c r="R100" s="59"/>
      <c r="S100" s="59"/>
      <c r="T100" s="60"/>
      <c r="AT100" s="16" t="s">
        <v>149</v>
      </c>
      <c r="AU100" s="16" t="s">
        <v>82</v>
      </c>
    </row>
    <row r="101" spans="2:51" s="11" customFormat="1" ht="11.25">
      <c r="B101" s="189"/>
      <c r="C101" s="190"/>
      <c r="D101" s="185" t="s">
        <v>151</v>
      </c>
      <c r="E101" s="191" t="s">
        <v>19</v>
      </c>
      <c r="F101" s="192" t="s">
        <v>2475</v>
      </c>
      <c r="G101" s="190"/>
      <c r="H101" s="193">
        <v>3.17</v>
      </c>
      <c r="I101" s="194"/>
      <c r="J101" s="190"/>
      <c r="K101" s="190"/>
      <c r="L101" s="195"/>
      <c r="M101" s="196"/>
      <c r="N101" s="197"/>
      <c r="O101" s="197"/>
      <c r="P101" s="197"/>
      <c r="Q101" s="197"/>
      <c r="R101" s="197"/>
      <c r="S101" s="197"/>
      <c r="T101" s="198"/>
      <c r="AT101" s="199" t="s">
        <v>151</v>
      </c>
      <c r="AU101" s="199" t="s">
        <v>82</v>
      </c>
      <c r="AV101" s="11" t="s">
        <v>82</v>
      </c>
      <c r="AW101" s="11" t="s">
        <v>33</v>
      </c>
      <c r="AX101" s="11" t="s">
        <v>80</v>
      </c>
      <c r="AY101" s="199" t="s">
        <v>139</v>
      </c>
    </row>
    <row r="102" spans="2:65" s="1" customFormat="1" ht="20.45" customHeight="1">
      <c r="B102" s="33"/>
      <c r="C102" s="173" t="s">
        <v>146</v>
      </c>
      <c r="D102" s="173" t="s">
        <v>141</v>
      </c>
      <c r="E102" s="174" t="s">
        <v>280</v>
      </c>
      <c r="F102" s="175" t="s">
        <v>610</v>
      </c>
      <c r="G102" s="176" t="s">
        <v>262</v>
      </c>
      <c r="H102" s="177">
        <v>5.706</v>
      </c>
      <c r="I102" s="178"/>
      <c r="J102" s="179">
        <f>ROUND(I102*H102,2)</f>
        <v>0</v>
      </c>
      <c r="K102" s="175" t="s">
        <v>145</v>
      </c>
      <c r="L102" s="37"/>
      <c r="M102" s="180" t="s">
        <v>19</v>
      </c>
      <c r="N102" s="181" t="s">
        <v>43</v>
      </c>
      <c r="O102" s="59"/>
      <c r="P102" s="182">
        <f>O102*H102</f>
        <v>0</v>
      </c>
      <c r="Q102" s="182">
        <v>0</v>
      </c>
      <c r="R102" s="182">
        <f>Q102*H102</f>
        <v>0</v>
      </c>
      <c r="S102" s="182">
        <v>0</v>
      </c>
      <c r="T102" s="183">
        <f>S102*H102</f>
        <v>0</v>
      </c>
      <c r="AR102" s="16" t="s">
        <v>146</v>
      </c>
      <c r="AT102" s="16" t="s">
        <v>141</v>
      </c>
      <c r="AU102" s="16" t="s">
        <v>82</v>
      </c>
      <c r="AY102" s="16" t="s">
        <v>139</v>
      </c>
      <c r="BE102" s="184">
        <f>IF(N102="základní",J102,0)</f>
        <v>0</v>
      </c>
      <c r="BF102" s="184">
        <f>IF(N102="snížená",J102,0)</f>
        <v>0</v>
      </c>
      <c r="BG102" s="184">
        <f>IF(N102="zákl. přenesená",J102,0)</f>
        <v>0</v>
      </c>
      <c r="BH102" s="184">
        <f>IF(N102="sníž. přenesená",J102,0)</f>
        <v>0</v>
      </c>
      <c r="BI102" s="184">
        <f>IF(N102="nulová",J102,0)</f>
        <v>0</v>
      </c>
      <c r="BJ102" s="16" t="s">
        <v>80</v>
      </c>
      <c r="BK102" s="184">
        <f>ROUND(I102*H102,2)</f>
        <v>0</v>
      </c>
      <c r="BL102" s="16" t="s">
        <v>146</v>
      </c>
      <c r="BM102" s="16" t="s">
        <v>2476</v>
      </c>
    </row>
    <row r="103" spans="2:47" s="1" customFormat="1" ht="19.5">
      <c r="B103" s="33"/>
      <c r="C103" s="34"/>
      <c r="D103" s="185" t="s">
        <v>148</v>
      </c>
      <c r="E103" s="34"/>
      <c r="F103" s="186" t="s">
        <v>281</v>
      </c>
      <c r="G103" s="34"/>
      <c r="H103" s="34"/>
      <c r="I103" s="102"/>
      <c r="J103" s="34"/>
      <c r="K103" s="34"/>
      <c r="L103" s="37"/>
      <c r="M103" s="187"/>
      <c r="N103" s="59"/>
      <c r="O103" s="59"/>
      <c r="P103" s="59"/>
      <c r="Q103" s="59"/>
      <c r="R103" s="59"/>
      <c r="S103" s="59"/>
      <c r="T103" s="60"/>
      <c r="AT103" s="16" t="s">
        <v>148</v>
      </c>
      <c r="AU103" s="16" t="s">
        <v>82</v>
      </c>
    </row>
    <row r="104" spans="2:47" s="1" customFormat="1" ht="29.25">
      <c r="B104" s="33"/>
      <c r="C104" s="34"/>
      <c r="D104" s="185" t="s">
        <v>149</v>
      </c>
      <c r="E104" s="34"/>
      <c r="F104" s="188" t="s">
        <v>612</v>
      </c>
      <c r="G104" s="34"/>
      <c r="H104" s="34"/>
      <c r="I104" s="102"/>
      <c r="J104" s="34"/>
      <c r="K104" s="34"/>
      <c r="L104" s="37"/>
      <c r="M104" s="187"/>
      <c r="N104" s="59"/>
      <c r="O104" s="59"/>
      <c r="P104" s="59"/>
      <c r="Q104" s="59"/>
      <c r="R104" s="59"/>
      <c r="S104" s="59"/>
      <c r="T104" s="60"/>
      <c r="AT104" s="16" t="s">
        <v>149</v>
      </c>
      <c r="AU104" s="16" t="s">
        <v>82</v>
      </c>
    </row>
    <row r="105" spans="2:51" s="11" customFormat="1" ht="11.25">
      <c r="B105" s="189"/>
      <c r="C105" s="190"/>
      <c r="D105" s="185" t="s">
        <v>151</v>
      </c>
      <c r="E105" s="191" t="s">
        <v>19</v>
      </c>
      <c r="F105" s="192" t="s">
        <v>2475</v>
      </c>
      <c r="G105" s="190"/>
      <c r="H105" s="193">
        <v>3.17</v>
      </c>
      <c r="I105" s="194"/>
      <c r="J105" s="190"/>
      <c r="K105" s="190"/>
      <c r="L105" s="195"/>
      <c r="M105" s="196"/>
      <c r="N105" s="197"/>
      <c r="O105" s="197"/>
      <c r="P105" s="197"/>
      <c r="Q105" s="197"/>
      <c r="R105" s="197"/>
      <c r="S105" s="197"/>
      <c r="T105" s="198"/>
      <c r="AT105" s="199" t="s">
        <v>151</v>
      </c>
      <c r="AU105" s="199" t="s">
        <v>82</v>
      </c>
      <c r="AV105" s="11" t="s">
        <v>82</v>
      </c>
      <c r="AW105" s="11" t="s">
        <v>33</v>
      </c>
      <c r="AX105" s="11" t="s">
        <v>80</v>
      </c>
      <c r="AY105" s="199" t="s">
        <v>139</v>
      </c>
    </row>
    <row r="106" spans="2:51" s="11" customFormat="1" ht="11.25">
      <c r="B106" s="189"/>
      <c r="C106" s="190"/>
      <c r="D106" s="185" t="s">
        <v>151</v>
      </c>
      <c r="E106" s="190"/>
      <c r="F106" s="192" t="s">
        <v>2477</v>
      </c>
      <c r="G106" s="190"/>
      <c r="H106" s="193">
        <v>5.706</v>
      </c>
      <c r="I106" s="194"/>
      <c r="J106" s="190"/>
      <c r="K106" s="190"/>
      <c r="L106" s="195"/>
      <c r="M106" s="196"/>
      <c r="N106" s="197"/>
      <c r="O106" s="197"/>
      <c r="P106" s="197"/>
      <c r="Q106" s="197"/>
      <c r="R106" s="197"/>
      <c r="S106" s="197"/>
      <c r="T106" s="198"/>
      <c r="AT106" s="199" t="s">
        <v>151</v>
      </c>
      <c r="AU106" s="199" t="s">
        <v>82</v>
      </c>
      <c r="AV106" s="11" t="s">
        <v>82</v>
      </c>
      <c r="AW106" s="11" t="s">
        <v>4</v>
      </c>
      <c r="AX106" s="11" t="s">
        <v>80</v>
      </c>
      <c r="AY106" s="199" t="s">
        <v>139</v>
      </c>
    </row>
    <row r="107" spans="2:65" s="1" customFormat="1" ht="20.45" customHeight="1">
      <c r="B107" s="33"/>
      <c r="C107" s="173" t="s">
        <v>167</v>
      </c>
      <c r="D107" s="173" t="s">
        <v>141</v>
      </c>
      <c r="E107" s="174" t="s">
        <v>286</v>
      </c>
      <c r="F107" s="175" t="s">
        <v>614</v>
      </c>
      <c r="G107" s="176" t="s">
        <v>192</v>
      </c>
      <c r="H107" s="177">
        <v>3.87</v>
      </c>
      <c r="I107" s="178"/>
      <c r="J107" s="179">
        <f>ROUND(I107*H107,2)</f>
        <v>0</v>
      </c>
      <c r="K107" s="175" t="s">
        <v>145</v>
      </c>
      <c r="L107" s="37"/>
      <c r="M107" s="180" t="s">
        <v>19</v>
      </c>
      <c r="N107" s="181" t="s">
        <v>43</v>
      </c>
      <c r="O107" s="59"/>
      <c r="P107" s="182">
        <f>O107*H107</f>
        <v>0</v>
      </c>
      <c r="Q107" s="182">
        <v>0</v>
      </c>
      <c r="R107" s="182">
        <f>Q107*H107</f>
        <v>0</v>
      </c>
      <c r="S107" s="182">
        <v>0</v>
      </c>
      <c r="T107" s="183">
        <f>S107*H107</f>
        <v>0</v>
      </c>
      <c r="AR107" s="16" t="s">
        <v>146</v>
      </c>
      <c r="AT107" s="16" t="s">
        <v>141</v>
      </c>
      <c r="AU107" s="16" t="s">
        <v>82</v>
      </c>
      <c r="AY107" s="16" t="s">
        <v>139</v>
      </c>
      <c r="BE107" s="184">
        <f>IF(N107="základní",J107,0)</f>
        <v>0</v>
      </c>
      <c r="BF107" s="184">
        <f>IF(N107="snížená",J107,0)</f>
        <v>0</v>
      </c>
      <c r="BG107" s="184">
        <f>IF(N107="zákl. přenesená",J107,0)</f>
        <v>0</v>
      </c>
      <c r="BH107" s="184">
        <f>IF(N107="sníž. přenesená",J107,0)</f>
        <v>0</v>
      </c>
      <c r="BI107" s="184">
        <f>IF(N107="nulová",J107,0)</f>
        <v>0</v>
      </c>
      <c r="BJ107" s="16" t="s">
        <v>80</v>
      </c>
      <c r="BK107" s="184">
        <f>ROUND(I107*H107,2)</f>
        <v>0</v>
      </c>
      <c r="BL107" s="16" t="s">
        <v>146</v>
      </c>
      <c r="BM107" s="16" t="s">
        <v>2478</v>
      </c>
    </row>
    <row r="108" spans="2:47" s="1" customFormat="1" ht="19.5">
      <c r="B108" s="33"/>
      <c r="C108" s="34"/>
      <c r="D108" s="185" t="s">
        <v>148</v>
      </c>
      <c r="E108" s="34"/>
      <c r="F108" s="186" t="s">
        <v>289</v>
      </c>
      <c r="G108" s="34"/>
      <c r="H108" s="34"/>
      <c r="I108" s="102"/>
      <c r="J108" s="34"/>
      <c r="K108" s="34"/>
      <c r="L108" s="37"/>
      <c r="M108" s="187"/>
      <c r="N108" s="59"/>
      <c r="O108" s="59"/>
      <c r="P108" s="59"/>
      <c r="Q108" s="59"/>
      <c r="R108" s="59"/>
      <c r="S108" s="59"/>
      <c r="T108" s="60"/>
      <c r="AT108" s="16" t="s">
        <v>148</v>
      </c>
      <c r="AU108" s="16" t="s">
        <v>82</v>
      </c>
    </row>
    <row r="109" spans="2:47" s="1" customFormat="1" ht="351">
      <c r="B109" s="33"/>
      <c r="C109" s="34"/>
      <c r="D109" s="185" t="s">
        <v>149</v>
      </c>
      <c r="E109" s="34"/>
      <c r="F109" s="188" t="s">
        <v>616</v>
      </c>
      <c r="G109" s="34"/>
      <c r="H109" s="34"/>
      <c r="I109" s="102"/>
      <c r="J109" s="34"/>
      <c r="K109" s="34"/>
      <c r="L109" s="37"/>
      <c r="M109" s="187"/>
      <c r="N109" s="59"/>
      <c r="O109" s="59"/>
      <c r="P109" s="59"/>
      <c r="Q109" s="59"/>
      <c r="R109" s="59"/>
      <c r="S109" s="59"/>
      <c r="T109" s="60"/>
      <c r="AT109" s="16" t="s">
        <v>149</v>
      </c>
      <c r="AU109" s="16" t="s">
        <v>82</v>
      </c>
    </row>
    <row r="110" spans="2:51" s="11" customFormat="1" ht="11.25">
      <c r="B110" s="189"/>
      <c r="C110" s="190"/>
      <c r="D110" s="185" t="s">
        <v>151</v>
      </c>
      <c r="E110" s="191" t="s">
        <v>19</v>
      </c>
      <c r="F110" s="192" t="s">
        <v>2479</v>
      </c>
      <c r="G110" s="190"/>
      <c r="H110" s="193">
        <v>3.87</v>
      </c>
      <c r="I110" s="194"/>
      <c r="J110" s="190"/>
      <c r="K110" s="190"/>
      <c r="L110" s="195"/>
      <c r="M110" s="196"/>
      <c r="N110" s="197"/>
      <c r="O110" s="197"/>
      <c r="P110" s="197"/>
      <c r="Q110" s="197"/>
      <c r="R110" s="197"/>
      <c r="S110" s="197"/>
      <c r="T110" s="198"/>
      <c r="AT110" s="199" t="s">
        <v>151</v>
      </c>
      <c r="AU110" s="199" t="s">
        <v>82</v>
      </c>
      <c r="AV110" s="11" t="s">
        <v>82</v>
      </c>
      <c r="AW110" s="11" t="s">
        <v>33</v>
      </c>
      <c r="AX110" s="11" t="s">
        <v>80</v>
      </c>
      <c r="AY110" s="199" t="s">
        <v>139</v>
      </c>
    </row>
    <row r="111" spans="2:65" s="1" customFormat="1" ht="20.45" customHeight="1">
      <c r="B111" s="33"/>
      <c r="C111" s="173" t="s">
        <v>172</v>
      </c>
      <c r="D111" s="173" t="s">
        <v>141</v>
      </c>
      <c r="E111" s="174" t="s">
        <v>2480</v>
      </c>
      <c r="F111" s="175" t="s">
        <v>2481</v>
      </c>
      <c r="G111" s="176" t="s">
        <v>192</v>
      </c>
      <c r="H111" s="177">
        <v>3.2</v>
      </c>
      <c r="I111" s="178"/>
      <c r="J111" s="179">
        <f>ROUND(I111*H111,2)</f>
        <v>0</v>
      </c>
      <c r="K111" s="175" t="s">
        <v>145</v>
      </c>
      <c r="L111" s="37"/>
      <c r="M111" s="180" t="s">
        <v>19</v>
      </c>
      <c r="N111" s="181" t="s">
        <v>43</v>
      </c>
      <c r="O111" s="59"/>
      <c r="P111" s="182">
        <f>O111*H111</f>
        <v>0</v>
      </c>
      <c r="Q111" s="182">
        <v>0</v>
      </c>
      <c r="R111" s="182">
        <f>Q111*H111</f>
        <v>0</v>
      </c>
      <c r="S111" s="182">
        <v>0</v>
      </c>
      <c r="T111" s="183">
        <f>S111*H111</f>
        <v>0</v>
      </c>
      <c r="AR111" s="16" t="s">
        <v>146</v>
      </c>
      <c r="AT111" s="16" t="s">
        <v>141</v>
      </c>
      <c r="AU111" s="16" t="s">
        <v>82</v>
      </c>
      <c r="AY111" s="16" t="s">
        <v>139</v>
      </c>
      <c r="BE111" s="184">
        <f>IF(N111="základní",J111,0)</f>
        <v>0</v>
      </c>
      <c r="BF111" s="184">
        <f>IF(N111="snížená",J111,0)</f>
        <v>0</v>
      </c>
      <c r="BG111" s="184">
        <f>IF(N111="zákl. přenesená",J111,0)</f>
        <v>0</v>
      </c>
      <c r="BH111" s="184">
        <f>IF(N111="sníž. přenesená",J111,0)</f>
        <v>0</v>
      </c>
      <c r="BI111" s="184">
        <f>IF(N111="nulová",J111,0)</f>
        <v>0</v>
      </c>
      <c r="BJ111" s="16" t="s">
        <v>80</v>
      </c>
      <c r="BK111" s="184">
        <f>ROUND(I111*H111,2)</f>
        <v>0</v>
      </c>
      <c r="BL111" s="16" t="s">
        <v>146</v>
      </c>
      <c r="BM111" s="16" t="s">
        <v>2482</v>
      </c>
    </row>
    <row r="112" spans="2:47" s="1" customFormat="1" ht="19.5">
      <c r="B112" s="33"/>
      <c r="C112" s="34"/>
      <c r="D112" s="185" t="s">
        <v>148</v>
      </c>
      <c r="E112" s="34"/>
      <c r="F112" s="186" t="s">
        <v>2483</v>
      </c>
      <c r="G112" s="34"/>
      <c r="H112" s="34"/>
      <c r="I112" s="102"/>
      <c r="J112" s="34"/>
      <c r="K112" s="34"/>
      <c r="L112" s="37"/>
      <c r="M112" s="187"/>
      <c r="N112" s="59"/>
      <c r="O112" s="59"/>
      <c r="P112" s="59"/>
      <c r="Q112" s="59"/>
      <c r="R112" s="59"/>
      <c r="S112" s="59"/>
      <c r="T112" s="60"/>
      <c r="AT112" s="16" t="s">
        <v>148</v>
      </c>
      <c r="AU112" s="16" t="s">
        <v>82</v>
      </c>
    </row>
    <row r="113" spans="2:47" s="1" customFormat="1" ht="97.5">
      <c r="B113" s="33"/>
      <c r="C113" s="34"/>
      <c r="D113" s="185" t="s">
        <v>149</v>
      </c>
      <c r="E113" s="34"/>
      <c r="F113" s="188" t="s">
        <v>2484</v>
      </c>
      <c r="G113" s="34"/>
      <c r="H113" s="34"/>
      <c r="I113" s="102"/>
      <c r="J113" s="34"/>
      <c r="K113" s="34"/>
      <c r="L113" s="37"/>
      <c r="M113" s="187"/>
      <c r="N113" s="59"/>
      <c r="O113" s="59"/>
      <c r="P113" s="59"/>
      <c r="Q113" s="59"/>
      <c r="R113" s="59"/>
      <c r="S113" s="59"/>
      <c r="T113" s="60"/>
      <c r="AT113" s="16" t="s">
        <v>149</v>
      </c>
      <c r="AU113" s="16" t="s">
        <v>82</v>
      </c>
    </row>
    <row r="114" spans="2:65" s="1" customFormat="1" ht="20.45" customHeight="1">
      <c r="B114" s="33"/>
      <c r="C114" s="222" t="s">
        <v>176</v>
      </c>
      <c r="D114" s="222" t="s">
        <v>259</v>
      </c>
      <c r="E114" s="223" t="s">
        <v>260</v>
      </c>
      <c r="F114" s="224" t="s">
        <v>261</v>
      </c>
      <c r="G114" s="225" t="s">
        <v>262</v>
      </c>
      <c r="H114" s="226">
        <v>6.4</v>
      </c>
      <c r="I114" s="227"/>
      <c r="J114" s="228">
        <f>ROUND(I114*H114,2)</f>
        <v>0</v>
      </c>
      <c r="K114" s="224" t="s">
        <v>145</v>
      </c>
      <c r="L114" s="229"/>
      <c r="M114" s="230" t="s">
        <v>19</v>
      </c>
      <c r="N114" s="231" t="s">
        <v>43</v>
      </c>
      <c r="O114" s="59"/>
      <c r="P114" s="182">
        <f>O114*H114</f>
        <v>0</v>
      </c>
      <c r="Q114" s="182">
        <v>1</v>
      </c>
      <c r="R114" s="182">
        <f>Q114*H114</f>
        <v>6.4</v>
      </c>
      <c r="S114" s="182">
        <v>0</v>
      </c>
      <c r="T114" s="183">
        <f>S114*H114</f>
        <v>0</v>
      </c>
      <c r="AR114" s="16" t="s">
        <v>183</v>
      </c>
      <c r="AT114" s="16" t="s">
        <v>259</v>
      </c>
      <c r="AU114" s="16" t="s">
        <v>82</v>
      </c>
      <c r="AY114" s="16" t="s">
        <v>139</v>
      </c>
      <c r="BE114" s="184">
        <f>IF(N114="základní",J114,0)</f>
        <v>0</v>
      </c>
      <c r="BF114" s="184">
        <f>IF(N114="snížená",J114,0)</f>
        <v>0</v>
      </c>
      <c r="BG114" s="184">
        <f>IF(N114="zákl. přenesená",J114,0)</f>
        <v>0</v>
      </c>
      <c r="BH114" s="184">
        <f>IF(N114="sníž. přenesená",J114,0)</f>
        <v>0</v>
      </c>
      <c r="BI114" s="184">
        <f>IF(N114="nulová",J114,0)</f>
        <v>0</v>
      </c>
      <c r="BJ114" s="16" t="s">
        <v>80</v>
      </c>
      <c r="BK114" s="184">
        <f>ROUND(I114*H114,2)</f>
        <v>0</v>
      </c>
      <c r="BL114" s="16" t="s">
        <v>146</v>
      </c>
      <c r="BM114" s="16" t="s">
        <v>2485</v>
      </c>
    </row>
    <row r="115" spans="2:47" s="1" customFormat="1" ht="11.25">
      <c r="B115" s="33"/>
      <c r="C115" s="34"/>
      <c r="D115" s="185" t="s">
        <v>148</v>
      </c>
      <c r="E115" s="34"/>
      <c r="F115" s="186" t="s">
        <v>261</v>
      </c>
      <c r="G115" s="34"/>
      <c r="H115" s="34"/>
      <c r="I115" s="102"/>
      <c r="J115" s="34"/>
      <c r="K115" s="34"/>
      <c r="L115" s="37"/>
      <c r="M115" s="187"/>
      <c r="N115" s="59"/>
      <c r="O115" s="59"/>
      <c r="P115" s="59"/>
      <c r="Q115" s="59"/>
      <c r="R115" s="59"/>
      <c r="S115" s="59"/>
      <c r="T115" s="60"/>
      <c r="AT115" s="16" t="s">
        <v>148</v>
      </c>
      <c r="AU115" s="16" t="s">
        <v>82</v>
      </c>
    </row>
    <row r="116" spans="2:51" s="11" customFormat="1" ht="11.25">
      <c r="B116" s="189"/>
      <c r="C116" s="190"/>
      <c r="D116" s="185" t="s">
        <v>151</v>
      </c>
      <c r="E116" s="190"/>
      <c r="F116" s="192" t="s">
        <v>2486</v>
      </c>
      <c r="G116" s="190"/>
      <c r="H116" s="193">
        <v>6.4</v>
      </c>
      <c r="I116" s="194"/>
      <c r="J116" s="190"/>
      <c r="K116" s="190"/>
      <c r="L116" s="195"/>
      <c r="M116" s="196"/>
      <c r="N116" s="197"/>
      <c r="O116" s="197"/>
      <c r="P116" s="197"/>
      <c r="Q116" s="197"/>
      <c r="R116" s="197"/>
      <c r="S116" s="197"/>
      <c r="T116" s="198"/>
      <c r="AT116" s="199" t="s">
        <v>151</v>
      </c>
      <c r="AU116" s="199" t="s">
        <v>82</v>
      </c>
      <c r="AV116" s="11" t="s">
        <v>82</v>
      </c>
      <c r="AW116" s="11" t="s">
        <v>4</v>
      </c>
      <c r="AX116" s="11" t="s">
        <v>80</v>
      </c>
      <c r="AY116" s="199" t="s">
        <v>139</v>
      </c>
    </row>
    <row r="117" spans="2:63" s="10" customFormat="1" ht="22.9" customHeight="1">
      <c r="B117" s="157"/>
      <c r="C117" s="158"/>
      <c r="D117" s="159" t="s">
        <v>71</v>
      </c>
      <c r="E117" s="171" t="s">
        <v>146</v>
      </c>
      <c r="F117" s="171" t="s">
        <v>784</v>
      </c>
      <c r="G117" s="158"/>
      <c r="H117" s="158"/>
      <c r="I117" s="161"/>
      <c r="J117" s="172">
        <f>BK117</f>
        <v>0</v>
      </c>
      <c r="K117" s="158"/>
      <c r="L117" s="163"/>
      <c r="M117" s="164"/>
      <c r="N117" s="165"/>
      <c r="O117" s="165"/>
      <c r="P117" s="166">
        <f>SUM(P118:P120)</f>
        <v>0</v>
      </c>
      <c r="Q117" s="165"/>
      <c r="R117" s="166">
        <f>SUM(R118:R120)</f>
        <v>0</v>
      </c>
      <c r="S117" s="165"/>
      <c r="T117" s="167">
        <f>SUM(T118:T120)</f>
        <v>0</v>
      </c>
      <c r="AR117" s="168" t="s">
        <v>80</v>
      </c>
      <c r="AT117" s="169" t="s">
        <v>71</v>
      </c>
      <c r="AU117" s="169" t="s">
        <v>80</v>
      </c>
      <c r="AY117" s="168" t="s">
        <v>139</v>
      </c>
      <c r="BK117" s="170">
        <f>SUM(BK118:BK120)</f>
        <v>0</v>
      </c>
    </row>
    <row r="118" spans="2:65" s="1" customFormat="1" ht="20.45" customHeight="1">
      <c r="B118" s="33"/>
      <c r="C118" s="173" t="s">
        <v>183</v>
      </c>
      <c r="D118" s="173" t="s">
        <v>141</v>
      </c>
      <c r="E118" s="174" t="s">
        <v>2246</v>
      </c>
      <c r="F118" s="175" t="s">
        <v>2247</v>
      </c>
      <c r="G118" s="176" t="s">
        <v>192</v>
      </c>
      <c r="H118" s="177">
        <v>0.8</v>
      </c>
      <c r="I118" s="178"/>
      <c r="J118" s="179">
        <f>ROUND(I118*H118,2)</f>
        <v>0</v>
      </c>
      <c r="K118" s="175" t="s">
        <v>145</v>
      </c>
      <c r="L118" s="37"/>
      <c r="M118" s="180" t="s">
        <v>19</v>
      </c>
      <c r="N118" s="181" t="s">
        <v>43</v>
      </c>
      <c r="O118" s="59"/>
      <c r="P118" s="182">
        <f>O118*H118</f>
        <v>0</v>
      </c>
      <c r="Q118" s="182">
        <v>0</v>
      </c>
      <c r="R118" s="182">
        <f>Q118*H118</f>
        <v>0</v>
      </c>
      <c r="S118" s="182">
        <v>0</v>
      </c>
      <c r="T118" s="183">
        <f>S118*H118</f>
        <v>0</v>
      </c>
      <c r="AR118" s="16" t="s">
        <v>146</v>
      </c>
      <c r="AT118" s="16" t="s">
        <v>141</v>
      </c>
      <c r="AU118" s="16" t="s">
        <v>82</v>
      </c>
      <c r="AY118" s="16" t="s">
        <v>139</v>
      </c>
      <c r="BE118" s="184">
        <f>IF(N118="základní",J118,0)</f>
        <v>0</v>
      </c>
      <c r="BF118" s="184">
        <f>IF(N118="snížená",J118,0)</f>
        <v>0</v>
      </c>
      <c r="BG118" s="184">
        <f>IF(N118="zákl. přenesená",J118,0)</f>
        <v>0</v>
      </c>
      <c r="BH118" s="184">
        <f>IF(N118="sníž. přenesená",J118,0)</f>
        <v>0</v>
      </c>
      <c r="BI118" s="184">
        <f>IF(N118="nulová",J118,0)</f>
        <v>0</v>
      </c>
      <c r="BJ118" s="16" t="s">
        <v>80</v>
      </c>
      <c r="BK118" s="184">
        <f>ROUND(I118*H118,2)</f>
        <v>0</v>
      </c>
      <c r="BL118" s="16" t="s">
        <v>146</v>
      </c>
      <c r="BM118" s="16" t="s">
        <v>2487</v>
      </c>
    </row>
    <row r="119" spans="2:47" s="1" customFormat="1" ht="11.25">
      <c r="B119" s="33"/>
      <c r="C119" s="34"/>
      <c r="D119" s="185" t="s">
        <v>148</v>
      </c>
      <c r="E119" s="34"/>
      <c r="F119" s="186" t="s">
        <v>2249</v>
      </c>
      <c r="G119" s="34"/>
      <c r="H119" s="34"/>
      <c r="I119" s="102"/>
      <c r="J119" s="34"/>
      <c r="K119" s="34"/>
      <c r="L119" s="37"/>
      <c r="M119" s="187"/>
      <c r="N119" s="59"/>
      <c r="O119" s="59"/>
      <c r="P119" s="59"/>
      <c r="Q119" s="59"/>
      <c r="R119" s="59"/>
      <c r="S119" s="59"/>
      <c r="T119" s="60"/>
      <c r="AT119" s="16" t="s">
        <v>148</v>
      </c>
      <c r="AU119" s="16" t="s">
        <v>82</v>
      </c>
    </row>
    <row r="120" spans="2:47" s="1" customFormat="1" ht="39">
      <c r="B120" s="33"/>
      <c r="C120" s="34"/>
      <c r="D120" s="185" t="s">
        <v>149</v>
      </c>
      <c r="E120" s="34"/>
      <c r="F120" s="188" t="s">
        <v>2250</v>
      </c>
      <c r="G120" s="34"/>
      <c r="H120" s="34"/>
      <c r="I120" s="102"/>
      <c r="J120" s="34"/>
      <c r="K120" s="34"/>
      <c r="L120" s="37"/>
      <c r="M120" s="187"/>
      <c r="N120" s="59"/>
      <c r="O120" s="59"/>
      <c r="P120" s="59"/>
      <c r="Q120" s="59"/>
      <c r="R120" s="59"/>
      <c r="S120" s="59"/>
      <c r="T120" s="60"/>
      <c r="AT120" s="16" t="s">
        <v>149</v>
      </c>
      <c r="AU120" s="16" t="s">
        <v>82</v>
      </c>
    </row>
    <row r="121" spans="2:63" s="10" customFormat="1" ht="22.9" customHeight="1">
      <c r="B121" s="157"/>
      <c r="C121" s="158"/>
      <c r="D121" s="159" t="s">
        <v>71</v>
      </c>
      <c r="E121" s="171" t="s">
        <v>183</v>
      </c>
      <c r="F121" s="171" t="s">
        <v>2488</v>
      </c>
      <c r="G121" s="158"/>
      <c r="H121" s="158"/>
      <c r="I121" s="161"/>
      <c r="J121" s="172">
        <f>BK121</f>
        <v>0</v>
      </c>
      <c r="K121" s="158"/>
      <c r="L121" s="163"/>
      <c r="M121" s="164"/>
      <c r="N121" s="165"/>
      <c r="O121" s="165"/>
      <c r="P121" s="166">
        <f>SUM(P122:P157)</f>
        <v>0</v>
      </c>
      <c r="Q121" s="165"/>
      <c r="R121" s="166">
        <f>SUM(R122:R157)</f>
        <v>0.023548999999999997</v>
      </c>
      <c r="S121" s="165"/>
      <c r="T121" s="167">
        <f>SUM(T122:T157)</f>
        <v>1.0499999999999998</v>
      </c>
      <c r="AR121" s="168" t="s">
        <v>80</v>
      </c>
      <c r="AT121" s="169" t="s">
        <v>71</v>
      </c>
      <c r="AU121" s="169" t="s">
        <v>80</v>
      </c>
      <c r="AY121" s="168" t="s">
        <v>139</v>
      </c>
      <c r="BK121" s="170">
        <f>SUM(BK122:BK157)</f>
        <v>0</v>
      </c>
    </row>
    <row r="122" spans="2:65" s="1" customFormat="1" ht="20.45" customHeight="1">
      <c r="B122" s="33"/>
      <c r="C122" s="173" t="s">
        <v>189</v>
      </c>
      <c r="D122" s="173" t="s">
        <v>141</v>
      </c>
      <c r="E122" s="174" t="s">
        <v>2489</v>
      </c>
      <c r="F122" s="175" t="s">
        <v>2490</v>
      </c>
      <c r="G122" s="176" t="s">
        <v>179</v>
      </c>
      <c r="H122" s="177">
        <v>1.5</v>
      </c>
      <c r="I122" s="178"/>
      <c r="J122" s="179">
        <f>ROUND(I122*H122,2)</f>
        <v>0</v>
      </c>
      <c r="K122" s="175" t="s">
        <v>145</v>
      </c>
      <c r="L122" s="37"/>
      <c r="M122" s="180" t="s">
        <v>19</v>
      </c>
      <c r="N122" s="181" t="s">
        <v>43</v>
      </c>
      <c r="O122" s="59"/>
      <c r="P122" s="182">
        <f>O122*H122</f>
        <v>0</v>
      </c>
      <c r="Q122" s="182">
        <v>0</v>
      </c>
      <c r="R122" s="182">
        <f>Q122*H122</f>
        <v>0</v>
      </c>
      <c r="S122" s="182">
        <v>0.7</v>
      </c>
      <c r="T122" s="183">
        <f>S122*H122</f>
        <v>1.0499999999999998</v>
      </c>
      <c r="AR122" s="16" t="s">
        <v>146</v>
      </c>
      <c r="AT122" s="16" t="s">
        <v>141</v>
      </c>
      <c r="AU122" s="16" t="s">
        <v>82</v>
      </c>
      <c r="AY122" s="16" t="s">
        <v>139</v>
      </c>
      <c r="BE122" s="184">
        <f>IF(N122="základní",J122,0)</f>
        <v>0</v>
      </c>
      <c r="BF122" s="184">
        <f>IF(N122="snížená",J122,0)</f>
        <v>0</v>
      </c>
      <c r="BG122" s="184">
        <f>IF(N122="zákl. přenesená",J122,0)</f>
        <v>0</v>
      </c>
      <c r="BH122" s="184">
        <f>IF(N122="sníž. přenesená",J122,0)</f>
        <v>0</v>
      </c>
      <c r="BI122" s="184">
        <f>IF(N122="nulová",J122,0)</f>
        <v>0</v>
      </c>
      <c r="BJ122" s="16" t="s">
        <v>80</v>
      </c>
      <c r="BK122" s="184">
        <f>ROUND(I122*H122,2)</f>
        <v>0</v>
      </c>
      <c r="BL122" s="16" t="s">
        <v>146</v>
      </c>
      <c r="BM122" s="16" t="s">
        <v>2491</v>
      </c>
    </row>
    <row r="123" spans="2:47" s="1" customFormat="1" ht="11.25">
      <c r="B123" s="33"/>
      <c r="C123" s="34"/>
      <c r="D123" s="185" t="s">
        <v>148</v>
      </c>
      <c r="E123" s="34"/>
      <c r="F123" s="186" t="s">
        <v>2492</v>
      </c>
      <c r="G123" s="34"/>
      <c r="H123" s="34"/>
      <c r="I123" s="102"/>
      <c r="J123" s="34"/>
      <c r="K123" s="34"/>
      <c r="L123" s="37"/>
      <c r="M123" s="187"/>
      <c r="N123" s="59"/>
      <c r="O123" s="59"/>
      <c r="P123" s="59"/>
      <c r="Q123" s="59"/>
      <c r="R123" s="59"/>
      <c r="S123" s="59"/>
      <c r="T123" s="60"/>
      <c r="AT123" s="16" t="s">
        <v>148</v>
      </c>
      <c r="AU123" s="16" t="s">
        <v>82</v>
      </c>
    </row>
    <row r="124" spans="2:47" s="1" customFormat="1" ht="39">
      <c r="B124" s="33"/>
      <c r="C124" s="34"/>
      <c r="D124" s="185" t="s">
        <v>149</v>
      </c>
      <c r="E124" s="34"/>
      <c r="F124" s="188" t="s">
        <v>2493</v>
      </c>
      <c r="G124" s="34"/>
      <c r="H124" s="34"/>
      <c r="I124" s="102"/>
      <c r="J124" s="34"/>
      <c r="K124" s="34"/>
      <c r="L124" s="37"/>
      <c r="M124" s="187"/>
      <c r="N124" s="59"/>
      <c r="O124" s="59"/>
      <c r="P124" s="59"/>
      <c r="Q124" s="59"/>
      <c r="R124" s="59"/>
      <c r="S124" s="59"/>
      <c r="T124" s="60"/>
      <c r="AT124" s="16" t="s">
        <v>149</v>
      </c>
      <c r="AU124" s="16" t="s">
        <v>82</v>
      </c>
    </row>
    <row r="125" spans="2:51" s="11" customFormat="1" ht="11.25">
      <c r="B125" s="189"/>
      <c r="C125" s="190"/>
      <c r="D125" s="185" t="s">
        <v>151</v>
      </c>
      <c r="E125" s="191" t="s">
        <v>19</v>
      </c>
      <c r="F125" s="192" t="s">
        <v>2494</v>
      </c>
      <c r="G125" s="190"/>
      <c r="H125" s="193">
        <v>1.5</v>
      </c>
      <c r="I125" s="194"/>
      <c r="J125" s="190"/>
      <c r="K125" s="190"/>
      <c r="L125" s="195"/>
      <c r="M125" s="196"/>
      <c r="N125" s="197"/>
      <c r="O125" s="197"/>
      <c r="P125" s="197"/>
      <c r="Q125" s="197"/>
      <c r="R125" s="197"/>
      <c r="S125" s="197"/>
      <c r="T125" s="198"/>
      <c r="AT125" s="199" t="s">
        <v>151</v>
      </c>
      <c r="AU125" s="199" t="s">
        <v>82</v>
      </c>
      <c r="AV125" s="11" t="s">
        <v>82</v>
      </c>
      <c r="AW125" s="11" t="s">
        <v>33</v>
      </c>
      <c r="AX125" s="11" t="s">
        <v>80</v>
      </c>
      <c r="AY125" s="199" t="s">
        <v>139</v>
      </c>
    </row>
    <row r="126" spans="2:65" s="1" customFormat="1" ht="20.45" customHeight="1">
      <c r="B126" s="33"/>
      <c r="C126" s="173" t="s">
        <v>197</v>
      </c>
      <c r="D126" s="173" t="s">
        <v>141</v>
      </c>
      <c r="E126" s="174" t="s">
        <v>2495</v>
      </c>
      <c r="F126" s="175" t="s">
        <v>2496</v>
      </c>
      <c r="G126" s="176" t="s">
        <v>347</v>
      </c>
      <c r="H126" s="177">
        <v>1</v>
      </c>
      <c r="I126" s="178"/>
      <c r="J126" s="179">
        <f>ROUND(I126*H126,2)</f>
        <v>0</v>
      </c>
      <c r="K126" s="175" t="s">
        <v>145</v>
      </c>
      <c r="L126" s="37"/>
      <c r="M126" s="180" t="s">
        <v>19</v>
      </c>
      <c r="N126" s="181" t="s">
        <v>43</v>
      </c>
      <c r="O126" s="59"/>
      <c r="P126" s="182">
        <f>O126*H126</f>
        <v>0</v>
      </c>
      <c r="Q126" s="182">
        <v>7E-05</v>
      </c>
      <c r="R126" s="182">
        <f>Q126*H126</f>
        <v>7E-05</v>
      </c>
      <c r="S126" s="182">
        <v>0</v>
      </c>
      <c r="T126" s="183">
        <f>S126*H126</f>
        <v>0</v>
      </c>
      <c r="AR126" s="16" t="s">
        <v>146</v>
      </c>
      <c r="AT126" s="16" t="s">
        <v>141</v>
      </c>
      <c r="AU126" s="16" t="s">
        <v>82</v>
      </c>
      <c r="AY126" s="16" t="s">
        <v>139</v>
      </c>
      <c r="BE126" s="184">
        <f>IF(N126="základní",J126,0)</f>
        <v>0</v>
      </c>
      <c r="BF126" s="184">
        <f>IF(N126="snížená",J126,0)</f>
        <v>0</v>
      </c>
      <c r="BG126" s="184">
        <f>IF(N126="zákl. přenesená",J126,0)</f>
        <v>0</v>
      </c>
      <c r="BH126" s="184">
        <f>IF(N126="sníž. přenesená",J126,0)</f>
        <v>0</v>
      </c>
      <c r="BI126" s="184">
        <f>IF(N126="nulová",J126,0)</f>
        <v>0</v>
      </c>
      <c r="BJ126" s="16" t="s">
        <v>80</v>
      </c>
      <c r="BK126" s="184">
        <f>ROUND(I126*H126,2)</f>
        <v>0</v>
      </c>
      <c r="BL126" s="16" t="s">
        <v>146</v>
      </c>
      <c r="BM126" s="16" t="s">
        <v>2497</v>
      </c>
    </row>
    <row r="127" spans="2:47" s="1" customFormat="1" ht="19.5">
      <c r="B127" s="33"/>
      <c r="C127" s="34"/>
      <c r="D127" s="185" t="s">
        <v>148</v>
      </c>
      <c r="E127" s="34"/>
      <c r="F127" s="186" t="s">
        <v>2498</v>
      </c>
      <c r="G127" s="34"/>
      <c r="H127" s="34"/>
      <c r="I127" s="102"/>
      <c r="J127" s="34"/>
      <c r="K127" s="34"/>
      <c r="L127" s="37"/>
      <c r="M127" s="187"/>
      <c r="N127" s="59"/>
      <c r="O127" s="59"/>
      <c r="P127" s="59"/>
      <c r="Q127" s="59"/>
      <c r="R127" s="59"/>
      <c r="S127" s="59"/>
      <c r="T127" s="60"/>
      <c r="AT127" s="16" t="s">
        <v>148</v>
      </c>
      <c r="AU127" s="16" t="s">
        <v>82</v>
      </c>
    </row>
    <row r="128" spans="2:47" s="1" customFormat="1" ht="58.5">
      <c r="B128" s="33"/>
      <c r="C128" s="34"/>
      <c r="D128" s="185" t="s">
        <v>149</v>
      </c>
      <c r="E128" s="34"/>
      <c r="F128" s="188" t="s">
        <v>2499</v>
      </c>
      <c r="G128" s="34"/>
      <c r="H128" s="34"/>
      <c r="I128" s="102"/>
      <c r="J128" s="34"/>
      <c r="K128" s="34"/>
      <c r="L128" s="37"/>
      <c r="M128" s="187"/>
      <c r="N128" s="59"/>
      <c r="O128" s="59"/>
      <c r="P128" s="59"/>
      <c r="Q128" s="59"/>
      <c r="R128" s="59"/>
      <c r="S128" s="59"/>
      <c r="T128" s="60"/>
      <c r="AT128" s="16" t="s">
        <v>149</v>
      </c>
      <c r="AU128" s="16" t="s">
        <v>82</v>
      </c>
    </row>
    <row r="129" spans="2:65" s="1" customFormat="1" ht="20.45" customHeight="1">
      <c r="B129" s="33"/>
      <c r="C129" s="222" t="s">
        <v>204</v>
      </c>
      <c r="D129" s="222" t="s">
        <v>259</v>
      </c>
      <c r="E129" s="223" t="s">
        <v>2500</v>
      </c>
      <c r="F129" s="224" t="s">
        <v>2501</v>
      </c>
      <c r="G129" s="225" t="s">
        <v>347</v>
      </c>
      <c r="H129" s="226">
        <v>1.015</v>
      </c>
      <c r="I129" s="227"/>
      <c r="J129" s="228">
        <f>ROUND(I129*H129,2)</f>
        <v>0</v>
      </c>
      <c r="K129" s="224" t="s">
        <v>145</v>
      </c>
      <c r="L129" s="229"/>
      <c r="M129" s="230" t="s">
        <v>19</v>
      </c>
      <c r="N129" s="231" t="s">
        <v>43</v>
      </c>
      <c r="O129" s="59"/>
      <c r="P129" s="182">
        <f>O129*H129</f>
        <v>0</v>
      </c>
      <c r="Q129" s="182">
        <v>0.004</v>
      </c>
      <c r="R129" s="182">
        <f>Q129*H129</f>
        <v>0.004059999999999999</v>
      </c>
      <c r="S129" s="182">
        <v>0</v>
      </c>
      <c r="T129" s="183">
        <f>S129*H129</f>
        <v>0</v>
      </c>
      <c r="AR129" s="16" t="s">
        <v>183</v>
      </c>
      <c r="AT129" s="16" t="s">
        <v>259</v>
      </c>
      <c r="AU129" s="16" t="s">
        <v>82</v>
      </c>
      <c r="AY129" s="16" t="s">
        <v>139</v>
      </c>
      <c r="BE129" s="184">
        <f>IF(N129="základní",J129,0)</f>
        <v>0</v>
      </c>
      <c r="BF129" s="184">
        <f>IF(N129="snížená",J129,0)</f>
        <v>0</v>
      </c>
      <c r="BG129" s="184">
        <f>IF(N129="zákl. přenesená",J129,0)</f>
        <v>0</v>
      </c>
      <c r="BH129" s="184">
        <f>IF(N129="sníž. přenesená",J129,0)</f>
        <v>0</v>
      </c>
      <c r="BI129" s="184">
        <f>IF(N129="nulová",J129,0)</f>
        <v>0</v>
      </c>
      <c r="BJ129" s="16" t="s">
        <v>80</v>
      </c>
      <c r="BK129" s="184">
        <f>ROUND(I129*H129,2)</f>
        <v>0</v>
      </c>
      <c r="BL129" s="16" t="s">
        <v>146</v>
      </c>
      <c r="BM129" s="16" t="s">
        <v>2502</v>
      </c>
    </row>
    <row r="130" spans="2:47" s="1" customFormat="1" ht="11.25">
      <c r="B130" s="33"/>
      <c r="C130" s="34"/>
      <c r="D130" s="185" t="s">
        <v>148</v>
      </c>
      <c r="E130" s="34"/>
      <c r="F130" s="186" t="s">
        <v>2501</v>
      </c>
      <c r="G130" s="34"/>
      <c r="H130" s="34"/>
      <c r="I130" s="102"/>
      <c r="J130" s="34"/>
      <c r="K130" s="34"/>
      <c r="L130" s="37"/>
      <c r="M130" s="187"/>
      <c r="N130" s="59"/>
      <c r="O130" s="59"/>
      <c r="P130" s="59"/>
      <c r="Q130" s="59"/>
      <c r="R130" s="59"/>
      <c r="S130" s="59"/>
      <c r="T130" s="60"/>
      <c r="AT130" s="16" t="s">
        <v>148</v>
      </c>
      <c r="AU130" s="16" t="s">
        <v>82</v>
      </c>
    </row>
    <row r="131" spans="2:51" s="11" customFormat="1" ht="11.25">
      <c r="B131" s="189"/>
      <c r="C131" s="190"/>
      <c r="D131" s="185" t="s">
        <v>151</v>
      </c>
      <c r="E131" s="190"/>
      <c r="F131" s="192" t="s">
        <v>2503</v>
      </c>
      <c r="G131" s="190"/>
      <c r="H131" s="193">
        <v>1.015</v>
      </c>
      <c r="I131" s="194"/>
      <c r="J131" s="190"/>
      <c r="K131" s="190"/>
      <c r="L131" s="195"/>
      <c r="M131" s="196"/>
      <c r="N131" s="197"/>
      <c r="O131" s="197"/>
      <c r="P131" s="197"/>
      <c r="Q131" s="197"/>
      <c r="R131" s="197"/>
      <c r="S131" s="197"/>
      <c r="T131" s="198"/>
      <c r="AT131" s="199" t="s">
        <v>151</v>
      </c>
      <c r="AU131" s="199" t="s">
        <v>82</v>
      </c>
      <c r="AV131" s="11" t="s">
        <v>82</v>
      </c>
      <c r="AW131" s="11" t="s">
        <v>4</v>
      </c>
      <c r="AX131" s="11" t="s">
        <v>80</v>
      </c>
      <c r="AY131" s="199" t="s">
        <v>139</v>
      </c>
    </row>
    <row r="132" spans="2:65" s="1" customFormat="1" ht="20.45" customHeight="1">
      <c r="B132" s="33"/>
      <c r="C132" s="173" t="s">
        <v>214</v>
      </c>
      <c r="D132" s="173" t="s">
        <v>141</v>
      </c>
      <c r="E132" s="174" t="s">
        <v>2504</v>
      </c>
      <c r="F132" s="175" t="s">
        <v>2505</v>
      </c>
      <c r="G132" s="176" t="s">
        <v>179</v>
      </c>
      <c r="H132" s="177">
        <v>7.8</v>
      </c>
      <c r="I132" s="178"/>
      <c r="J132" s="179">
        <f>ROUND(I132*H132,2)</f>
        <v>0</v>
      </c>
      <c r="K132" s="175" t="s">
        <v>145</v>
      </c>
      <c r="L132" s="37"/>
      <c r="M132" s="180" t="s">
        <v>19</v>
      </c>
      <c r="N132" s="181" t="s">
        <v>43</v>
      </c>
      <c r="O132" s="59"/>
      <c r="P132" s="182">
        <f>O132*H132</f>
        <v>0</v>
      </c>
      <c r="Q132" s="182">
        <v>0.00128</v>
      </c>
      <c r="R132" s="182">
        <f>Q132*H132</f>
        <v>0.009984</v>
      </c>
      <c r="S132" s="182">
        <v>0</v>
      </c>
      <c r="T132" s="183">
        <f>S132*H132</f>
        <v>0</v>
      </c>
      <c r="AR132" s="16" t="s">
        <v>146</v>
      </c>
      <c r="AT132" s="16" t="s">
        <v>141</v>
      </c>
      <c r="AU132" s="16" t="s">
        <v>82</v>
      </c>
      <c r="AY132" s="16" t="s">
        <v>139</v>
      </c>
      <c r="BE132" s="184">
        <f>IF(N132="základní",J132,0)</f>
        <v>0</v>
      </c>
      <c r="BF132" s="184">
        <f>IF(N132="snížená",J132,0)</f>
        <v>0</v>
      </c>
      <c r="BG132" s="184">
        <f>IF(N132="zákl. přenesená",J132,0)</f>
        <v>0</v>
      </c>
      <c r="BH132" s="184">
        <f>IF(N132="sníž. přenesená",J132,0)</f>
        <v>0</v>
      </c>
      <c r="BI132" s="184">
        <f>IF(N132="nulová",J132,0)</f>
        <v>0</v>
      </c>
      <c r="BJ132" s="16" t="s">
        <v>80</v>
      </c>
      <c r="BK132" s="184">
        <f>ROUND(I132*H132,2)</f>
        <v>0</v>
      </c>
      <c r="BL132" s="16" t="s">
        <v>146</v>
      </c>
      <c r="BM132" s="16" t="s">
        <v>2506</v>
      </c>
    </row>
    <row r="133" spans="2:47" s="1" customFormat="1" ht="19.5">
      <c r="B133" s="33"/>
      <c r="C133" s="34"/>
      <c r="D133" s="185" t="s">
        <v>148</v>
      </c>
      <c r="E133" s="34"/>
      <c r="F133" s="186" t="s">
        <v>2507</v>
      </c>
      <c r="G133" s="34"/>
      <c r="H133" s="34"/>
      <c r="I133" s="102"/>
      <c r="J133" s="34"/>
      <c r="K133" s="34"/>
      <c r="L133" s="37"/>
      <c r="M133" s="187"/>
      <c r="N133" s="59"/>
      <c r="O133" s="59"/>
      <c r="P133" s="59"/>
      <c r="Q133" s="59"/>
      <c r="R133" s="59"/>
      <c r="S133" s="59"/>
      <c r="T133" s="60"/>
      <c r="AT133" s="16" t="s">
        <v>148</v>
      </c>
      <c r="AU133" s="16" t="s">
        <v>82</v>
      </c>
    </row>
    <row r="134" spans="2:47" s="1" customFormat="1" ht="107.25">
      <c r="B134" s="33"/>
      <c r="C134" s="34"/>
      <c r="D134" s="185" t="s">
        <v>149</v>
      </c>
      <c r="E134" s="34"/>
      <c r="F134" s="188" t="s">
        <v>2508</v>
      </c>
      <c r="G134" s="34"/>
      <c r="H134" s="34"/>
      <c r="I134" s="102"/>
      <c r="J134" s="34"/>
      <c r="K134" s="34"/>
      <c r="L134" s="37"/>
      <c r="M134" s="187"/>
      <c r="N134" s="59"/>
      <c r="O134" s="59"/>
      <c r="P134" s="59"/>
      <c r="Q134" s="59"/>
      <c r="R134" s="59"/>
      <c r="S134" s="59"/>
      <c r="T134" s="60"/>
      <c r="AT134" s="16" t="s">
        <v>149</v>
      </c>
      <c r="AU134" s="16" t="s">
        <v>82</v>
      </c>
    </row>
    <row r="135" spans="2:65" s="1" customFormat="1" ht="20.45" customHeight="1">
      <c r="B135" s="33"/>
      <c r="C135" s="173" t="s">
        <v>219</v>
      </c>
      <c r="D135" s="173" t="s">
        <v>141</v>
      </c>
      <c r="E135" s="174" t="s">
        <v>2509</v>
      </c>
      <c r="F135" s="175" t="s">
        <v>2510</v>
      </c>
      <c r="G135" s="176" t="s">
        <v>179</v>
      </c>
      <c r="H135" s="177">
        <v>2.25</v>
      </c>
      <c r="I135" s="178"/>
      <c r="J135" s="179">
        <f>ROUND(I135*H135,2)</f>
        <v>0</v>
      </c>
      <c r="K135" s="175" t="s">
        <v>145</v>
      </c>
      <c r="L135" s="37"/>
      <c r="M135" s="180" t="s">
        <v>19</v>
      </c>
      <c r="N135" s="181" t="s">
        <v>43</v>
      </c>
      <c r="O135" s="59"/>
      <c r="P135" s="182">
        <f>O135*H135</f>
        <v>0</v>
      </c>
      <c r="Q135" s="182">
        <v>0.00274</v>
      </c>
      <c r="R135" s="182">
        <f>Q135*H135</f>
        <v>0.0061649999999999995</v>
      </c>
      <c r="S135" s="182">
        <v>0</v>
      </c>
      <c r="T135" s="183">
        <f>S135*H135</f>
        <v>0</v>
      </c>
      <c r="AR135" s="16" t="s">
        <v>146</v>
      </c>
      <c r="AT135" s="16" t="s">
        <v>141</v>
      </c>
      <c r="AU135" s="16" t="s">
        <v>82</v>
      </c>
      <c r="AY135" s="16" t="s">
        <v>139</v>
      </c>
      <c r="BE135" s="184">
        <f>IF(N135="základní",J135,0)</f>
        <v>0</v>
      </c>
      <c r="BF135" s="184">
        <f>IF(N135="snížená",J135,0)</f>
        <v>0</v>
      </c>
      <c r="BG135" s="184">
        <f>IF(N135="zákl. přenesená",J135,0)</f>
        <v>0</v>
      </c>
      <c r="BH135" s="184">
        <f>IF(N135="sníž. přenesená",J135,0)</f>
        <v>0</v>
      </c>
      <c r="BI135" s="184">
        <f>IF(N135="nulová",J135,0)</f>
        <v>0</v>
      </c>
      <c r="BJ135" s="16" t="s">
        <v>80</v>
      </c>
      <c r="BK135" s="184">
        <f>ROUND(I135*H135,2)</f>
        <v>0</v>
      </c>
      <c r="BL135" s="16" t="s">
        <v>146</v>
      </c>
      <c r="BM135" s="16" t="s">
        <v>2511</v>
      </c>
    </row>
    <row r="136" spans="2:47" s="1" customFormat="1" ht="19.5">
      <c r="B136" s="33"/>
      <c r="C136" s="34"/>
      <c r="D136" s="185" t="s">
        <v>148</v>
      </c>
      <c r="E136" s="34"/>
      <c r="F136" s="186" t="s">
        <v>2512</v>
      </c>
      <c r="G136" s="34"/>
      <c r="H136" s="34"/>
      <c r="I136" s="102"/>
      <c r="J136" s="34"/>
      <c r="K136" s="34"/>
      <c r="L136" s="37"/>
      <c r="M136" s="187"/>
      <c r="N136" s="59"/>
      <c r="O136" s="59"/>
      <c r="P136" s="59"/>
      <c r="Q136" s="59"/>
      <c r="R136" s="59"/>
      <c r="S136" s="59"/>
      <c r="T136" s="60"/>
      <c r="AT136" s="16" t="s">
        <v>148</v>
      </c>
      <c r="AU136" s="16" t="s">
        <v>82</v>
      </c>
    </row>
    <row r="137" spans="2:47" s="1" customFormat="1" ht="107.25">
      <c r="B137" s="33"/>
      <c r="C137" s="34"/>
      <c r="D137" s="185" t="s">
        <v>149</v>
      </c>
      <c r="E137" s="34"/>
      <c r="F137" s="188" t="s">
        <v>2508</v>
      </c>
      <c r="G137" s="34"/>
      <c r="H137" s="34"/>
      <c r="I137" s="102"/>
      <c r="J137" s="34"/>
      <c r="K137" s="34"/>
      <c r="L137" s="37"/>
      <c r="M137" s="187"/>
      <c r="N137" s="59"/>
      <c r="O137" s="59"/>
      <c r="P137" s="59"/>
      <c r="Q137" s="59"/>
      <c r="R137" s="59"/>
      <c r="S137" s="59"/>
      <c r="T137" s="60"/>
      <c r="AT137" s="16" t="s">
        <v>149</v>
      </c>
      <c r="AU137" s="16" t="s">
        <v>82</v>
      </c>
    </row>
    <row r="138" spans="2:65" s="1" customFormat="1" ht="20.45" customHeight="1">
      <c r="B138" s="33"/>
      <c r="C138" s="173" t="s">
        <v>227</v>
      </c>
      <c r="D138" s="173" t="s">
        <v>141</v>
      </c>
      <c r="E138" s="174" t="s">
        <v>2513</v>
      </c>
      <c r="F138" s="175" t="s">
        <v>2514</v>
      </c>
      <c r="G138" s="176" t="s">
        <v>347</v>
      </c>
      <c r="H138" s="177">
        <v>1</v>
      </c>
      <c r="I138" s="178"/>
      <c r="J138" s="179">
        <f>ROUND(I138*H138,2)</f>
        <v>0</v>
      </c>
      <c r="K138" s="175" t="s">
        <v>145</v>
      </c>
      <c r="L138" s="37"/>
      <c r="M138" s="180" t="s">
        <v>19</v>
      </c>
      <c r="N138" s="181" t="s">
        <v>43</v>
      </c>
      <c r="O138" s="59"/>
      <c r="P138" s="182">
        <f>O138*H138</f>
        <v>0</v>
      </c>
      <c r="Q138" s="182">
        <v>0</v>
      </c>
      <c r="R138" s="182">
        <f>Q138*H138</f>
        <v>0</v>
      </c>
      <c r="S138" s="182">
        <v>0</v>
      </c>
      <c r="T138" s="183">
        <f>S138*H138</f>
        <v>0</v>
      </c>
      <c r="AR138" s="16" t="s">
        <v>146</v>
      </c>
      <c r="AT138" s="16" t="s">
        <v>141</v>
      </c>
      <c r="AU138" s="16" t="s">
        <v>82</v>
      </c>
      <c r="AY138" s="16" t="s">
        <v>139</v>
      </c>
      <c r="BE138" s="184">
        <f>IF(N138="základní",J138,0)</f>
        <v>0</v>
      </c>
      <c r="BF138" s="184">
        <f>IF(N138="snížená",J138,0)</f>
        <v>0</v>
      </c>
      <c r="BG138" s="184">
        <f>IF(N138="zákl. přenesená",J138,0)</f>
        <v>0</v>
      </c>
      <c r="BH138" s="184">
        <f>IF(N138="sníž. přenesená",J138,0)</f>
        <v>0</v>
      </c>
      <c r="BI138" s="184">
        <f>IF(N138="nulová",J138,0)</f>
        <v>0</v>
      </c>
      <c r="BJ138" s="16" t="s">
        <v>80</v>
      </c>
      <c r="BK138" s="184">
        <f>ROUND(I138*H138,2)</f>
        <v>0</v>
      </c>
      <c r="BL138" s="16" t="s">
        <v>146</v>
      </c>
      <c r="BM138" s="16" t="s">
        <v>2515</v>
      </c>
    </row>
    <row r="139" spans="2:47" s="1" customFormat="1" ht="19.5">
      <c r="B139" s="33"/>
      <c r="C139" s="34"/>
      <c r="D139" s="185" t="s">
        <v>148</v>
      </c>
      <c r="E139" s="34"/>
      <c r="F139" s="186" t="s">
        <v>2516</v>
      </c>
      <c r="G139" s="34"/>
      <c r="H139" s="34"/>
      <c r="I139" s="102"/>
      <c r="J139" s="34"/>
      <c r="K139" s="34"/>
      <c r="L139" s="37"/>
      <c r="M139" s="187"/>
      <c r="N139" s="59"/>
      <c r="O139" s="59"/>
      <c r="P139" s="59"/>
      <c r="Q139" s="59"/>
      <c r="R139" s="59"/>
      <c r="S139" s="59"/>
      <c r="T139" s="60"/>
      <c r="AT139" s="16" t="s">
        <v>148</v>
      </c>
      <c r="AU139" s="16" t="s">
        <v>82</v>
      </c>
    </row>
    <row r="140" spans="2:47" s="1" customFormat="1" ht="29.25">
      <c r="B140" s="33"/>
      <c r="C140" s="34"/>
      <c r="D140" s="185" t="s">
        <v>149</v>
      </c>
      <c r="E140" s="34"/>
      <c r="F140" s="188" t="s">
        <v>2517</v>
      </c>
      <c r="G140" s="34"/>
      <c r="H140" s="34"/>
      <c r="I140" s="102"/>
      <c r="J140" s="34"/>
      <c r="K140" s="34"/>
      <c r="L140" s="37"/>
      <c r="M140" s="187"/>
      <c r="N140" s="59"/>
      <c r="O140" s="59"/>
      <c r="P140" s="59"/>
      <c r="Q140" s="59"/>
      <c r="R140" s="59"/>
      <c r="S140" s="59"/>
      <c r="T140" s="60"/>
      <c r="AT140" s="16" t="s">
        <v>149</v>
      </c>
      <c r="AU140" s="16" t="s">
        <v>82</v>
      </c>
    </row>
    <row r="141" spans="2:65" s="1" customFormat="1" ht="20.45" customHeight="1">
      <c r="B141" s="33"/>
      <c r="C141" s="222" t="s">
        <v>8</v>
      </c>
      <c r="D141" s="222" t="s">
        <v>259</v>
      </c>
      <c r="E141" s="223" t="s">
        <v>2518</v>
      </c>
      <c r="F141" s="224" t="s">
        <v>2519</v>
      </c>
      <c r="G141" s="225" t="s">
        <v>347</v>
      </c>
      <c r="H141" s="226">
        <v>1</v>
      </c>
      <c r="I141" s="227"/>
      <c r="J141" s="228">
        <f>ROUND(I141*H141,2)</f>
        <v>0</v>
      </c>
      <c r="K141" s="224" t="s">
        <v>145</v>
      </c>
      <c r="L141" s="229"/>
      <c r="M141" s="230" t="s">
        <v>19</v>
      </c>
      <c r="N141" s="231" t="s">
        <v>43</v>
      </c>
      <c r="O141" s="59"/>
      <c r="P141" s="182">
        <f>O141*H141</f>
        <v>0</v>
      </c>
      <c r="Q141" s="182">
        <v>0.00062</v>
      </c>
      <c r="R141" s="182">
        <f>Q141*H141</f>
        <v>0.00062</v>
      </c>
      <c r="S141" s="182">
        <v>0</v>
      </c>
      <c r="T141" s="183">
        <f>S141*H141</f>
        <v>0</v>
      </c>
      <c r="AR141" s="16" t="s">
        <v>183</v>
      </c>
      <c r="AT141" s="16" t="s">
        <v>259</v>
      </c>
      <c r="AU141" s="16" t="s">
        <v>82</v>
      </c>
      <c r="AY141" s="16" t="s">
        <v>139</v>
      </c>
      <c r="BE141" s="184">
        <f>IF(N141="základní",J141,0)</f>
        <v>0</v>
      </c>
      <c r="BF141" s="184">
        <f>IF(N141="snížená",J141,0)</f>
        <v>0</v>
      </c>
      <c r="BG141" s="184">
        <f>IF(N141="zákl. přenesená",J141,0)</f>
        <v>0</v>
      </c>
      <c r="BH141" s="184">
        <f>IF(N141="sníž. přenesená",J141,0)</f>
        <v>0</v>
      </c>
      <c r="BI141" s="184">
        <f>IF(N141="nulová",J141,0)</f>
        <v>0</v>
      </c>
      <c r="BJ141" s="16" t="s">
        <v>80</v>
      </c>
      <c r="BK141" s="184">
        <f>ROUND(I141*H141,2)</f>
        <v>0</v>
      </c>
      <c r="BL141" s="16" t="s">
        <v>146</v>
      </c>
      <c r="BM141" s="16" t="s">
        <v>2520</v>
      </c>
    </row>
    <row r="142" spans="2:47" s="1" customFormat="1" ht="11.25">
      <c r="B142" s="33"/>
      <c r="C142" s="34"/>
      <c r="D142" s="185" t="s">
        <v>148</v>
      </c>
      <c r="E142" s="34"/>
      <c r="F142" s="186" t="s">
        <v>2519</v>
      </c>
      <c r="G142" s="34"/>
      <c r="H142" s="34"/>
      <c r="I142" s="102"/>
      <c r="J142" s="34"/>
      <c r="K142" s="34"/>
      <c r="L142" s="37"/>
      <c r="M142" s="187"/>
      <c r="N142" s="59"/>
      <c r="O142" s="59"/>
      <c r="P142" s="59"/>
      <c r="Q142" s="59"/>
      <c r="R142" s="59"/>
      <c r="S142" s="59"/>
      <c r="T142" s="60"/>
      <c r="AT142" s="16" t="s">
        <v>148</v>
      </c>
      <c r="AU142" s="16" t="s">
        <v>82</v>
      </c>
    </row>
    <row r="143" spans="2:65" s="1" customFormat="1" ht="20.45" customHeight="1">
      <c r="B143" s="33"/>
      <c r="C143" s="173" t="s">
        <v>239</v>
      </c>
      <c r="D143" s="173" t="s">
        <v>141</v>
      </c>
      <c r="E143" s="174" t="s">
        <v>2521</v>
      </c>
      <c r="F143" s="175" t="s">
        <v>2522</v>
      </c>
      <c r="G143" s="176" t="s">
        <v>347</v>
      </c>
      <c r="H143" s="177">
        <v>1</v>
      </c>
      <c r="I143" s="178"/>
      <c r="J143" s="179">
        <f>ROUND(I143*H143,2)</f>
        <v>0</v>
      </c>
      <c r="K143" s="175" t="s">
        <v>145</v>
      </c>
      <c r="L143" s="37"/>
      <c r="M143" s="180" t="s">
        <v>19</v>
      </c>
      <c r="N143" s="181" t="s">
        <v>43</v>
      </c>
      <c r="O143" s="59"/>
      <c r="P143" s="182">
        <f>O143*H143</f>
        <v>0</v>
      </c>
      <c r="Q143" s="182">
        <v>0</v>
      </c>
      <c r="R143" s="182">
        <f>Q143*H143</f>
        <v>0</v>
      </c>
      <c r="S143" s="182">
        <v>0</v>
      </c>
      <c r="T143" s="183">
        <f>S143*H143</f>
        <v>0</v>
      </c>
      <c r="AR143" s="16" t="s">
        <v>146</v>
      </c>
      <c r="AT143" s="16" t="s">
        <v>141</v>
      </c>
      <c r="AU143" s="16" t="s">
        <v>82</v>
      </c>
      <c r="AY143" s="16" t="s">
        <v>139</v>
      </c>
      <c r="BE143" s="184">
        <f>IF(N143="základní",J143,0)</f>
        <v>0</v>
      </c>
      <c r="BF143" s="184">
        <f>IF(N143="snížená",J143,0)</f>
        <v>0</v>
      </c>
      <c r="BG143" s="184">
        <f>IF(N143="zákl. přenesená",J143,0)</f>
        <v>0</v>
      </c>
      <c r="BH143" s="184">
        <f>IF(N143="sníž. přenesená",J143,0)</f>
        <v>0</v>
      </c>
      <c r="BI143" s="184">
        <f>IF(N143="nulová",J143,0)</f>
        <v>0</v>
      </c>
      <c r="BJ143" s="16" t="s">
        <v>80</v>
      </c>
      <c r="BK143" s="184">
        <f>ROUND(I143*H143,2)</f>
        <v>0</v>
      </c>
      <c r="BL143" s="16" t="s">
        <v>146</v>
      </c>
      <c r="BM143" s="16" t="s">
        <v>2523</v>
      </c>
    </row>
    <row r="144" spans="2:47" s="1" customFormat="1" ht="19.5">
      <c r="B144" s="33"/>
      <c r="C144" s="34"/>
      <c r="D144" s="185" t="s">
        <v>148</v>
      </c>
      <c r="E144" s="34"/>
      <c r="F144" s="186" t="s">
        <v>2524</v>
      </c>
      <c r="G144" s="34"/>
      <c r="H144" s="34"/>
      <c r="I144" s="102"/>
      <c r="J144" s="34"/>
      <c r="K144" s="34"/>
      <c r="L144" s="37"/>
      <c r="M144" s="187"/>
      <c r="N144" s="59"/>
      <c r="O144" s="59"/>
      <c r="P144" s="59"/>
      <c r="Q144" s="59"/>
      <c r="R144" s="59"/>
      <c r="S144" s="59"/>
      <c r="T144" s="60"/>
      <c r="AT144" s="16" t="s">
        <v>148</v>
      </c>
      <c r="AU144" s="16" t="s">
        <v>82</v>
      </c>
    </row>
    <row r="145" spans="2:47" s="1" customFormat="1" ht="29.25">
      <c r="B145" s="33"/>
      <c r="C145" s="34"/>
      <c r="D145" s="185" t="s">
        <v>149</v>
      </c>
      <c r="E145" s="34"/>
      <c r="F145" s="188" t="s">
        <v>2517</v>
      </c>
      <c r="G145" s="34"/>
      <c r="H145" s="34"/>
      <c r="I145" s="102"/>
      <c r="J145" s="34"/>
      <c r="K145" s="34"/>
      <c r="L145" s="37"/>
      <c r="M145" s="187"/>
      <c r="N145" s="59"/>
      <c r="O145" s="59"/>
      <c r="P145" s="59"/>
      <c r="Q145" s="59"/>
      <c r="R145" s="59"/>
      <c r="S145" s="59"/>
      <c r="T145" s="60"/>
      <c r="AT145" s="16" t="s">
        <v>149</v>
      </c>
      <c r="AU145" s="16" t="s">
        <v>82</v>
      </c>
    </row>
    <row r="146" spans="2:65" s="1" customFormat="1" ht="20.45" customHeight="1">
      <c r="B146" s="33"/>
      <c r="C146" s="222" t="s">
        <v>245</v>
      </c>
      <c r="D146" s="222" t="s">
        <v>259</v>
      </c>
      <c r="E146" s="223" t="s">
        <v>2525</v>
      </c>
      <c r="F146" s="224" t="s">
        <v>2526</v>
      </c>
      <c r="G146" s="225" t="s">
        <v>347</v>
      </c>
      <c r="H146" s="226">
        <v>1</v>
      </c>
      <c r="I146" s="227"/>
      <c r="J146" s="228">
        <f>ROUND(I146*H146,2)</f>
        <v>0</v>
      </c>
      <c r="K146" s="224" t="s">
        <v>145</v>
      </c>
      <c r="L146" s="229"/>
      <c r="M146" s="230" t="s">
        <v>19</v>
      </c>
      <c r="N146" s="231" t="s">
        <v>43</v>
      </c>
      <c r="O146" s="59"/>
      <c r="P146" s="182">
        <f>O146*H146</f>
        <v>0</v>
      </c>
      <c r="Q146" s="182">
        <v>0.00046</v>
      </c>
      <c r="R146" s="182">
        <f>Q146*H146</f>
        <v>0.00046</v>
      </c>
      <c r="S146" s="182">
        <v>0</v>
      </c>
      <c r="T146" s="183">
        <f>S146*H146</f>
        <v>0</v>
      </c>
      <c r="AR146" s="16" t="s">
        <v>183</v>
      </c>
      <c r="AT146" s="16" t="s">
        <v>259</v>
      </c>
      <c r="AU146" s="16" t="s">
        <v>82</v>
      </c>
      <c r="AY146" s="16" t="s">
        <v>139</v>
      </c>
      <c r="BE146" s="184">
        <f>IF(N146="základní",J146,0)</f>
        <v>0</v>
      </c>
      <c r="BF146" s="184">
        <f>IF(N146="snížená",J146,0)</f>
        <v>0</v>
      </c>
      <c r="BG146" s="184">
        <f>IF(N146="zákl. přenesená",J146,0)</f>
        <v>0</v>
      </c>
      <c r="BH146" s="184">
        <f>IF(N146="sníž. přenesená",J146,0)</f>
        <v>0</v>
      </c>
      <c r="BI146" s="184">
        <f>IF(N146="nulová",J146,0)</f>
        <v>0</v>
      </c>
      <c r="BJ146" s="16" t="s">
        <v>80</v>
      </c>
      <c r="BK146" s="184">
        <f>ROUND(I146*H146,2)</f>
        <v>0</v>
      </c>
      <c r="BL146" s="16" t="s">
        <v>146</v>
      </c>
      <c r="BM146" s="16" t="s">
        <v>2527</v>
      </c>
    </row>
    <row r="147" spans="2:47" s="1" customFormat="1" ht="11.25">
      <c r="B147" s="33"/>
      <c r="C147" s="34"/>
      <c r="D147" s="185" t="s">
        <v>148</v>
      </c>
      <c r="E147" s="34"/>
      <c r="F147" s="186" t="s">
        <v>2526</v>
      </c>
      <c r="G147" s="34"/>
      <c r="H147" s="34"/>
      <c r="I147" s="102"/>
      <c r="J147" s="34"/>
      <c r="K147" s="34"/>
      <c r="L147" s="37"/>
      <c r="M147" s="187"/>
      <c r="N147" s="59"/>
      <c r="O147" s="59"/>
      <c r="P147" s="59"/>
      <c r="Q147" s="59"/>
      <c r="R147" s="59"/>
      <c r="S147" s="59"/>
      <c r="T147" s="60"/>
      <c r="AT147" s="16" t="s">
        <v>148</v>
      </c>
      <c r="AU147" s="16" t="s">
        <v>82</v>
      </c>
    </row>
    <row r="148" spans="2:65" s="1" customFormat="1" ht="20.45" customHeight="1">
      <c r="B148" s="33"/>
      <c r="C148" s="173" t="s">
        <v>258</v>
      </c>
      <c r="D148" s="173" t="s">
        <v>141</v>
      </c>
      <c r="E148" s="174" t="s">
        <v>2528</v>
      </c>
      <c r="F148" s="175" t="s">
        <v>2529</v>
      </c>
      <c r="G148" s="176" t="s">
        <v>347</v>
      </c>
      <c r="H148" s="177">
        <v>1</v>
      </c>
      <c r="I148" s="178"/>
      <c r="J148" s="179">
        <f>ROUND(I148*H148,2)</f>
        <v>0</v>
      </c>
      <c r="K148" s="175" t="s">
        <v>145</v>
      </c>
      <c r="L148" s="37"/>
      <c r="M148" s="180" t="s">
        <v>19</v>
      </c>
      <c r="N148" s="181" t="s">
        <v>43</v>
      </c>
      <c r="O148" s="59"/>
      <c r="P148" s="182">
        <f>O148*H148</f>
        <v>0</v>
      </c>
      <c r="Q148" s="182">
        <v>1E-05</v>
      </c>
      <c r="R148" s="182">
        <f>Q148*H148</f>
        <v>1E-05</v>
      </c>
      <c r="S148" s="182">
        <v>0</v>
      </c>
      <c r="T148" s="183">
        <f>S148*H148</f>
        <v>0</v>
      </c>
      <c r="AR148" s="16" t="s">
        <v>146</v>
      </c>
      <c r="AT148" s="16" t="s">
        <v>141</v>
      </c>
      <c r="AU148" s="16" t="s">
        <v>82</v>
      </c>
      <c r="AY148" s="16" t="s">
        <v>139</v>
      </c>
      <c r="BE148" s="184">
        <f>IF(N148="základní",J148,0)</f>
        <v>0</v>
      </c>
      <c r="BF148" s="184">
        <f>IF(N148="snížená",J148,0)</f>
        <v>0</v>
      </c>
      <c r="BG148" s="184">
        <f>IF(N148="zákl. přenesená",J148,0)</f>
        <v>0</v>
      </c>
      <c r="BH148" s="184">
        <f>IF(N148="sníž. přenesená",J148,0)</f>
        <v>0</v>
      </c>
      <c r="BI148" s="184">
        <f>IF(N148="nulová",J148,0)</f>
        <v>0</v>
      </c>
      <c r="BJ148" s="16" t="s">
        <v>80</v>
      </c>
      <c r="BK148" s="184">
        <f>ROUND(I148*H148,2)</f>
        <v>0</v>
      </c>
      <c r="BL148" s="16" t="s">
        <v>146</v>
      </c>
      <c r="BM148" s="16" t="s">
        <v>2530</v>
      </c>
    </row>
    <row r="149" spans="2:47" s="1" customFormat="1" ht="19.5">
      <c r="B149" s="33"/>
      <c r="C149" s="34"/>
      <c r="D149" s="185" t="s">
        <v>148</v>
      </c>
      <c r="E149" s="34"/>
      <c r="F149" s="186" t="s">
        <v>2531</v>
      </c>
      <c r="G149" s="34"/>
      <c r="H149" s="34"/>
      <c r="I149" s="102"/>
      <c r="J149" s="34"/>
      <c r="K149" s="34"/>
      <c r="L149" s="37"/>
      <c r="M149" s="187"/>
      <c r="N149" s="59"/>
      <c r="O149" s="59"/>
      <c r="P149" s="59"/>
      <c r="Q149" s="59"/>
      <c r="R149" s="59"/>
      <c r="S149" s="59"/>
      <c r="T149" s="60"/>
      <c r="AT149" s="16" t="s">
        <v>148</v>
      </c>
      <c r="AU149" s="16" t="s">
        <v>82</v>
      </c>
    </row>
    <row r="150" spans="2:47" s="1" customFormat="1" ht="29.25">
      <c r="B150" s="33"/>
      <c r="C150" s="34"/>
      <c r="D150" s="185" t="s">
        <v>149</v>
      </c>
      <c r="E150" s="34"/>
      <c r="F150" s="188" t="s">
        <v>2517</v>
      </c>
      <c r="G150" s="34"/>
      <c r="H150" s="34"/>
      <c r="I150" s="102"/>
      <c r="J150" s="34"/>
      <c r="K150" s="34"/>
      <c r="L150" s="37"/>
      <c r="M150" s="187"/>
      <c r="N150" s="59"/>
      <c r="O150" s="59"/>
      <c r="P150" s="59"/>
      <c r="Q150" s="59"/>
      <c r="R150" s="59"/>
      <c r="S150" s="59"/>
      <c r="T150" s="60"/>
      <c r="AT150" s="16" t="s">
        <v>149</v>
      </c>
      <c r="AU150" s="16" t="s">
        <v>82</v>
      </c>
    </row>
    <row r="151" spans="2:65" s="1" customFormat="1" ht="20.45" customHeight="1">
      <c r="B151" s="33"/>
      <c r="C151" s="222" t="s">
        <v>265</v>
      </c>
      <c r="D151" s="222" t="s">
        <v>259</v>
      </c>
      <c r="E151" s="223" t="s">
        <v>2532</v>
      </c>
      <c r="F151" s="224" t="s">
        <v>2533</v>
      </c>
      <c r="G151" s="225" t="s">
        <v>347</v>
      </c>
      <c r="H151" s="226">
        <v>1</v>
      </c>
      <c r="I151" s="227"/>
      <c r="J151" s="228">
        <f>ROUND(I151*H151,2)</f>
        <v>0</v>
      </c>
      <c r="K151" s="224" t="s">
        <v>145</v>
      </c>
      <c r="L151" s="229"/>
      <c r="M151" s="230" t="s">
        <v>19</v>
      </c>
      <c r="N151" s="231" t="s">
        <v>43</v>
      </c>
      <c r="O151" s="59"/>
      <c r="P151" s="182">
        <f>O151*H151</f>
        <v>0</v>
      </c>
      <c r="Q151" s="182">
        <v>0.00128</v>
      </c>
      <c r="R151" s="182">
        <f>Q151*H151</f>
        <v>0.00128</v>
      </c>
      <c r="S151" s="182">
        <v>0</v>
      </c>
      <c r="T151" s="183">
        <f>S151*H151</f>
        <v>0</v>
      </c>
      <c r="AR151" s="16" t="s">
        <v>183</v>
      </c>
      <c r="AT151" s="16" t="s">
        <v>259</v>
      </c>
      <c r="AU151" s="16" t="s">
        <v>82</v>
      </c>
      <c r="AY151" s="16" t="s">
        <v>139</v>
      </c>
      <c r="BE151" s="184">
        <f>IF(N151="základní",J151,0)</f>
        <v>0</v>
      </c>
      <c r="BF151" s="184">
        <f>IF(N151="snížená",J151,0)</f>
        <v>0</v>
      </c>
      <c r="BG151" s="184">
        <f>IF(N151="zákl. přenesená",J151,0)</f>
        <v>0</v>
      </c>
      <c r="BH151" s="184">
        <f>IF(N151="sníž. přenesená",J151,0)</f>
        <v>0</v>
      </c>
      <c r="BI151" s="184">
        <f>IF(N151="nulová",J151,0)</f>
        <v>0</v>
      </c>
      <c r="BJ151" s="16" t="s">
        <v>80</v>
      </c>
      <c r="BK151" s="184">
        <f>ROUND(I151*H151,2)</f>
        <v>0</v>
      </c>
      <c r="BL151" s="16" t="s">
        <v>146</v>
      </c>
      <c r="BM151" s="16" t="s">
        <v>2534</v>
      </c>
    </row>
    <row r="152" spans="2:47" s="1" customFormat="1" ht="11.25">
      <c r="B152" s="33"/>
      <c r="C152" s="34"/>
      <c r="D152" s="185" t="s">
        <v>148</v>
      </c>
      <c r="E152" s="34"/>
      <c r="F152" s="186" t="s">
        <v>2533</v>
      </c>
      <c r="G152" s="34"/>
      <c r="H152" s="34"/>
      <c r="I152" s="102"/>
      <c r="J152" s="34"/>
      <c r="K152" s="34"/>
      <c r="L152" s="37"/>
      <c r="M152" s="187"/>
      <c r="N152" s="59"/>
      <c r="O152" s="59"/>
      <c r="P152" s="59"/>
      <c r="Q152" s="59"/>
      <c r="R152" s="59"/>
      <c r="S152" s="59"/>
      <c r="T152" s="60"/>
      <c r="AT152" s="16" t="s">
        <v>148</v>
      </c>
      <c r="AU152" s="16" t="s">
        <v>82</v>
      </c>
    </row>
    <row r="153" spans="2:65" s="1" customFormat="1" ht="20.45" customHeight="1">
      <c r="B153" s="33"/>
      <c r="C153" s="173" t="s">
        <v>274</v>
      </c>
      <c r="D153" s="173" t="s">
        <v>141</v>
      </c>
      <c r="E153" s="174" t="s">
        <v>2535</v>
      </c>
      <c r="F153" s="175" t="s">
        <v>2536</v>
      </c>
      <c r="G153" s="176" t="s">
        <v>179</v>
      </c>
      <c r="H153" s="177">
        <v>10.05</v>
      </c>
      <c r="I153" s="178"/>
      <c r="J153" s="179">
        <f>ROUND(I153*H153,2)</f>
        <v>0</v>
      </c>
      <c r="K153" s="175" t="s">
        <v>145</v>
      </c>
      <c r="L153" s="37"/>
      <c r="M153" s="180" t="s">
        <v>19</v>
      </c>
      <c r="N153" s="181" t="s">
        <v>43</v>
      </c>
      <c r="O153" s="59"/>
      <c r="P153" s="182">
        <f>O153*H153</f>
        <v>0</v>
      </c>
      <c r="Q153" s="182">
        <v>0</v>
      </c>
      <c r="R153" s="182">
        <f>Q153*H153</f>
        <v>0</v>
      </c>
      <c r="S153" s="182">
        <v>0</v>
      </c>
      <c r="T153" s="183">
        <f>S153*H153</f>
        <v>0</v>
      </c>
      <c r="AR153" s="16" t="s">
        <v>146</v>
      </c>
      <c r="AT153" s="16" t="s">
        <v>141</v>
      </c>
      <c r="AU153" s="16" t="s">
        <v>82</v>
      </c>
      <c r="AY153" s="16" t="s">
        <v>139</v>
      </c>
      <c r="BE153" s="184">
        <f>IF(N153="základní",J153,0)</f>
        <v>0</v>
      </c>
      <c r="BF153" s="184">
        <f>IF(N153="snížená",J153,0)</f>
        <v>0</v>
      </c>
      <c r="BG153" s="184">
        <f>IF(N153="zákl. přenesená",J153,0)</f>
        <v>0</v>
      </c>
      <c r="BH153" s="184">
        <f>IF(N153="sníž. přenesená",J153,0)</f>
        <v>0</v>
      </c>
      <c r="BI153" s="184">
        <f>IF(N153="nulová",J153,0)</f>
        <v>0</v>
      </c>
      <c r="BJ153" s="16" t="s">
        <v>80</v>
      </c>
      <c r="BK153" s="184">
        <f>ROUND(I153*H153,2)</f>
        <v>0</v>
      </c>
      <c r="BL153" s="16" t="s">
        <v>146</v>
      </c>
      <c r="BM153" s="16" t="s">
        <v>2537</v>
      </c>
    </row>
    <row r="154" spans="2:47" s="1" customFormat="1" ht="11.25">
      <c r="B154" s="33"/>
      <c r="C154" s="34"/>
      <c r="D154" s="185" t="s">
        <v>148</v>
      </c>
      <c r="E154" s="34"/>
      <c r="F154" s="186" t="s">
        <v>2538</v>
      </c>
      <c r="G154" s="34"/>
      <c r="H154" s="34"/>
      <c r="I154" s="102"/>
      <c r="J154" s="34"/>
      <c r="K154" s="34"/>
      <c r="L154" s="37"/>
      <c r="M154" s="187"/>
      <c r="N154" s="59"/>
      <c r="O154" s="59"/>
      <c r="P154" s="59"/>
      <c r="Q154" s="59"/>
      <c r="R154" s="59"/>
      <c r="S154" s="59"/>
      <c r="T154" s="60"/>
      <c r="AT154" s="16" t="s">
        <v>148</v>
      </c>
      <c r="AU154" s="16" t="s">
        <v>82</v>
      </c>
    </row>
    <row r="155" spans="2:47" s="1" customFormat="1" ht="87.75">
      <c r="B155" s="33"/>
      <c r="C155" s="34"/>
      <c r="D155" s="185" t="s">
        <v>149</v>
      </c>
      <c r="E155" s="34"/>
      <c r="F155" s="188" t="s">
        <v>2539</v>
      </c>
      <c r="G155" s="34"/>
      <c r="H155" s="34"/>
      <c r="I155" s="102"/>
      <c r="J155" s="34"/>
      <c r="K155" s="34"/>
      <c r="L155" s="37"/>
      <c r="M155" s="187"/>
      <c r="N155" s="59"/>
      <c r="O155" s="59"/>
      <c r="P155" s="59"/>
      <c r="Q155" s="59"/>
      <c r="R155" s="59"/>
      <c r="S155" s="59"/>
      <c r="T155" s="60"/>
      <c r="AT155" s="16" t="s">
        <v>149</v>
      </c>
      <c r="AU155" s="16" t="s">
        <v>82</v>
      </c>
    </row>
    <row r="156" spans="2:65" s="1" customFormat="1" ht="20.45" customHeight="1">
      <c r="B156" s="33"/>
      <c r="C156" s="173" t="s">
        <v>7</v>
      </c>
      <c r="D156" s="173" t="s">
        <v>141</v>
      </c>
      <c r="E156" s="174" t="s">
        <v>2540</v>
      </c>
      <c r="F156" s="175" t="s">
        <v>2541</v>
      </c>
      <c r="G156" s="176" t="s">
        <v>179</v>
      </c>
      <c r="H156" s="177">
        <v>10</v>
      </c>
      <c r="I156" s="178"/>
      <c r="J156" s="179">
        <f>ROUND(I156*H156,2)</f>
        <v>0</v>
      </c>
      <c r="K156" s="175" t="s">
        <v>145</v>
      </c>
      <c r="L156" s="37"/>
      <c r="M156" s="180" t="s">
        <v>19</v>
      </c>
      <c r="N156" s="181" t="s">
        <v>43</v>
      </c>
      <c r="O156" s="59"/>
      <c r="P156" s="182">
        <f>O156*H156</f>
        <v>0</v>
      </c>
      <c r="Q156" s="182">
        <v>9E-05</v>
      </c>
      <c r="R156" s="182">
        <f>Q156*H156</f>
        <v>0.0009000000000000001</v>
      </c>
      <c r="S156" s="182">
        <v>0</v>
      </c>
      <c r="T156" s="183">
        <f>S156*H156</f>
        <v>0</v>
      </c>
      <c r="AR156" s="16" t="s">
        <v>146</v>
      </c>
      <c r="AT156" s="16" t="s">
        <v>141</v>
      </c>
      <c r="AU156" s="16" t="s">
        <v>82</v>
      </c>
      <c r="AY156" s="16" t="s">
        <v>139</v>
      </c>
      <c r="BE156" s="184">
        <f>IF(N156="základní",J156,0)</f>
        <v>0</v>
      </c>
      <c r="BF156" s="184">
        <f>IF(N156="snížená",J156,0)</f>
        <v>0</v>
      </c>
      <c r="BG156" s="184">
        <f>IF(N156="zákl. přenesená",J156,0)</f>
        <v>0</v>
      </c>
      <c r="BH156" s="184">
        <f>IF(N156="sníž. přenesená",J156,0)</f>
        <v>0</v>
      </c>
      <c r="BI156" s="184">
        <f>IF(N156="nulová",J156,0)</f>
        <v>0</v>
      </c>
      <c r="BJ156" s="16" t="s">
        <v>80</v>
      </c>
      <c r="BK156" s="184">
        <f>ROUND(I156*H156,2)</f>
        <v>0</v>
      </c>
      <c r="BL156" s="16" t="s">
        <v>146</v>
      </c>
      <c r="BM156" s="16" t="s">
        <v>2542</v>
      </c>
    </row>
    <row r="157" spans="2:47" s="1" customFormat="1" ht="11.25">
      <c r="B157" s="33"/>
      <c r="C157" s="34"/>
      <c r="D157" s="185" t="s">
        <v>148</v>
      </c>
      <c r="E157" s="34"/>
      <c r="F157" s="186" t="s">
        <v>2543</v>
      </c>
      <c r="G157" s="34"/>
      <c r="H157" s="34"/>
      <c r="I157" s="102"/>
      <c r="J157" s="34"/>
      <c r="K157" s="34"/>
      <c r="L157" s="37"/>
      <c r="M157" s="187"/>
      <c r="N157" s="59"/>
      <c r="O157" s="59"/>
      <c r="P157" s="59"/>
      <c r="Q157" s="59"/>
      <c r="R157" s="59"/>
      <c r="S157" s="59"/>
      <c r="T157" s="60"/>
      <c r="AT157" s="16" t="s">
        <v>148</v>
      </c>
      <c r="AU157" s="16" t="s">
        <v>82</v>
      </c>
    </row>
    <row r="158" spans="2:63" s="10" customFormat="1" ht="22.9" customHeight="1">
      <c r="B158" s="157"/>
      <c r="C158" s="158"/>
      <c r="D158" s="159" t="s">
        <v>71</v>
      </c>
      <c r="E158" s="171" t="s">
        <v>189</v>
      </c>
      <c r="F158" s="171" t="s">
        <v>384</v>
      </c>
      <c r="G158" s="158"/>
      <c r="H158" s="158"/>
      <c r="I158" s="161"/>
      <c r="J158" s="172">
        <f>BK158</f>
        <v>0</v>
      </c>
      <c r="K158" s="158"/>
      <c r="L158" s="163"/>
      <c r="M158" s="164"/>
      <c r="N158" s="165"/>
      <c r="O158" s="165"/>
      <c r="P158" s="166">
        <f>SUM(P159:P172)</f>
        <v>0</v>
      </c>
      <c r="Q158" s="165"/>
      <c r="R158" s="166">
        <f>SUM(R159:R172)</f>
        <v>4.045384</v>
      </c>
      <c r="S158" s="165"/>
      <c r="T158" s="167">
        <f>SUM(T159:T172)</f>
        <v>0.0505</v>
      </c>
      <c r="AR158" s="168" t="s">
        <v>80</v>
      </c>
      <c r="AT158" s="169" t="s">
        <v>71</v>
      </c>
      <c r="AU158" s="169" t="s">
        <v>80</v>
      </c>
      <c r="AY158" s="168" t="s">
        <v>139</v>
      </c>
      <c r="BK158" s="170">
        <f>SUM(BK159:BK172)</f>
        <v>0</v>
      </c>
    </row>
    <row r="159" spans="2:65" s="1" customFormat="1" ht="20.45" customHeight="1">
      <c r="B159" s="33"/>
      <c r="C159" s="173" t="s">
        <v>285</v>
      </c>
      <c r="D159" s="173" t="s">
        <v>141</v>
      </c>
      <c r="E159" s="174" t="s">
        <v>2544</v>
      </c>
      <c r="F159" s="175" t="s">
        <v>2545</v>
      </c>
      <c r="G159" s="176" t="s">
        <v>179</v>
      </c>
      <c r="H159" s="177">
        <v>9.14</v>
      </c>
      <c r="I159" s="178"/>
      <c r="J159" s="179">
        <f>ROUND(I159*H159,2)</f>
        <v>0</v>
      </c>
      <c r="K159" s="175" t="s">
        <v>145</v>
      </c>
      <c r="L159" s="37"/>
      <c r="M159" s="180" t="s">
        <v>19</v>
      </c>
      <c r="N159" s="181" t="s">
        <v>43</v>
      </c>
      <c r="O159" s="59"/>
      <c r="P159" s="182">
        <f>O159*H159</f>
        <v>0</v>
      </c>
      <c r="Q159" s="182">
        <v>0.29221</v>
      </c>
      <c r="R159" s="182">
        <f>Q159*H159</f>
        <v>2.6707994000000004</v>
      </c>
      <c r="S159" s="182">
        <v>0</v>
      </c>
      <c r="T159" s="183">
        <f>S159*H159</f>
        <v>0</v>
      </c>
      <c r="AR159" s="16" t="s">
        <v>239</v>
      </c>
      <c r="AT159" s="16" t="s">
        <v>141</v>
      </c>
      <c r="AU159" s="16" t="s">
        <v>82</v>
      </c>
      <c r="AY159" s="16" t="s">
        <v>139</v>
      </c>
      <c r="BE159" s="184">
        <f>IF(N159="základní",J159,0)</f>
        <v>0</v>
      </c>
      <c r="BF159" s="184">
        <f>IF(N159="snížená",J159,0)</f>
        <v>0</v>
      </c>
      <c r="BG159" s="184">
        <f>IF(N159="zákl. přenesená",J159,0)</f>
        <v>0</v>
      </c>
      <c r="BH159" s="184">
        <f>IF(N159="sníž. přenesená",J159,0)</f>
        <v>0</v>
      </c>
      <c r="BI159" s="184">
        <f>IF(N159="nulová",J159,0)</f>
        <v>0</v>
      </c>
      <c r="BJ159" s="16" t="s">
        <v>80</v>
      </c>
      <c r="BK159" s="184">
        <f>ROUND(I159*H159,2)</f>
        <v>0</v>
      </c>
      <c r="BL159" s="16" t="s">
        <v>239</v>
      </c>
      <c r="BM159" s="16" t="s">
        <v>2546</v>
      </c>
    </row>
    <row r="160" spans="2:47" s="1" customFormat="1" ht="11.25">
      <c r="B160" s="33"/>
      <c r="C160" s="34"/>
      <c r="D160" s="185" t="s">
        <v>148</v>
      </c>
      <c r="E160" s="34"/>
      <c r="F160" s="186" t="s">
        <v>2547</v>
      </c>
      <c r="G160" s="34"/>
      <c r="H160" s="34"/>
      <c r="I160" s="102"/>
      <c r="J160" s="34"/>
      <c r="K160" s="34"/>
      <c r="L160" s="37"/>
      <c r="M160" s="187"/>
      <c r="N160" s="59"/>
      <c r="O160" s="59"/>
      <c r="P160" s="59"/>
      <c r="Q160" s="59"/>
      <c r="R160" s="59"/>
      <c r="S160" s="59"/>
      <c r="T160" s="60"/>
      <c r="AT160" s="16" t="s">
        <v>148</v>
      </c>
      <c r="AU160" s="16" t="s">
        <v>82</v>
      </c>
    </row>
    <row r="161" spans="2:47" s="1" customFormat="1" ht="39">
      <c r="B161" s="33"/>
      <c r="C161" s="34"/>
      <c r="D161" s="185" t="s">
        <v>149</v>
      </c>
      <c r="E161" s="34"/>
      <c r="F161" s="188" t="s">
        <v>2548</v>
      </c>
      <c r="G161" s="34"/>
      <c r="H161" s="34"/>
      <c r="I161" s="102"/>
      <c r="J161" s="34"/>
      <c r="K161" s="34"/>
      <c r="L161" s="37"/>
      <c r="M161" s="187"/>
      <c r="N161" s="59"/>
      <c r="O161" s="59"/>
      <c r="P161" s="59"/>
      <c r="Q161" s="59"/>
      <c r="R161" s="59"/>
      <c r="S161" s="59"/>
      <c r="T161" s="60"/>
      <c r="AT161" s="16" t="s">
        <v>149</v>
      </c>
      <c r="AU161" s="16" t="s">
        <v>82</v>
      </c>
    </row>
    <row r="162" spans="2:65" s="1" customFormat="1" ht="20.45" customHeight="1">
      <c r="B162" s="33"/>
      <c r="C162" s="222" t="s">
        <v>292</v>
      </c>
      <c r="D162" s="222" t="s">
        <v>259</v>
      </c>
      <c r="E162" s="223" t="s">
        <v>2549</v>
      </c>
      <c r="F162" s="224" t="s">
        <v>2550</v>
      </c>
      <c r="G162" s="225" t="s">
        <v>179</v>
      </c>
      <c r="H162" s="226">
        <v>9.14</v>
      </c>
      <c r="I162" s="227"/>
      <c r="J162" s="228">
        <f>ROUND(I162*H162,2)</f>
        <v>0</v>
      </c>
      <c r="K162" s="224" t="s">
        <v>145</v>
      </c>
      <c r="L162" s="229"/>
      <c r="M162" s="230" t="s">
        <v>19</v>
      </c>
      <c r="N162" s="231" t="s">
        <v>43</v>
      </c>
      <c r="O162" s="59"/>
      <c r="P162" s="182">
        <f>O162*H162</f>
        <v>0</v>
      </c>
      <c r="Q162" s="182">
        <v>0.0166</v>
      </c>
      <c r="R162" s="182">
        <f>Q162*H162</f>
        <v>0.151724</v>
      </c>
      <c r="S162" s="182">
        <v>0</v>
      </c>
      <c r="T162" s="183">
        <f>S162*H162</f>
        <v>0</v>
      </c>
      <c r="AR162" s="16" t="s">
        <v>350</v>
      </c>
      <c r="AT162" s="16" t="s">
        <v>259</v>
      </c>
      <c r="AU162" s="16" t="s">
        <v>82</v>
      </c>
      <c r="AY162" s="16" t="s">
        <v>139</v>
      </c>
      <c r="BE162" s="184">
        <f>IF(N162="základní",J162,0)</f>
        <v>0</v>
      </c>
      <c r="BF162" s="184">
        <f>IF(N162="snížená",J162,0)</f>
        <v>0</v>
      </c>
      <c r="BG162" s="184">
        <f>IF(N162="zákl. přenesená",J162,0)</f>
        <v>0</v>
      </c>
      <c r="BH162" s="184">
        <f>IF(N162="sníž. přenesená",J162,0)</f>
        <v>0</v>
      </c>
      <c r="BI162" s="184">
        <f>IF(N162="nulová",J162,0)</f>
        <v>0</v>
      </c>
      <c r="BJ162" s="16" t="s">
        <v>80</v>
      </c>
      <c r="BK162" s="184">
        <f>ROUND(I162*H162,2)</f>
        <v>0</v>
      </c>
      <c r="BL162" s="16" t="s">
        <v>239</v>
      </c>
      <c r="BM162" s="16" t="s">
        <v>2551</v>
      </c>
    </row>
    <row r="163" spans="2:47" s="1" customFormat="1" ht="11.25">
      <c r="B163" s="33"/>
      <c r="C163" s="34"/>
      <c r="D163" s="185" t="s">
        <v>148</v>
      </c>
      <c r="E163" s="34"/>
      <c r="F163" s="186" t="s">
        <v>2550</v>
      </c>
      <c r="G163" s="34"/>
      <c r="H163" s="34"/>
      <c r="I163" s="102"/>
      <c r="J163" s="34"/>
      <c r="K163" s="34"/>
      <c r="L163" s="37"/>
      <c r="M163" s="187"/>
      <c r="N163" s="59"/>
      <c r="O163" s="59"/>
      <c r="P163" s="59"/>
      <c r="Q163" s="59"/>
      <c r="R163" s="59"/>
      <c r="S163" s="59"/>
      <c r="T163" s="60"/>
      <c r="AT163" s="16" t="s">
        <v>148</v>
      </c>
      <c r="AU163" s="16" t="s">
        <v>82</v>
      </c>
    </row>
    <row r="164" spans="2:65" s="1" customFormat="1" ht="20.45" customHeight="1">
      <c r="B164" s="33"/>
      <c r="C164" s="222" t="s">
        <v>297</v>
      </c>
      <c r="D164" s="222" t="s">
        <v>259</v>
      </c>
      <c r="E164" s="223" t="s">
        <v>2552</v>
      </c>
      <c r="F164" s="224" t="s">
        <v>2553</v>
      </c>
      <c r="G164" s="225" t="s">
        <v>347</v>
      </c>
      <c r="H164" s="226">
        <v>6</v>
      </c>
      <c r="I164" s="227"/>
      <c r="J164" s="228">
        <f>ROUND(I164*H164,2)</f>
        <v>0</v>
      </c>
      <c r="K164" s="224" t="s">
        <v>145</v>
      </c>
      <c r="L164" s="229"/>
      <c r="M164" s="230" t="s">
        <v>19</v>
      </c>
      <c r="N164" s="231" t="s">
        <v>43</v>
      </c>
      <c r="O164" s="59"/>
      <c r="P164" s="182">
        <f>O164*H164</f>
        <v>0</v>
      </c>
      <c r="Q164" s="182">
        <v>4E-05</v>
      </c>
      <c r="R164" s="182">
        <f>Q164*H164</f>
        <v>0.00024000000000000003</v>
      </c>
      <c r="S164" s="182">
        <v>0</v>
      </c>
      <c r="T164" s="183">
        <f>S164*H164</f>
        <v>0</v>
      </c>
      <c r="AR164" s="16" t="s">
        <v>350</v>
      </c>
      <c r="AT164" s="16" t="s">
        <v>259</v>
      </c>
      <c r="AU164" s="16" t="s">
        <v>82</v>
      </c>
      <c r="AY164" s="16" t="s">
        <v>139</v>
      </c>
      <c r="BE164" s="184">
        <f>IF(N164="základní",J164,0)</f>
        <v>0</v>
      </c>
      <c r="BF164" s="184">
        <f>IF(N164="snížená",J164,0)</f>
        <v>0</v>
      </c>
      <c r="BG164" s="184">
        <f>IF(N164="zákl. přenesená",J164,0)</f>
        <v>0</v>
      </c>
      <c r="BH164" s="184">
        <f>IF(N164="sníž. přenesená",J164,0)</f>
        <v>0</v>
      </c>
      <c r="BI164" s="184">
        <f>IF(N164="nulová",J164,0)</f>
        <v>0</v>
      </c>
      <c r="BJ164" s="16" t="s">
        <v>80</v>
      </c>
      <c r="BK164" s="184">
        <f>ROUND(I164*H164,2)</f>
        <v>0</v>
      </c>
      <c r="BL164" s="16" t="s">
        <v>239</v>
      </c>
      <c r="BM164" s="16" t="s">
        <v>2554</v>
      </c>
    </row>
    <row r="165" spans="2:47" s="1" customFormat="1" ht="11.25">
      <c r="B165" s="33"/>
      <c r="C165" s="34"/>
      <c r="D165" s="185" t="s">
        <v>148</v>
      </c>
      <c r="E165" s="34"/>
      <c r="F165" s="186" t="s">
        <v>2553</v>
      </c>
      <c r="G165" s="34"/>
      <c r="H165" s="34"/>
      <c r="I165" s="102"/>
      <c r="J165" s="34"/>
      <c r="K165" s="34"/>
      <c r="L165" s="37"/>
      <c r="M165" s="187"/>
      <c r="N165" s="59"/>
      <c r="O165" s="59"/>
      <c r="P165" s="59"/>
      <c r="Q165" s="59"/>
      <c r="R165" s="59"/>
      <c r="S165" s="59"/>
      <c r="T165" s="60"/>
      <c r="AT165" s="16" t="s">
        <v>148</v>
      </c>
      <c r="AU165" s="16" t="s">
        <v>82</v>
      </c>
    </row>
    <row r="166" spans="2:65" s="1" customFormat="1" ht="20.45" customHeight="1">
      <c r="B166" s="33"/>
      <c r="C166" s="222" t="s">
        <v>303</v>
      </c>
      <c r="D166" s="222" t="s">
        <v>259</v>
      </c>
      <c r="E166" s="223" t="s">
        <v>2555</v>
      </c>
      <c r="F166" s="224" t="s">
        <v>2556</v>
      </c>
      <c r="G166" s="225" t="s">
        <v>179</v>
      </c>
      <c r="H166" s="226">
        <v>9.14</v>
      </c>
      <c r="I166" s="227"/>
      <c r="J166" s="228">
        <f>ROUND(I166*H166,2)</f>
        <v>0</v>
      </c>
      <c r="K166" s="224" t="s">
        <v>145</v>
      </c>
      <c r="L166" s="229"/>
      <c r="M166" s="230" t="s">
        <v>19</v>
      </c>
      <c r="N166" s="231" t="s">
        <v>43</v>
      </c>
      <c r="O166" s="59"/>
      <c r="P166" s="182">
        <f>O166*H166</f>
        <v>0</v>
      </c>
      <c r="Q166" s="182">
        <v>0.00429</v>
      </c>
      <c r="R166" s="182">
        <f>Q166*H166</f>
        <v>0.039210600000000005</v>
      </c>
      <c r="S166" s="182">
        <v>0</v>
      </c>
      <c r="T166" s="183">
        <f>S166*H166</f>
        <v>0</v>
      </c>
      <c r="AR166" s="16" t="s">
        <v>350</v>
      </c>
      <c r="AT166" s="16" t="s">
        <v>259</v>
      </c>
      <c r="AU166" s="16" t="s">
        <v>82</v>
      </c>
      <c r="AY166" s="16" t="s">
        <v>139</v>
      </c>
      <c r="BE166" s="184">
        <f>IF(N166="základní",J166,0)</f>
        <v>0</v>
      </c>
      <c r="BF166" s="184">
        <f>IF(N166="snížená",J166,0)</f>
        <v>0</v>
      </c>
      <c r="BG166" s="184">
        <f>IF(N166="zákl. přenesená",J166,0)</f>
        <v>0</v>
      </c>
      <c r="BH166" s="184">
        <f>IF(N166="sníž. přenesená",J166,0)</f>
        <v>0</v>
      </c>
      <c r="BI166" s="184">
        <f>IF(N166="nulová",J166,0)</f>
        <v>0</v>
      </c>
      <c r="BJ166" s="16" t="s">
        <v>80</v>
      </c>
      <c r="BK166" s="184">
        <f>ROUND(I166*H166,2)</f>
        <v>0</v>
      </c>
      <c r="BL166" s="16" t="s">
        <v>239</v>
      </c>
      <c r="BM166" s="16" t="s">
        <v>2557</v>
      </c>
    </row>
    <row r="167" spans="2:47" s="1" customFormat="1" ht="11.25">
      <c r="B167" s="33"/>
      <c r="C167" s="34"/>
      <c r="D167" s="185" t="s">
        <v>148</v>
      </c>
      <c r="E167" s="34"/>
      <c r="F167" s="186" t="s">
        <v>2556</v>
      </c>
      <c r="G167" s="34"/>
      <c r="H167" s="34"/>
      <c r="I167" s="102"/>
      <c r="J167" s="34"/>
      <c r="K167" s="34"/>
      <c r="L167" s="37"/>
      <c r="M167" s="187"/>
      <c r="N167" s="59"/>
      <c r="O167" s="59"/>
      <c r="P167" s="59"/>
      <c r="Q167" s="59"/>
      <c r="R167" s="59"/>
      <c r="S167" s="59"/>
      <c r="T167" s="60"/>
      <c r="AT167" s="16" t="s">
        <v>148</v>
      </c>
      <c r="AU167" s="16" t="s">
        <v>82</v>
      </c>
    </row>
    <row r="168" spans="2:65" s="1" customFormat="1" ht="20.45" customHeight="1">
      <c r="B168" s="33"/>
      <c r="C168" s="222" t="s">
        <v>310</v>
      </c>
      <c r="D168" s="222" t="s">
        <v>259</v>
      </c>
      <c r="E168" s="223" t="s">
        <v>2558</v>
      </c>
      <c r="F168" s="224" t="s">
        <v>2559</v>
      </c>
      <c r="G168" s="225" t="s">
        <v>347</v>
      </c>
      <c r="H168" s="226">
        <v>3</v>
      </c>
      <c r="I168" s="227"/>
      <c r="J168" s="228">
        <f>ROUND(I168*H168,2)</f>
        <v>0</v>
      </c>
      <c r="K168" s="224" t="s">
        <v>145</v>
      </c>
      <c r="L168" s="229"/>
      <c r="M168" s="230" t="s">
        <v>19</v>
      </c>
      <c r="N168" s="231" t="s">
        <v>43</v>
      </c>
      <c r="O168" s="59"/>
      <c r="P168" s="182">
        <f>O168*H168</f>
        <v>0</v>
      </c>
      <c r="Q168" s="182">
        <v>0.394</v>
      </c>
      <c r="R168" s="182">
        <f>Q168*H168</f>
        <v>1.182</v>
      </c>
      <c r="S168" s="182">
        <v>0</v>
      </c>
      <c r="T168" s="183">
        <f>S168*H168</f>
        <v>0</v>
      </c>
      <c r="AR168" s="16" t="s">
        <v>350</v>
      </c>
      <c r="AT168" s="16" t="s">
        <v>259</v>
      </c>
      <c r="AU168" s="16" t="s">
        <v>82</v>
      </c>
      <c r="AY168" s="16" t="s">
        <v>139</v>
      </c>
      <c r="BE168" s="184">
        <f>IF(N168="základní",J168,0)</f>
        <v>0</v>
      </c>
      <c r="BF168" s="184">
        <f>IF(N168="snížená",J168,0)</f>
        <v>0</v>
      </c>
      <c r="BG168" s="184">
        <f>IF(N168="zákl. přenesená",J168,0)</f>
        <v>0</v>
      </c>
      <c r="BH168" s="184">
        <f>IF(N168="sníž. přenesená",J168,0)</f>
        <v>0</v>
      </c>
      <c r="BI168" s="184">
        <f>IF(N168="nulová",J168,0)</f>
        <v>0</v>
      </c>
      <c r="BJ168" s="16" t="s">
        <v>80</v>
      </c>
      <c r="BK168" s="184">
        <f>ROUND(I168*H168,2)</f>
        <v>0</v>
      </c>
      <c r="BL168" s="16" t="s">
        <v>239</v>
      </c>
      <c r="BM168" s="16" t="s">
        <v>2560</v>
      </c>
    </row>
    <row r="169" spans="2:47" s="1" customFormat="1" ht="11.25">
      <c r="B169" s="33"/>
      <c r="C169" s="34"/>
      <c r="D169" s="185" t="s">
        <v>148</v>
      </c>
      <c r="E169" s="34"/>
      <c r="F169" s="186" t="s">
        <v>2559</v>
      </c>
      <c r="G169" s="34"/>
      <c r="H169" s="34"/>
      <c r="I169" s="102"/>
      <c r="J169" s="34"/>
      <c r="K169" s="34"/>
      <c r="L169" s="37"/>
      <c r="M169" s="187"/>
      <c r="N169" s="59"/>
      <c r="O169" s="59"/>
      <c r="P169" s="59"/>
      <c r="Q169" s="59"/>
      <c r="R169" s="59"/>
      <c r="S169" s="59"/>
      <c r="T169" s="60"/>
      <c r="AT169" s="16" t="s">
        <v>148</v>
      </c>
      <c r="AU169" s="16" t="s">
        <v>82</v>
      </c>
    </row>
    <row r="170" spans="2:65" s="1" customFormat="1" ht="20.45" customHeight="1">
      <c r="B170" s="33"/>
      <c r="C170" s="173" t="s">
        <v>317</v>
      </c>
      <c r="D170" s="173" t="s">
        <v>141</v>
      </c>
      <c r="E170" s="174" t="s">
        <v>2561</v>
      </c>
      <c r="F170" s="175" t="s">
        <v>2562</v>
      </c>
      <c r="G170" s="176" t="s">
        <v>179</v>
      </c>
      <c r="H170" s="177">
        <v>0.5</v>
      </c>
      <c r="I170" s="178"/>
      <c r="J170" s="179">
        <f>ROUND(I170*H170,2)</f>
        <v>0</v>
      </c>
      <c r="K170" s="175" t="s">
        <v>145</v>
      </c>
      <c r="L170" s="37"/>
      <c r="M170" s="180" t="s">
        <v>19</v>
      </c>
      <c r="N170" s="181" t="s">
        <v>43</v>
      </c>
      <c r="O170" s="59"/>
      <c r="P170" s="182">
        <f>O170*H170</f>
        <v>0</v>
      </c>
      <c r="Q170" s="182">
        <v>0.00282</v>
      </c>
      <c r="R170" s="182">
        <f>Q170*H170</f>
        <v>0.00141</v>
      </c>
      <c r="S170" s="182">
        <v>0.101</v>
      </c>
      <c r="T170" s="183">
        <f>S170*H170</f>
        <v>0.0505</v>
      </c>
      <c r="AR170" s="16" t="s">
        <v>146</v>
      </c>
      <c r="AT170" s="16" t="s">
        <v>141</v>
      </c>
      <c r="AU170" s="16" t="s">
        <v>82</v>
      </c>
      <c r="AY170" s="16" t="s">
        <v>139</v>
      </c>
      <c r="BE170" s="184">
        <f>IF(N170="základní",J170,0)</f>
        <v>0</v>
      </c>
      <c r="BF170" s="184">
        <f>IF(N170="snížená",J170,0)</f>
        <v>0</v>
      </c>
      <c r="BG170" s="184">
        <f>IF(N170="zákl. přenesená",J170,0)</f>
        <v>0</v>
      </c>
      <c r="BH170" s="184">
        <f>IF(N170="sníž. přenesená",J170,0)</f>
        <v>0</v>
      </c>
      <c r="BI170" s="184">
        <f>IF(N170="nulová",J170,0)</f>
        <v>0</v>
      </c>
      <c r="BJ170" s="16" t="s">
        <v>80</v>
      </c>
      <c r="BK170" s="184">
        <f>ROUND(I170*H170,2)</f>
        <v>0</v>
      </c>
      <c r="BL170" s="16" t="s">
        <v>146</v>
      </c>
      <c r="BM170" s="16" t="s">
        <v>2563</v>
      </c>
    </row>
    <row r="171" spans="2:47" s="1" customFormat="1" ht="19.5">
      <c r="B171" s="33"/>
      <c r="C171" s="34"/>
      <c r="D171" s="185" t="s">
        <v>148</v>
      </c>
      <c r="E171" s="34"/>
      <c r="F171" s="186" t="s">
        <v>2564</v>
      </c>
      <c r="G171" s="34"/>
      <c r="H171" s="34"/>
      <c r="I171" s="102"/>
      <c r="J171" s="34"/>
      <c r="K171" s="34"/>
      <c r="L171" s="37"/>
      <c r="M171" s="187"/>
      <c r="N171" s="59"/>
      <c r="O171" s="59"/>
      <c r="P171" s="59"/>
      <c r="Q171" s="59"/>
      <c r="R171" s="59"/>
      <c r="S171" s="59"/>
      <c r="T171" s="60"/>
      <c r="AT171" s="16" t="s">
        <v>148</v>
      </c>
      <c r="AU171" s="16" t="s">
        <v>82</v>
      </c>
    </row>
    <row r="172" spans="2:47" s="1" customFormat="1" ht="48.75">
      <c r="B172" s="33"/>
      <c r="C172" s="34"/>
      <c r="D172" s="185" t="s">
        <v>149</v>
      </c>
      <c r="E172" s="34"/>
      <c r="F172" s="188" t="s">
        <v>1206</v>
      </c>
      <c r="G172" s="34"/>
      <c r="H172" s="34"/>
      <c r="I172" s="102"/>
      <c r="J172" s="34"/>
      <c r="K172" s="34"/>
      <c r="L172" s="37"/>
      <c r="M172" s="187"/>
      <c r="N172" s="59"/>
      <c r="O172" s="59"/>
      <c r="P172" s="59"/>
      <c r="Q172" s="59"/>
      <c r="R172" s="59"/>
      <c r="S172" s="59"/>
      <c r="T172" s="60"/>
      <c r="AT172" s="16" t="s">
        <v>149</v>
      </c>
      <c r="AU172" s="16" t="s">
        <v>82</v>
      </c>
    </row>
    <row r="173" spans="2:63" s="10" customFormat="1" ht="22.9" customHeight="1">
      <c r="B173" s="157"/>
      <c r="C173" s="158"/>
      <c r="D173" s="159" t="s">
        <v>71</v>
      </c>
      <c r="E173" s="171" t="s">
        <v>504</v>
      </c>
      <c r="F173" s="171" t="s">
        <v>505</v>
      </c>
      <c r="G173" s="158"/>
      <c r="H173" s="158"/>
      <c r="I173" s="161"/>
      <c r="J173" s="172">
        <f>BK173</f>
        <v>0</v>
      </c>
      <c r="K173" s="158"/>
      <c r="L173" s="163"/>
      <c r="M173" s="164"/>
      <c r="N173" s="165"/>
      <c r="O173" s="165"/>
      <c r="P173" s="166">
        <f>SUM(P174:P183)</f>
        <v>0</v>
      </c>
      <c r="Q173" s="165"/>
      <c r="R173" s="166">
        <f>SUM(R174:R183)</f>
        <v>0</v>
      </c>
      <c r="S173" s="165"/>
      <c r="T173" s="167">
        <f>SUM(T174:T183)</f>
        <v>0</v>
      </c>
      <c r="AR173" s="168" t="s">
        <v>80</v>
      </c>
      <c r="AT173" s="169" t="s">
        <v>71</v>
      </c>
      <c r="AU173" s="169" t="s">
        <v>80</v>
      </c>
      <c r="AY173" s="168" t="s">
        <v>139</v>
      </c>
      <c r="BK173" s="170">
        <f>SUM(BK174:BK183)</f>
        <v>0</v>
      </c>
    </row>
    <row r="174" spans="2:65" s="1" customFormat="1" ht="20.45" customHeight="1">
      <c r="B174" s="33"/>
      <c r="C174" s="173" t="s">
        <v>322</v>
      </c>
      <c r="D174" s="173" t="s">
        <v>141</v>
      </c>
      <c r="E174" s="174" t="s">
        <v>1244</v>
      </c>
      <c r="F174" s="175" t="s">
        <v>1245</v>
      </c>
      <c r="G174" s="176" t="s">
        <v>262</v>
      </c>
      <c r="H174" s="177">
        <v>1.101</v>
      </c>
      <c r="I174" s="178"/>
      <c r="J174" s="179">
        <f>ROUND(I174*H174,2)</f>
        <v>0</v>
      </c>
      <c r="K174" s="175" t="s">
        <v>145</v>
      </c>
      <c r="L174" s="37"/>
      <c r="M174" s="180" t="s">
        <v>19</v>
      </c>
      <c r="N174" s="181" t="s">
        <v>43</v>
      </c>
      <c r="O174" s="59"/>
      <c r="P174" s="182">
        <f>O174*H174</f>
        <v>0</v>
      </c>
      <c r="Q174" s="182">
        <v>0</v>
      </c>
      <c r="R174" s="182">
        <f>Q174*H174</f>
        <v>0</v>
      </c>
      <c r="S174" s="182">
        <v>0</v>
      </c>
      <c r="T174" s="183">
        <f>S174*H174</f>
        <v>0</v>
      </c>
      <c r="AR174" s="16" t="s">
        <v>146</v>
      </c>
      <c r="AT174" s="16" t="s">
        <v>141</v>
      </c>
      <c r="AU174" s="16" t="s">
        <v>82</v>
      </c>
      <c r="AY174" s="16" t="s">
        <v>139</v>
      </c>
      <c r="BE174" s="184">
        <f>IF(N174="základní",J174,0)</f>
        <v>0</v>
      </c>
      <c r="BF174" s="184">
        <f>IF(N174="snížená",J174,0)</f>
        <v>0</v>
      </c>
      <c r="BG174" s="184">
        <f>IF(N174="zákl. přenesená",J174,0)</f>
        <v>0</v>
      </c>
      <c r="BH174" s="184">
        <f>IF(N174="sníž. přenesená",J174,0)</f>
        <v>0</v>
      </c>
      <c r="BI174" s="184">
        <f>IF(N174="nulová",J174,0)</f>
        <v>0</v>
      </c>
      <c r="BJ174" s="16" t="s">
        <v>80</v>
      </c>
      <c r="BK174" s="184">
        <f>ROUND(I174*H174,2)</f>
        <v>0</v>
      </c>
      <c r="BL174" s="16" t="s">
        <v>146</v>
      </c>
      <c r="BM174" s="16" t="s">
        <v>2565</v>
      </c>
    </row>
    <row r="175" spans="2:47" s="1" customFormat="1" ht="11.25">
      <c r="B175" s="33"/>
      <c r="C175" s="34"/>
      <c r="D175" s="185" t="s">
        <v>148</v>
      </c>
      <c r="E175" s="34"/>
      <c r="F175" s="186" t="s">
        <v>1247</v>
      </c>
      <c r="G175" s="34"/>
      <c r="H175" s="34"/>
      <c r="I175" s="102"/>
      <c r="J175" s="34"/>
      <c r="K175" s="34"/>
      <c r="L175" s="37"/>
      <c r="M175" s="187"/>
      <c r="N175" s="59"/>
      <c r="O175" s="59"/>
      <c r="P175" s="59"/>
      <c r="Q175" s="59"/>
      <c r="R175" s="59"/>
      <c r="S175" s="59"/>
      <c r="T175" s="60"/>
      <c r="AT175" s="16" t="s">
        <v>148</v>
      </c>
      <c r="AU175" s="16" t="s">
        <v>82</v>
      </c>
    </row>
    <row r="176" spans="2:47" s="1" customFormat="1" ht="78">
      <c r="B176" s="33"/>
      <c r="C176" s="34"/>
      <c r="D176" s="185" t="s">
        <v>149</v>
      </c>
      <c r="E176" s="34"/>
      <c r="F176" s="188" t="s">
        <v>1248</v>
      </c>
      <c r="G176" s="34"/>
      <c r="H176" s="34"/>
      <c r="I176" s="102"/>
      <c r="J176" s="34"/>
      <c r="K176" s="34"/>
      <c r="L176" s="37"/>
      <c r="M176" s="187"/>
      <c r="N176" s="59"/>
      <c r="O176" s="59"/>
      <c r="P176" s="59"/>
      <c r="Q176" s="59"/>
      <c r="R176" s="59"/>
      <c r="S176" s="59"/>
      <c r="T176" s="60"/>
      <c r="AT176" s="16" t="s">
        <v>149</v>
      </c>
      <c r="AU176" s="16" t="s">
        <v>82</v>
      </c>
    </row>
    <row r="177" spans="2:65" s="1" customFormat="1" ht="20.45" customHeight="1">
      <c r="B177" s="33"/>
      <c r="C177" s="173" t="s">
        <v>329</v>
      </c>
      <c r="D177" s="173" t="s">
        <v>141</v>
      </c>
      <c r="E177" s="174" t="s">
        <v>1250</v>
      </c>
      <c r="F177" s="175" t="s">
        <v>1251</v>
      </c>
      <c r="G177" s="176" t="s">
        <v>262</v>
      </c>
      <c r="H177" s="177">
        <v>31.929</v>
      </c>
      <c r="I177" s="178"/>
      <c r="J177" s="179">
        <f>ROUND(I177*H177,2)</f>
        <v>0</v>
      </c>
      <c r="K177" s="175" t="s">
        <v>145</v>
      </c>
      <c r="L177" s="37"/>
      <c r="M177" s="180" t="s">
        <v>19</v>
      </c>
      <c r="N177" s="181" t="s">
        <v>43</v>
      </c>
      <c r="O177" s="59"/>
      <c r="P177" s="182">
        <f>O177*H177</f>
        <v>0</v>
      </c>
      <c r="Q177" s="182">
        <v>0</v>
      </c>
      <c r="R177" s="182">
        <f>Q177*H177</f>
        <v>0</v>
      </c>
      <c r="S177" s="182">
        <v>0</v>
      </c>
      <c r="T177" s="183">
        <f>S177*H177</f>
        <v>0</v>
      </c>
      <c r="AR177" s="16" t="s">
        <v>146</v>
      </c>
      <c r="AT177" s="16" t="s">
        <v>141</v>
      </c>
      <c r="AU177" s="16" t="s">
        <v>82</v>
      </c>
      <c r="AY177" s="16" t="s">
        <v>139</v>
      </c>
      <c r="BE177" s="184">
        <f>IF(N177="základní",J177,0)</f>
        <v>0</v>
      </c>
      <c r="BF177" s="184">
        <f>IF(N177="snížená",J177,0)</f>
        <v>0</v>
      </c>
      <c r="BG177" s="184">
        <f>IF(N177="zákl. přenesená",J177,0)</f>
        <v>0</v>
      </c>
      <c r="BH177" s="184">
        <f>IF(N177="sníž. přenesená",J177,0)</f>
        <v>0</v>
      </c>
      <c r="BI177" s="184">
        <f>IF(N177="nulová",J177,0)</f>
        <v>0</v>
      </c>
      <c r="BJ177" s="16" t="s">
        <v>80</v>
      </c>
      <c r="BK177" s="184">
        <f>ROUND(I177*H177,2)</f>
        <v>0</v>
      </c>
      <c r="BL177" s="16" t="s">
        <v>146</v>
      </c>
      <c r="BM177" s="16" t="s">
        <v>2566</v>
      </c>
    </row>
    <row r="178" spans="2:47" s="1" customFormat="1" ht="19.5">
      <c r="B178" s="33"/>
      <c r="C178" s="34"/>
      <c r="D178" s="185" t="s">
        <v>148</v>
      </c>
      <c r="E178" s="34"/>
      <c r="F178" s="186" t="s">
        <v>1253</v>
      </c>
      <c r="G178" s="34"/>
      <c r="H178" s="34"/>
      <c r="I178" s="102"/>
      <c r="J178" s="34"/>
      <c r="K178" s="34"/>
      <c r="L178" s="37"/>
      <c r="M178" s="187"/>
      <c r="N178" s="59"/>
      <c r="O178" s="59"/>
      <c r="P178" s="59"/>
      <c r="Q178" s="59"/>
      <c r="R178" s="59"/>
      <c r="S178" s="59"/>
      <c r="T178" s="60"/>
      <c r="AT178" s="16" t="s">
        <v>148</v>
      </c>
      <c r="AU178" s="16" t="s">
        <v>82</v>
      </c>
    </row>
    <row r="179" spans="2:47" s="1" customFormat="1" ht="78">
      <c r="B179" s="33"/>
      <c r="C179" s="34"/>
      <c r="D179" s="185" t="s">
        <v>149</v>
      </c>
      <c r="E179" s="34"/>
      <c r="F179" s="188" t="s">
        <v>1248</v>
      </c>
      <c r="G179" s="34"/>
      <c r="H179" s="34"/>
      <c r="I179" s="102"/>
      <c r="J179" s="34"/>
      <c r="K179" s="34"/>
      <c r="L179" s="37"/>
      <c r="M179" s="187"/>
      <c r="N179" s="59"/>
      <c r="O179" s="59"/>
      <c r="P179" s="59"/>
      <c r="Q179" s="59"/>
      <c r="R179" s="59"/>
      <c r="S179" s="59"/>
      <c r="T179" s="60"/>
      <c r="AT179" s="16" t="s">
        <v>149</v>
      </c>
      <c r="AU179" s="16" t="s">
        <v>82</v>
      </c>
    </row>
    <row r="180" spans="2:51" s="11" customFormat="1" ht="11.25">
      <c r="B180" s="189"/>
      <c r="C180" s="190"/>
      <c r="D180" s="185" t="s">
        <v>151</v>
      </c>
      <c r="E180" s="190"/>
      <c r="F180" s="192" t="s">
        <v>2567</v>
      </c>
      <c r="G180" s="190"/>
      <c r="H180" s="193">
        <v>31.929</v>
      </c>
      <c r="I180" s="194"/>
      <c r="J180" s="190"/>
      <c r="K180" s="190"/>
      <c r="L180" s="195"/>
      <c r="M180" s="196"/>
      <c r="N180" s="197"/>
      <c r="O180" s="197"/>
      <c r="P180" s="197"/>
      <c r="Q180" s="197"/>
      <c r="R180" s="197"/>
      <c r="S180" s="197"/>
      <c r="T180" s="198"/>
      <c r="AT180" s="199" t="s">
        <v>151</v>
      </c>
      <c r="AU180" s="199" t="s">
        <v>82</v>
      </c>
      <c r="AV180" s="11" t="s">
        <v>82</v>
      </c>
      <c r="AW180" s="11" t="s">
        <v>4</v>
      </c>
      <c r="AX180" s="11" t="s">
        <v>80</v>
      </c>
      <c r="AY180" s="199" t="s">
        <v>139</v>
      </c>
    </row>
    <row r="181" spans="2:65" s="1" customFormat="1" ht="20.45" customHeight="1">
      <c r="B181" s="33"/>
      <c r="C181" s="173" t="s">
        <v>337</v>
      </c>
      <c r="D181" s="173" t="s">
        <v>141</v>
      </c>
      <c r="E181" s="174" t="s">
        <v>1256</v>
      </c>
      <c r="F181" s="175" t="s">
        <v>1257</v>
      </c>
      <c r="G181" s="176" t="s">
        <v>262</v>
      </c>
      <c r="H181" s="177">
        <v>1.05</v>
      </c>
      <c r="I181" s="178"/>
      <c r="J181" s="179">
        <f>ROUND(I181*H181,2)</f>
        <v>0</v>
      </c>
      <c r="K181" s="175" t="s">
        <v>145</v>
      </c>
      <c r="L181" s="37"/>
      <c r="M181" s="180" t="s">
        <v>19</v>
      </c>
      <c r="N181" s="181" t="s">
        <v>43</v>
      </c>
      <c r="O181" s="59"/>
      <c r="P181" s="182">
        <f>O181*H181</f>
        <v>0</v>
      </c>
      <c r="Q181" s="182">
        <v>0</v>
      </c>
      <c r="R181" s="182">
        <f>Q181*H181</f>
        <v>0</v>
      </c>
      <c r="S181" s="182">
        <v>0</v>
      </c>
      <c r="T181" s="183">
        <f>S181*H181</f>
        <v>0</v>
      </c>
      <c r="AR181" s="16" t="s">
        <v>146</v>
      </c>
      <c r="AT181" s="16" t="s">
        <v>141</v>
      </c>
      <c r="AU181" s="16" t="s">
        <v>82</v>
      </c>
      <c r="AY181" s="16" t="s">
        <v>139</v>
      </c>
      <c r="BE181" s="184">
        <f>IF(N181="základní",J181,0)</f>
        <v>0</v>
      </c>
      <c r="BF181" s="184">
        <f>IF(N181="snížená",J181,0)</f>
        <v>0</v>
      </c>
      <c r="BG181" s="184">
        <f>IF(N181="zákl. přenesená",J181,0)</f>
        <v>0</v>
      </c>
      <c r="BH181" s="184">
        <f>IF(N181="sníž. přenesená",J181,0)</f>
        <v>0</v>
      </c>
      <c r="BI181" s="184">
        <f>IF(N181="nulová",J181,0)</f>
        <v>0</v>
      </c>
      <c r="BJ181" s="16" t="s">
        <v>80</v>
      </c>
      <c r="BK181" s="184">
        <f>ROUND(I181*H181,2)</f>
        <v>0</v>
      </c>
      <c r="BL181" s="16" t="s">
        <v>146</v>
      </c>
      <c r="BM181" s="16" t="s">
        <v>2568</v>
      </c>
    </row>
    <row r="182" spans="2:47" s="1" customFormat="1" ht="19.5">
      <c r="B182" s="33"/>
      <c r="C182" s="34"/>
      <c r="D182" s="185" t="s">
        <v>148</v>
      </c>
      <c r="E182" s="34"/>
      <c r="F182" s="186" t="s">
        <v>1259</v>
      </c>
      <c r="G182" s="34"/>
      <c r="H182" s="34"/>
      <c r="I182" s="102"/>
      <c r="J182" s="34"/>
      <c r="K182" s="34"/>
      <c r="L182" s="37"/>
      <c r="M182" s="187"/>
      <c r="N182" s="59"/>
      <c r="O182" s="59"/>
      <c r="P182" s="59"/>
      <c r="Q182" s="59"/>
      <c r="R182" s="59"/>
      <c r="S182" s="59"/>
      <c r="T182" s="60"/>
      <c r="AT182" s="16" t="s">
        <v>148</v>
      </c>
      <c r="AU182" s="16" t="s">
        <v>82</v>
      </c>
    </row>
    <row r="183" spans="2:47" s="1" customFormat="1" ht="68.25">
      <c r="B183" s="33"/>
      <c r="C183" s="34"/>
      <c r="D183" s="185" t="s">
        <v>149</v>
      </c>
      <c r="E183" s="34"/>
      <c r="F183" s="188" t="s">
        <v>1260</v>
      </c>
      <c r="G183" s="34"/>
      <c r="H183" s="34"/>
      <c r="I183" s="102"/>
      <c r="J183" s="34"/>
      <c r="K183" s="34"/>
      <c r="L183" s="37"/>
      <c r="M183" s="187"/>
      <c r="N183" s="59"/>
      <c r="O183" s="59"/>
      <c r="P183" s="59"/>
      <c r="Q183" s="59"/>
      <c r="R183" s="59"/>
      <c r="S183" s="59"/>
      <c r="T183" s="60"/>
      <c r="AT183" s="16" t="s">
        <v>149</v>
      </c>
      <c r="AU183" s="16" t="s">
        <v>82</v>
      </c>
    </row>
    <row r="184" spans="2:63" s="10" customFormat="1" ht="22.9" customHeight="1">
      <c r="B184" s="157"/>
      <c r="C184" s="158"/>
      <c r="D184" s="159" t="s">
        <v>71</v>
      </c>
      <c r="E184" s="171" t="s">
        <v>556</v>
      </c>
      <c r="F184" s="171" t="s">
        <v>557</v>
      </c>
      <c r="G184" s="158"/>
      <c r="H184" s="158"/>
      <c r="I184" s="161"/>
      <c r="J184" s="172">
        <f>BK184</f>
        <v>0</v>
      </c>
      <c r="K184" s="158"/>
      <c r="L184" s="163"/>
      <c r="M184" s="164"/>
      <c r="N184" s="165"/>
      <c r="O184" s="165"/>
      <c r="P184" s="166">
        <f>SUM(P185:P187)</f>
        <v>0</v>
      </c>
      <c r="Q184" s="165"/>
      <c r="R184" s="166">
        <f>SUM(R185:R187)</f>
        <v>0</v>
      </c>
      <c r="S184" s="165"/>
      <c r="T184" s="167">
        <f>SUM(T185:T187)</f>
        <v>0</v>
      </c>
      <c r="AR184" s="168" t="s">
        <v>80</v>
      </c>
      <c r="AT184" s="169" t="s">
        <v>71</v>
      </c>
      <c r="AU184" s="169" t="s">
        <v>80</v>
      </c>
      <c r="AY184" s="168" t="s">
        <v>139</v>
      </c>
      <c r="BK184" s="170">
        <f>SUM(BK185:BK187)</f>
        <v>0</v>
      </c>
    </row>
    <row r="185" spans="2:65" s="1" customFormat="1" ht="20.45" customHeight="1">
      <c r="B185" s="33"/>
      <c r="C185" s="173" t="s">
        <v>344</v>
      </c>
      <c r="D185" s="173" t="s">
        <v>141</v>
      </c>
      <c r="E185" s="174" t="s">
        <v>2569</v>
      </c>
      <c r="F185" s="175" t="s">
        <v>2570</v>
      </c>
      <c r="G185" s="176" t="s">
        <v>262</v>
      </c>
      <c r="H185" s="177">
        <v>6.425</v>
      </c>
      <c r="I185" s="178"/>
      <c r="J185" s="179">
        <f>ROUND(I185*H185,2)</f>
        <v>0</v>
      </c>
      <c r="K185" s="175" t="s">
        <v>145</v>
      </c>
      <c r="L185" s="37"/>
      <c r="M185" s="180" t="s">
        <v>19</v>
      </c>
      <c r="N185" s="181" t="s">
        <v>43</v>
      </c>
      <c r="O185" s="59"/>
      <c r="P185" s="182">
        <f>O185*H185</f>
        <v>0</v>
      </c>
      <c r="Q185" s="182">
        <v>0</v>
      </c>
      <c r="R185" s="182">
        <f>Q185*H185</f>
        <v>0</v>
      </c>
      <c r="S185" s="182">
        <v>0</v>
      </c>
      <c r="T185" s="183">
        <f>S185*H185</f>
        <v>0</v>
      </c>
      <c r="AR185" s="16" t="s">
        <v>146</v>
      </c>
      <c r="AT185" s="16" t="s">
        <v>141</v>
      </c>
      <c r="AU185" s="16" t="s">
        <v>82</v>
      </c>
      <c r="AY185" s="16" t="s">
        <v>139</v>
      </c>
      <c r="BE185" s="184">
        <f>IF(N185="základní",J185,0)</f>
        <v>0</v>
      </c>
      <c r="BF185" s="184">
        <f>IF(N185="snížená",J185,0)</f>
        <v>0</v>
      </c>
      <c r="BG185" s="184">
        <f>IF(N185="zákl. přenesená",J185,0)</f>
        <v>0</v>
      </c>
      <c r="BH185" s="184">
        <f>IF(N185="sníž. přenesená",J185,0)</f>
        <v>0</v>
      </c>
      <c r="BI185" s="184">
        <f>IF(N185="nulová",J185,0)</f>
        <v>0</v>
      </c>
      <c r="BJ185" s="16" t="s">
        <v>80</v>
      </c>
      <c r="BK185" s="184">
        <f>ROUND(I185*H185,2)</f>
        <v>0</v>
      </c>
      <c r="BL185" s="16" t="s">
        <v>146</v>
      </c>
      <c r="BM185" s="16" t="s">
        <v>2571</v>
      </c>
    </row>
    <row r="186" spans="2:47" s="1" customFormat="1" ht="19.5">
      <c r="B186" s="33"/>
      <c r="C186" s="34"/>
      <c r="D186" s="185" t="s">
        <v>148</v>
      </c>
      <c r="E186" s="34"/>
      <c r="F186" s="186" t="s">
        <v>2572</v>
      </c>
      <c r="G186" s="34"/>
      <c r="H186" s="34"/>
      <c r="I186" s="102"/>
      <c r="J186" s="34"/>
      <c r="K186" s="34"/>
      <c r="L186" s="37"/>
      <c r="M186" s="187"/>
      <c r="N186" s="59"/>
      <c r="O186" s="59"/>
      <c r="P186" s="59"/>
      <c r="Q186" s="59"/>
      <c r="R186" s="59"/>
      <c r="S186" s="59"/>
      <c r="T186" s="60"/>
      <c r="AT186" s="16" t="s">
        <v>148</v>
      </c>
      <c r="AU186" s="16" t="s">
        <v>82</v>
      </c>
    </row>
    <row r="187" spans="2:47" s="1" customFormat="1" ht="48.75">
      <c r="B187" s="33"/>
      <c r="C187" s="34"/>
      <c r="D187" s="185" t="s">
        <v>149</v>
      </c>
      <c r="E187" s="34"/>
      <c r="F187" s="188" t="s">
        <v>2573</v>
      </c>
      <c r="G187" s="34"/>
      <c r="H187" s="34"/>
      <c r="I187" s="102"/>
      <c r="J187" s="34"/>
      <c r="K187" s="34"/>
      <c r="L187" s="37"/>
      <c r="M187" s="187"/>
      <c r="N187" s="59"/>
      <c r="O187" s="59"/>
      <c r="P187" s="59"/>
      <c r="Q187" s="59"/>
      <c r="R187" s="59"/>
      <c r="S187" s="59"/>
      <c r="T187" s="60"/>
      <c r="AT187" s="16" t="s">
        <v>149</v>
      </c>
      <c r="AU187" s="16" t="s">
        <v>82</v>
      </c>
    </row>
    <row r="188" spans="2:63" s="10" customFormat="1" ht="25.9" customHeight="1">
      <c r="B188" s="157"/>
      <c r="C188" s="158"/>
      <c r="D188" s="159" t="s">
        <v>71</v>
      </c>
      <c r="E188" s="160" t="s">
        <v>563</v>
      </c>
      <c r="F188" s="160" t="s">
        <v>564</v>
      </c>
      <c r="G188" s="158"/>
      <c r="H188" s="158"/>
      <c r="I188" s="161"/>
      <c r="J188" s="162">
        <f>BK188</f>
        <v>0</v>
      </c>
      <c r="K188" s="158"/>
      <c r="L188" s="163"/>
      <c r="M188" s="164"/>
      <c r="N188" s="165"/>
      <c r="O188" s="165"/>
      <c r="P188" s="166">
        <f>P189</f>
        <v>0</v>
      </c>
      <c r="Q188" s="165"/>
      <c r="R188" s="166">
        <f>R189</f>
        <v>0.00154</v>
      </c>
      <c r="S188" s="165"/>
      <c r="T188" s="167">
        <f>T189</f>
        <v>0</v>
      </c>
      <c r="AR188" s="168" t="s">
        <v>82</v>
      </c>
      <c r="AT188" s="169" t="s">
        <v>71</v>
      </c>
      <c r="AU188" s="169" t="s">
        <v>72</v>
      </c>
      <c r="AY188" s="168" t="s">
        <v>139</v>
      </c>
      <c r="BK188" s="170">
        <f>BK189</f>
        <v>0</v>
      </c>
    </row>
    <row r="189" spans="2:63" s="10" customFormat="1" ht="22.9" customHeight="1">
      <c r="B189" s="157"/>
      <c r="C189" s="158"/>
      <c r="D189" s="159" t="s">
        <v>71</v>
      </c>
      <c r="E189" s="171" t="s">
        <v>2275</v>
      </c>
      <c r="F189" s="171" t="s">
        <v>2276</v>
      </c>
      <c r="G189" s="158"/>
      <c r="H189" s="158"/>
      <c r="I189" s="161"/>
      <c r="J189" s="172">
        <f>BK189</f>
        <v>0</v>
      </c>
      <c r="K189" s="158"/>
      <c r="L189" s="163"/>
      <c r="M189" s="164"/>
      <c r="N189" s="165"/>
      <c r="O189" s="165"/>
      <c r="P189" s="166">
        <f>SUM(P190:P191)</f>
        <v>0</v>
      </c>
      <c r="Q189" s="165"/>
      <c r="R189" s="166">
        <f>SUM(R190:R191)</f>
        <v>0.00154</v>
      </c>
      <c r="S189" s="165"/>
      <c r="T189" s="167">
        <f>SUM(T190:T191)</f>
        <v>0</v>
      </c>
      <c r="AR189" s="168" t="s">
        <v>82</v>
      </c>
      <c r="AT189" s="169" t="s">
        <v>71</v>
      </c>
      <c r="AU189" s="169" t="s">
        <v>80</v>
      </c>
      <c r="AY189" s="168" t="s">
        <v>139</v>
      </c>
      <c r="BK189" s="170">
        <f>SUM(BK190:BK191)</f>
        <v>0</v>
      </c>
    </row>
    <row r="190" spans="2:65" s="1" customFormat="1" ht="20.45" customHeight="1">
      <c r="B190" s="33"/>
      <c r="C190" s="173" t="s">
        <v>350</v>
      </c>
      <c r="D190" s="173" t="s">
        <v>141</v>
      </c>
      <c r="E190" s="174" t="s">
        <v>2574</v>
      </c>
      <c r="F190" s="175" t="s">
        <v>2575</v>
      </c>
      <c r="G190" s="176" t="s">
        <v>347</v>
      </c>
      <c r="H190" s="177">
        <v>2</v>
      </c>
      <c r="I190" s="178"/>
      <c r="J190" s="179">
        <f>ROUND(I190*H190,2)</f>
        <v>0</v>
      </c>
      <c r="K190" s="175" t="s">
        <v>145</v>
      </c>
      <c r="L190" s="37"/>
      <c r="M190" s="180" t="s">
        <v>19</v>
      </c>
      <c r="N190" s="181" t="s">
        <v>43</v>
      </c>
      <c r="O190" s="59"/>
      <c r="P190" s="182">
        <f>O190*H190</f>
        <v>0</v>
      </c>
      <c r="Q190" s="182">
        <v>0.00077</v>
      </c>
      <c r="R190" s="182">
        <f>Q190*H190</f>
        <v>0.00154</v>
      </c>
      <c r="S190" s="182">
        <v>0</v>
      </c>
      <c r="T190" s="183">
        <f>S190*H190</f>
        <v>0</v>
      </c>
      <c r="AR190" s="16" t="s">
        <v>239</v>
      </c>
      <c r="AT190" s="16" t="s">
        <v>141</v>
      </c>
      <c r="AU190" s="16" t="s">
        <v>82</v>
      </c>
      <c r="AY190" s="16" t="s">
        <v>139</v>
      </c>
      <c r="BE190" s="184">
        <f>IF(N190="základní",J190,0)</f>
        <v>0</v>
      </c>
      <c r="BF190" s="184">
        <f>IF(N190="snížená",J190,0)</f>
        <v>0</v>
      </c>
      <c r="BG190" s="184">
        <f>IF(N190="zákl. přenesená",J190,0)</f>
        <v>0</v>
      </c>
      <c r="BH190" s="184">
        <f>IF(N190="sníž. přenesená",J190,0)</f>
        <v>0</v>
      </c>
      <c r="BI190" s="184">
        <f>IF(N190="nulová",J190,0)</f>
        <v>0</v>
      </c>
      <c r="BJ190" s="16" t="s">
        <v>80</v>
      </c>
      <c r="BK190" s="184">
        <f>ROUND(I190*H190,2)</f>
        <v>0</v>
      </c>
      <c r="BL190" s="16" t="s">
        <v>239</v>
      </c>
      <c r="BM190" s="16" t="s">
        <v>2576</v>
      </c>
    </row>
    <row r="191" spans="2:47" s="1" customFormat="1" ht="11.25">
      <c r="B191" s="33"/>
      <c r="C191" s="34"/>
      <c r="D191" s="185" t="s">
        <v>148</v>
      </c>
      <c r="E191" s="34"/>
      <c r="F191" s="186" t="s">
        <v>2577</v>
      </c>
      <c r="G191" s="34"/>
      <c r="H191" s="34"/>
      <c r="I191" s="102"/>
      <c r="J191" s="34"/>
      <c r="K191" s="34"/>
      <c r="L191" s="37"/>
      <c r="M191" s="232"/>
      <c r="N191" s="233"/>
      <c r="O191" s="233"/>
      <c r="P191" s="233"/>
      <c r="Q191" s="233"/>
      <c r="R191" s="233"/>
      <c r="S191" s="233"/>
      <c r="T191" s="234"/>
      <c r="AT191" s="16" t="s">
        <v>148</v>
      </c>
      <c r="AU191" s="16" t="s">
        <v>82</v>
      </c>
    </row>
    <row r="192" spans="2:12" s="1" customFormat="1" ht="6.95" customHeight="1">
      <c r="B192" s="45"/>
      <c r="C192" s="46"/>
      <c r="D192" s="46"/>
      <c r="E192" s="46"/>
      <c r="F192" s="46"/>
      <c r="G192" s="46"/>
      <c r="H192" s="46"/>
      <c r="I192" s="124"/>
      <c r="J192" s="46"/>
      <c r="K192" s="46"/>
      <c r="L192" s="37"/>
    </row>
  </sheetData>
  <sheetProtection algorithmName="SHA-512" hashValue="DfqQoD1OOOFxC6J6Yc5rEfMTIHp3vW9jowlv4hGtkLw8xOaWJO0c7qlDfcz1Mhjv12Srzi503iMkvyq/KKQd7g==" saltValue="UGyEox+hxPFfTMHsTHlDxhCUTy/dbrY8TzNcKx58UPbfWefXrDa4x5IwidpfvE3Akb+67IRZHRxw4KY/ue/EwA==" spinCount="100000" sheet="1" objects="1" scenarios="1" formatColumns="0" formatRows="0" autoFilter="0"/>
  <autoFilter ref="C87:K191"/>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15"/>
  <pageSetup blackAndWhite="1" fitToHeight="0" fitToWidth="1" horizontalDpi="600" verticalDpi="600" orientation="portrait" paperSize="9" scale="6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DT178731\Nesnera</dc:creator>
  <cp:keywords/>
  <dc:description/>
  <cp:lastModifiedBy>Voce</cp:lastModifiedBy>
  <cp:lastPrinted>2019-04-10T06:45:42Z</cp:lastPrinted>
  <dcterms:created xsi:type="dcterms:W3CDTF">2019-04-09T08:12:08Z</dcterms:created>
  <dcterms:modified xsi:type="dcterms:W3CDTF">2019-04-10T06:46:45Z</dcterms:modified>
  <cp:category/>
  <cp:version/>
  <cp:contentType/>
  <cp:contentStatus/>
</cp:coreProperties>
</file>