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72" activeTab="0"/>
  </bookViews>
  <sheets>
    <sheet name="Rekapitulace stavby" sheetId="1" r:id="rId1"/>
    <sheet name="1 - VELKÝ SÁL A NÁŘAĎOVNA..." sheetId="2" r:id="rId2"/>
    <sheet name="2 - VELKÝ SÁL A NÁŘAĎOVNA..." sheetId="3" r:id="rId3"/>
    <sheet name="3 - VELKÝ SÁL A NÁŘAĎOVNA..." sheetId="4" r:id="rId4"/>
    <sheet name="4 - VEDLEJŠÍ ROZPOČTOVÉ N..." sheetId="5" r:id="rId5"/>
    <sheet name="Pokyny pro vyplnění" sheetId="6" r:id="rId6"/>
  </sheets>
  <definedNames>
    <definedName name="_xlnm._FilterDatabase" localSheetId="1" hidden="1">'1 - VELKÝ SÁL A NÁŘAĎOVNA...'!$C$88:$K$223</definedName>
    <definedName name="_xlnm._FilterDatabase" localSheetId="2" hidden="1">'2 - VELKÝ SÁL A NÁŘAĎOVNA...'!$C$97:$K$498</definedName>
    <definedName name="_xlnm._FilterDatabase" localSheetId="3" hidden="1">'3 - VELKÝ SÁL A NÁŘAĎOVNA...'!$C$83:$K$130</definedName>
    <definedName name="_xlnm._FilterDatabase" localSheetId="4" hidden="1">'4 - VEDLEJŠÍ ROZPOČTOVÉ N...'!$C$81:$K$87</definedName>
    <definedName name="_xlnm.Print_Area" localSheetId="1">'1 - VELKÝ SÁL A NÁŘAĎOVNA...'!$C$4:$J$39,'1 - VELKÝ SÁL A NÁŘAĎOVNA...'!$C$45:$J$70,'1 - VELKÝ SÁL A NÁŘAĎOVNA...'!$C$76:$K$223</definedName>
    <definedName name="_xlnm.Print_Area" localSheetId="2">'2 - VELKÝ SÁL A NÁŘAĎOVNA...'!$C$4:$J$39,'2 - VELKÝ SÁL A NÁŘAĎOVNA...'!$C$45:$J$79,'2 - VELKÝ SÁL A NÁŘAĎOVNA...'!$C$85:$K$498</definedName>
    <definedName name="_xlnm.Print_Area" localSheetId="3">'3 - VELKÝ SÁL A NÁŘAĎOVNA...'!$C$4:$J$39,'3 - VELKÝ SÁL A NÁŘAĎOVNA...'!$C$45:$J$65,'3 - VELKÝ SÁL A NÁŘAĎOVNA...'!$C$71:$K$130</definedName>
    <definedName name="_xlnm.Print_Area" localSheetId="4">'4 - VEDLEJŠÍ ROZPOČTOVÉ N...'!$C$4:$J$39,'4 - VEDLEJŠÍ ROZPOČTOVÉ N...'!$C$45:$J$63,'4 - VEDLEJŠÍ ROZPOČTOVÉ N...'!$C$69:$K$87</definedName>
    <definedName name="_xlnm.Print_Area" localSheetId="5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'1 - VELKÝ SÁL A NÁŘAĎOVNA...'!$88:$88</definedName>
    <definedName name="_xlnm.Print_Titles" localSheetId="2">'2 - VELKÝ SÁL A NÁŘAĎOVNA...'!$97:$97</definedName>
    <definedName name="_xlnm.Print_Titles" localSheetId="3">'3 - VELKÝ SÁL A NÁŘAĎOVNA...'!$83:$83</definedName>
    <definedName name="_xlnm.Print_Titles" localSheetId="4">'4 - VEDLEJŠÍ ROZPOČTOVÉ N...'!$81:$81</definedName>
  </definedNames>
  <calcPr calcId="152511"/>
</workbook>
</file>

<file path=xl/sharedStrings.xml><?xml version="1.0" encoding="utf-8"?>
<sst xmlns="http://schemas.openxmlformats.org/spreadsheetml/2006/main" count="7618" uniqueCount="1149">
  <si>
    <t>Export Komplet</t>
  </si>
  <si>
    <t>VZ</t>
  </si>
  <si>
    <t>2.0</t>
  </si>
  <si>
    <t>ZAMOK</t>
  </si>
  <si>
    <t>False</t>
  </si>
  <si>
    <t>{5d3c08a0-7231-4c5c-9fea-b7c8cfe27645}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</si>
  <si>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</si>
  <si>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</si>
  <si>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</si>
  <si>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</si>
  <si>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</si>
  <si>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</si>
  <si>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</si>
  <si>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</si>
  <si>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</si>
  <si>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</si>
  <si>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0,1</t>
  </si>
  <si>
    <t>Stavba:</t>
  </si>
  <si>
    <t>Obnova tělocvičny ZŠ J. Vohradského ve Šluknově - VELKÝ SÁL</t>
  </si>
  <si>
    <t>KSO:</t>
  </si>
  <si>
    <t>801 51 12</t>
  </si>
  <si>
    <t>CC-CZ:</t>
  </si>
  <si>
    <t/>
  </si>
  <si>
    <t>Místo:</t>
  </si>
  <si>
    <t>ŠLUKNOV</t>
  </si>
  <si>
    <t>Datum:</t>
  </si>
  <si>
    <t>22. 2. 2019</t>
  </si>
  <si>
    <t>Zadavatel:</t>
  </si>
  <si>
    <t>IČ:</t>
  </si>
  <si>
    <t>MÚ ŠLUKNOV</t>
  </si>
  <si>
    <t>DIČ:</t>
  </si>
  <si>
    <t>Uchazeč:</t>
  </si>
  <si>
    <t>Vyplň údaj</t>
  </si>
  <si>
    <t>Projektant:</t>
  </si>
  <si>
    <t>ZEFRAPROJEKT Ústí nad Labem</t>
  </si>
  <si>
    <t>True</t>
  </si>
  <si>
    <t>Zpracovatel:</t>
  </si>
  <si>
    <t>Nina Blavková Děčín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</si>
  <si>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</si>
  <si>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</si>
  <si>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</si>
  <si>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</si>
  <si>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</si>
  <si>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</si>
  <si>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</si>
  <si>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</si>
  <si>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</si>
  <si>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</si>
  <si>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</si>
  <si>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</si>
  <si>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</si>
  <si>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</si>
  <si>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</si>
  <si>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</si>
  <si>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</si>
  <si>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</si>
  <si>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</si>
  <si>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</si>
  <si>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</si>
  <si>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</si>
  <si>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</si>
  <si>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</si>
  <si>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</si>
  <si>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</si>
  <si>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</si>
  <si>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</si>
  <si>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</si>
  <si>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</si>
  <si>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</si>
  <si>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</si>
  <si>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</si>
  <si>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</si>
  <si>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</si>
  <si>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</si>
  <si>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</si>
  <si>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</si>
  <si>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</si>
  <si>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</si>
  <si>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</si>
  <si>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</si>
  <si>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VELKÝ SÁL A NÁŘAĎOVNA - PODLAHA</t>
  </si>
  <si>
    <t>STA</t>
  </si>
  <si>
    <t>{31f00192-ce36-4827-afaa-83a8716b3742}</t>
  </si>
  <si>
    <t>2</t>
  </si>
  <si>
    <t>VELKÝ SÁL A NÁŘAĎOVNA - OSTATNÍ</t>
  </si>
  <si>
    <t>{064868bf-e670-49cc-8a7f-f9774997375a}</t>
  </si>
  <si>
    <t>3</t>
  </si>
  <si>
    <t>VELKÝ SÁL A NÁŘAĎOVNA - ELEKTROINSTALACE</t>
  </si>
  <si>
    <t>{05340030-a33e-4f81-9a75-ffe0cf02f08d}</t>
  </si>
  <si>
    <t>4</t>
  </si>
  <si>
    <t>VEDLEJŠÍ ROZPOČTOVÉ NÁKLADY</t>
  </si>
  <si>
    <t>{7430960c-41b2-4502-b540-5e9c3a166af5}</t>
  </si>
  <si>
    <t>KRYCÍ LIST SOUPISU PRACÍ</t>
  </si>
  <si>
    <t>Objekt:</t>
  </si>
  <si>
    <t>1 - VELKÝ SÁL A NÁŘAĎOVNA - PODLAHA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</si>
  <si>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</si>
  <si>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</si>
  <si>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</si>
  <si>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</si>
  <si>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</si>
  <si>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63 - Podlahy a podlahové konstrukce</t>
  </si>
  <si>
    <t xml:space="preserve">    9 - Ostatní konstrukce a práce, bourání</t>
  </si>
  <si>
    <t xml:space="preserve">      951 - Ostatní konstrukce a práce</t>
  </si>
  <si>
    <t xml:space="preserve">      961 - Bourání konstrukcí a demontáže konstrukcí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</si>
  <si>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</si>
  <si>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</si>
  <si>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</si>
  <si>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</si>
  <si>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775 - Podlahy skládané - sportovní podlaha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</si>
  <si>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</si>
  <si>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</si>
  <si>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</si>
  <si>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</si>
  <si>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</si>
  <si>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</si>
  <si>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</si>
  <si>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</si>
  <si>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</si>
  <si>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</si>
  <si>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</si>
  <si>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</si>
  <si>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</si>
  <si>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</si>
  <si>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</si>
  <si>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</si>
  <si>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</si>
  <si>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63</t>
  </si>
  <si>
    <t>Podlahy a podlahové konstrukce</t>
  </si>
  <si>
    <t>K</t>
  </si>
  <si>
    <t>965046111</t>
  </si>
  <si>
    <t>Broušení stávajících betonových podlah úběr do 3 mm</t>
  </si>
  <si>
    <t>m2</t>
  </si>
  <si>
    <t>CS ÚRS 2019 01</t>
  </si>
  <si>
    <t>-1510676725</t>
  </si>
  <si>
    <t>VV</t>
  </si>
  <si>
    <t>"PŘESNÉ PROVEDENÍ BUDE URČENO NA STAVBĚ"</t>
  </si>
  <si>
    <t>"PO ODKRYTÍ CELÉ PLOCHY"</t>
  </si>
  <si>
    <t>545       "tělocvična m.č. 101"</t>
  </si>
  <si>
    <t>38,9      "nářaďovna m.č. 102"</t>
  </si>
  <si>
    <t>Součet</t>
  </si>
  <si>
    <t>777131101</t>
  </si>
  <si>
    <t>Penetrační nátěr podlahy epoxidový na podklad suchý a vyzrálý</t>
  </si>
  <si>
    <t>2066123618</t>
  </si>
  <si>
    <t>632451101</t>
  </si>
  <si>
    <t>Potěr cementový samonivelační ze suchých směsí tloušťky přes 2 do 5 mm</t>
  </si>
  <si>
    <t>539376725</t>
  </si>
  <si>
    <t>Součet   vyrovnání</t>
  </si>
  <si>
    <t>632481213</t>
  </si>
  <si>
    <t>Separační vrstva k oddělení podlahových vrstev z polyetylénové fólie</t>
  </si>
  <si>
    <t>19597248</t>
  </si>
  <si>
    <t xml:space="preserve">Součet   na EPS </t>
  </si>
  <si>
    <t>5</t>
  </si>
  <si>
    <t>632441212</t>
  </si>
  <si>
    <t>Potěr anhydritový samonivelační litý tř. C 20, tl. přes 30 do 35 mm</t>
  </si>
  <si>
    <t>51536629</t>
  </si>
  <si>
    <t>6</t>
  </si>
  <si>
    <t>632481211</t>
  </si>
  <si>
    <t>Separační vrstva k oddělení podlahových vrstev z papíru potaženého fólií</t>
  </si>
  <si>
    <t>-1107996062</t>
  </si>
  <si>
    <t>Součet   na anhydritový potěr</t>
  </si>
  <si>
    <t>7</t>
  </si>
  <si>
    <t>952902021</t>
  </si>
  <si>
    <t>Čištění budov při provádění oprav a udržovacích prací podlah hladkých zametením</t>
  </si>
  <si>
    <t>-1314355254</t>
  </si>
  <si>
    <t>8</t>
  </si>
  <si>
    <t>411386621</t>
  </si>
  <si>
    <t>Zabetonování prostupů v instalačních šachtách ve stropech železobetonových ze suchých směsí, včetně bednění, odbednění, výztuže a zajištění potrubí skelnou vatou s folií (materiál v ceně), plochy přes 0,09 do 0,25 m2</t>
  </si>
  <si>
    <t>kus</t>
  </si>
  <si>
    <t>1823732219</t>
  </si>
  <si>
    <t>6   "po vybouraných zemních vrutech"</t>
  </si>
  <si>
    <t>9</t>
  </si>
  <si>
    <t>Ostatní konstrukce a práce, bourání</t>
  </si>
  <si>
    <t>951</t>
  </si>
  <si>
    <t>Ostatní konstrukce a práce</t>
  </si>
  <si>
    <t>953941211.R02</t>
  </si>
  <si>
    <t>Zavíčkování kotevních prvků pod podlahou (kůly) - montáž a dodávka</t>
  </si>
  <si>
    <t>-1875571515</t>
  </si>
  <si>
    <t>10</t>
  </si>
  <si>
    <t>952901114</t>
  </si>
  <si>
    <t>Vyčištění budov nebo objektů před předáním do užívání budov bytové nebo občanské výstavby, světlé výšky podlaží přes 4 m</t>
  </si>
  <si>
    <t>-451336709</t>
  </si>
  <si>
    <t>961</t>
  </si>
  <si>
    <t>Bourání konstrukcí a demontáže konstrukcí</t>
  </si>
  <si>
    <t>11</t>
  </si>
  <si>
    <t>775511810</t>
  </si>
  <si>
    <t>Demontáž podlah vlysových s lištami přibíjených</t>
  </si>
  <si>
    <t>-176645626</t>
  </si>
  <si>
    <t>12</t>
  </si>
  <si>
    <t>762522811</t>
  </si>
  <si>
    <t>Demontáž podlah s polštáři z prken tl. do 32 mm</t>
  </si>
  <si>
    <t>1744208634</t>
  </si>
  <si>
    <t>13</t>
  </si>
  <si>
    <t>762522812.R01</t>
  </si>
  <si>
    <t>Demontáž druhé vrstvy polštářů se špalky</t>
  </si>
  <si>
    <t>749579617</t>
  </si>
  <si>
    <t>14</t>
  </si>
  <si>
    <t>976074141</t>
  </si>
  <si>
    <t>Vybourání kovových madel, zábradlí, dvířek, zděří, kotevních želez kotevních želez zapuštěných do 300 mm, ve zdivu nebo dlažbě z betonu nebo kamene</t>
  </si>
  <si>
    <t>677235531</t>
  </si>
  <si>
    <t>6   "zemní úchyty"</t>
  </si>
  <si>
    <t>997</t>
  </si>
  <si>
    <t>Přesun sutě</t>
  </si>
  <si>
    <t>997013211</t>
  </si>
  <si>
    <t>Vnitrostaveništní doprava suti a vybouraných hmot vodorovně do 50 m svisle ručně (nošením po schodech) pro budovy a haly výšky do 6 m</t>
  </si>
  <si>
    <t>t</t>
  </si>
  <si>
    <t>1660564991</t>
  </si>
  <si>
    <t>16</t>
  </si>
  <si>
    <t>997013501</t>
  </si>
  <si>
    <t>Odvoz suti a vybouraných hmot na skládku nebo meziskládku se složením, na vzdálenost do 1 km</t>
  </si>
  <si>
    <t>2092147416</t>
  </si>
  <si>
    <t>17</t>
  </si>
  <si>
    <t>997013509</t>
  </si>
  <si>
    <t>Odvoz suti a vybouraných hmot na skládku nebo meziskládku se složením, na vzdálenost Příplatek k ceně za každý další i započatý 1 km přes 1 km</t>
  </si>
  <si>
    <t>1819570885</t>
  </si>
  <si>
    <t>36,84*57</t>
  </si>
  <si>
    <t>18</t>
  </si>
  <si>
    <t>997013811</t>
  </si>
  <si>
    <t>Poplatek za uložení stavebního odpadu na skládce (skládkovné) dřevěného zatříděného do Katalogu odpadů pod kódem 170 201</t>
  </si>
  <si>
    <t>1382039163</t>
  </si>
  <si>
    <t>19</t>
  </si>
  <si>
    <t>997013831</t>
  </si>
  <si>
    <t>Poplatek za uložení stavebního odpadu na skládce (skládkovné) směsného stavebního a demoličního zatříděného do Katalogu odpadů pod kódem 170 904</t>
  </si>
  <si>
    <t>606637426</t>
  </si>
  <si>
    <t>36,84-28,027</t>
  </si>
  <si>
    <t>998</t>
  </si>
  <si>
    <t>Přesun hmot</t>
  </si>
  <si>
    <t>20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</si>
  <si>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</si>
  <si>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</si>
  <si>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-2073932168</t>
  </si>
  <si>
    <t>PSV</t>
  </si>
  <si>
    <t>Práce a dodávky PSV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</si>
  <si>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</si>
  <si>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</si>
  <si>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</si>
  <si>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</si>
  <si>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674576891</t>
  </si>
  <si>
    <t>545       "tělocvična"</t>
  </si>
  <si>
    <t>38,9      "nářaďovna"</t>
  </si>
  <si>
    <t>22</t>
  </si>
  <si>
    <t>M</t>
  </si>
  <si>
    <t>28375908</t>
  </si>
  <si>
    <t>deska EPS 150 pro trvalé zatížení v tlaku tl 40mm</t>
  </si>
  <si>
    <t>32</t>
  </si>
  <si>
    <t>1955114478</t>
  </si>
  <si>
    <t>583,9*1,02</t>
  </si>
  <si>
    <t>23</t>
  </si>
  <si>
    <t>-1083984755</t>
  </si>
  <si>
    <t>"VČETNĚ VYŘEZÁNÍ OTVORŮ PRO KLÍNY"</t>
  </si>
  <si>
    <t>24</t>
  </si>
  <si>
    <t>63151436</t>
  </si>
  <si>
    <t>deska tepelně izolační minerální plovoucích podlah λ=0,036-0,037 tl 40mm</t>
  </si>
  <si>
    <t>-228945097</t>
  </si>
  <si>
    <t>25</t>
  </si>
  <si>
    <t>998713202</t>
  </si>
  <si>
    <t>Přesun hmot pro izolace tepelné stanovený procentní sazbou (%) z ceny vodorovná dopravní vzdálenost do 50 m v objektech výšky přes 6 do 12 m</t>
  </si>
  <si>
    <t>%</t>
  </si>
  <si>
    <t>-720046515</t>
  </si>
  <si>
    <t>775</t>
  </si>
  <si>
    <t>Podlahy skládané - sportovní podlaha</t>
  </si>
  <si>
    <t>26</t>
  </si>
  <si>
    <t>775591197.R01</t>
  </si>
  <si>
    <t>Montáž a dodávka přídavné podložky ke klínkům tl. 20 mm (sportovní podlaha)</t>
  </si>
  <si>
    <t>-432300321</t>
  </si>
  <si>
    <t>27</t>
  </si>
  <si>
    <t>775591197.R02</t>
  </si>
  <si>
    <t>Montáž a dodávka rektifikačních klínků plastových tl. 18-40mm (sportovní podlaha)</t>
  </si>
  <si>
    <t>-719880360</t>
  </si>
  <si>
    <t>28</t>
  </si>
  <si>
    <t>775591197.R03</t>
  </si>
  <si>
    <t>Montáž a dodávka sportovní podlahy-spodní sportovní dřevěný rošt 30/40mm tl.39mm,odpružený zapadávací prvek tl. 14,5mm,dřevěný rošt 25,5/60mm tl. 25mm,palubka celomasiv nordic jasan 129x3700x22mm lakovaná 9x z výroby PU laky</t>
  </si>
  <si>
    <t>-533240510</t>
  </si>
  <si>
    <t>"VČETNĚ SPOJOVACÍHO MATERIÁLU"</t>
  </si>
  <si>
    <t>29</t>
  </si>
  <si>
    <t>775591197.R04</t>
  </si>
  <si>
    <t>Montáž a dodávka sportovní podlahy - barevné řešení - basketbal - vymezená území trestného hodu, středový kruh</t>
  </si>
  <si>
    <t>-1002284171</t>
  </si>
  <si>
    <t>72   "viz v.č. D.10"</t>
  </si>
  <si>
    <t>30</t>
  </si>
  <si>
    <t>775591313</t>
  </si>
  <si>
    <t>Skládané podlahy - ostatní práce lakování jednotlivé operace vrchní lak pro vysokou zátěž (sportovní prostory)</t>
  </si>
  <si>
    <t>-1118245570</t>
  </si>
  <si>
    <t>31</t>
  </si>
  <si>
    <t>783998211</t>
  </si>
  <si>
    <t>Lakovací nátěr podlah dřevěných Příplatek k cenám za provedení vodorovného značení (lajnování), šířky do 50 mm</t>
  </si>
  <si>
    <t>m</t>
  </si>
  <si>
    <t>-1965624157</t>
  </si>
  <si>
    <t>"Lajnování -  volejbal, basketbal, tenis, badminton - viz v.č. D.9"</t>
  </si>
  <si>
    <t>23,78*4+10,98*2+9*2+4*4</t>
  </si>
  <si>
    <t>Mezisoučet   volejbal</t>
  </si>
  <si>
    <t>18*2+9*4+1*4</t>
  </si>
  <si>
    <t>Mezisoučet   tenis</t>
  </si>
  <si>
    <t>(13,4*4+6,1*6+4,7*2)*2</t>
  </si>
  <si>
    <t>Mezisoučet   bedminton</t>
  </si>
  <si>
    <t>28*2+15*3+5,8*4+4,9*2</t>
  </si>
  <si>
    <t>2*3,14*1,25+0,375*4</t>
  </si>
  <si>
    <t>2*3,14*1,75</t>
  </si>
  <si>
    <t>2*3,14*3,5</t>
  </si>
  <si>
    <t>0,1*12+2,99*4</t>
  </si>
  <si>
    <t>2*3,14*4,4</t>
  </si>
  <si>
    <t>Mezisoučet   basketbal</t>
  </si>
  <si>
    <t>775449121</t>
  </si>
  <si>
    <t>Montáž lišty ukončovací připevněné vruty</t>
  </si>
  <si>
    <t>1709904795</t>
  </si>
  <si>
    <t>29,955*2+17,376*2+0,2*4</t>
  </si>
  <si>
    <t>-(1,25+1,8+0,8)</t>
  </si>
  <si>
    <t>Mezisoučet   m.č. 101</t>
  </si>
  <si>
    <t>5,75*2+3,3*2+0,125*2+4,82*2+0,4*2</t>
  </si>
  <si>
    <t>-1,25</t>
  </si>
  <si>
    <t>Mezisoučet   m.č. 102</t>
  </si>
  <si>
    <t>33</t>
  </si>
  <si>
    <t>61418154.R02</t>
  </si>
  <si>
    <t>lišta odvětrávací podlahová včetně rohů a ukončení (sportovní podlahy)</t>
  </si>
  <si>
    <t>1040622099</t>
  </si>
  <si>
    <t>119,152*1,1</t>
  </si>
  <si>
    <t>34</t>
  </si>
  <si>
    <t>775591197.R05</t>
  </si>
  <si>
    <t>Montáž a dodávka přechodové lišty/nájezdy železné opatřeny nátěrem</t>
  </si>
  <si>
    <t>-77266564</t>
  </si>
  <si>
    <t>35</t>
  </si>
  <si>
    <t>998775202</t>
  </si>
  <si>
    <t>Přesun hmot pro podlahy skládané stanovený procentní sazbou (%) z ceny vodorovná dopravní vzdálenost do 50 m v objektech výšky přes 6 do 12 m</t>
  </si>
  <si>
    <t>1845540574</t>
  </si>
  <si>
    <t>2 - VELKÝ SÁL A NÁŘAĎOVNA - OSTATNÍ</t>
  </si>
  <si>
    <t xml:space="preserve">    61 - Úprava povrchů vnitřních</t>
  </si>
  <si>
    <t xml:space="preserve">      94 - Lešení a stavební výtahy</t>
  </si>
  <si>
    <t xml:space="preserve">      952 - Vnitřní vybavení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</si>
  <si>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</si>
  <si>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</si>
  <si>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</si>
  <si>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7671 - Lavičky</t>
  </si>
  <si>
    <t xml:space="preserve">    783 - Dokončovací práce - nátěry</t>
  </si>
  <si>
    <t xml:space="preserve">    784 - Dokončovací práce - malby </t>
  </si>
  <si>
    <t xml:space="preserve">    786 - Dokončovací práce - žaluzie</t>
  </si>
  <si>
    <t>HZS - Hodinové zúčtovací sazby</t>
  </si>
  <si>
    <t>61</t>
  </si>
  <si>
    <t>Úprava povrchů vnitřních</t>
  </si>
  <si>
    <t>612325412</t>
  </si>
  <si>
    <t>Oprava vápenocementové omítky vnitřních ploch hladké, tloušťky do 20 mm stěn, v rozsahu opravované plochy přes 10 do 30%</t>
  </si>
  <si>
    <t>1413152086</t>
  </si>
  <si>
    <t>5,158*(29,99*2+17*2+0,55*4)</t>
  </si>
  <si>
    <t>-(1,2*1,5*38)*2</t>
  </si>
  <si>
    <t>Součet  stěny nad dřevěným obkladem</t>
  </si>
  <si>
    <t>612131121</t>
  </si>
  <si>
    <t>Podkladní a spojovací vrstva vnitřních omítaných ploch penetrace akrylát-silikonová nanášená ručně stěn</t>
  </si>
  <si>
    <t>-834508986</t>
  </si>
  <si>
    <t>612142001</t>
  </si>
  <si>
    <t>Potažení vnitřních ploch pletivem v ploše nebo pruzích, na plném podkladu sklovláknitým vtlačením do tmelu stěn</t>
  </si>
  <si>
    <t>-1190917243</t>
  </si>
  <si>
    <t>612311131</t>
  </si>
  <si>
    <t>Potažení vnitřních ploch štukem tloušťky do 3 mm svislých konstrukcí stěn</t>
  </si>
  <si>
    <t>-2061362810</t>
  </si>
  <si>
    <t>619995001</t>
  </si>
  <si>
    <t>Začištění omítek (s dodáním hmot) kolem oken, dveří, podlah, obkladů apod.</t>
  </si>
  <si>
    <t>1694520565</t>
  </si>
  <si>
    <t>(1,2*2+1,5*2)*38*2</t>
  </si>
  <si>
    <t>94</t>
  </si>
  <si>
    <t>Lešení a stavební výtahy</t>
  </si>
  <si>
    <t>941211111</t>
  </si>
  <si>
    <t>Montáž lešení řadového rámového lehkého pracovního s podlahami s provozním zatížením tř. 3 do 200 kg/m2 šířky tř. SW06 přes 0,6 do 0,9 m, výšky do 10 m</t>
  </si>
  <si>
    <t>-132918523</t>
  </si>
  <si>
    <t xml:space="preserve">8*30   </t>
  </si>
  <si>
    <t>Mezisoučet   pro montáž venkovních žaluzií</t>
  </si>
  <si>
    <t>7*(29*2+18*2)</t>
  </si>
  <si>
    <t>Mezisoučet   pro montáž vnitřního obkladu stěn a opravy omítek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</si>
  <si>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</si>
  <si>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</si>
  <si>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747267123</t>
  </si>
  <si>
    <t>240*14   "cca 14 dní"</t>
  </si>
  <si>
    <t>7*(29*2+18*2) *60   "cca 2 měsíce"</t>
  </si>
  <si>
    <t>Mezisoučet   pro montáž vnitřního obkladu stěn a opravu omítek</t>
  </si>
  <si>
    <t>941311811</t>
  </si>
  <si>
    <t>Demontáž lešení řadového modulového lehkého pracovního s podlahami s provozním zatížením tř. 3 do 200 kg/m2 šířky SW06 přes 0,6 do 0,9 m, výšky do 10 m</t>
  </si>
  <si>
    <t>-2113650865</t>
  </si>
  <si>
    <t>949121113</t>
  </si>
  <si>
    <t>Montáž lešení lehkého kozového dílcového o výšce lešeňové podlahy přes 1,9 do 2,5 m</t>
  </si>
  <si>
    <t>sada</t>
  </si>
  <si>
    <t>-1077295689</t>
  </si>
  <si>
    <t>949121213</t>
  </si>
  <si>
    <t>Montáž lešení lehkého kozového dílcového Příplatek za první a každý další den použití lešení k ceně -1113</t>
  </si>
  <si>
    <t>-208496647</t>
  </si>
  <si>
    <t>2 *60   "cca 2 měsíce"</t>
  </si>
  <si>
    <t>949121813</t>
  </si>
  <si>
    <t>Demontáž lešení lehkého kozového dílcového o výšce lešeňové podlahy přes 1,9 do 2,5 m</t>
  </si>
  <si>
    <t>799736416</t>
  </si>
  <si>
    <t>619991011</t>
  </si>
  <si>
    <t>Zakrytí vnitřních ploch před znečištěním včetně pozdějšího odkrytí konstrukcí a prvků obalením fólií a přelepením páskou</t>
  </si>
  <si>
    <t>993194721</t>
  </si>
  <si>
    <t>1,2*1,5*38*2    "okna"</t>
  </si>
  <si>
    <t>1,3*2+1,8*2,1   "dveře "</t>
  </si>
  <si>
    <t>100                    "ostatní"</t>
  </si>
  <si>
    <t>944511811.R01</t>
  </si>
  <si>
    <t>Demontáž ochranné sítě z umělých vláken ke zpětné montáži</t>
  </si>
  <si>
    <t>414373855</t>
  </si>
  <si>
    <t>5*(29,89*2)</t>
  </si>
  <si>
    <t>944511210.R01</t>
  </si>
  <si>
    <t>Zpětná montáž ochranné sítě na novém ocelovém lanku a novými úchyty (včetně dodávky lanka pr. 4mm a úchytů)</t>
  </si>
  <si>
    <t>410031583</t>
  </si>
  <si>
    <t>952900000.R04</t>
  </si>
  <si>
    <t>Výšková úprava stávajícího sportovního vybavení - tyče, žebřík</t>
  </si>
  <si>
    <t>-1709310482</t>
  </si>
  <si>
    <t>6   "tyče"</t>
  </si>
  <si>
    <t>1  "žebřík"</t>
  </si>
  <si>
    <t>952900000.R05</t>
  </si>
  <si>
    <t>Zafrézování kování do podlahy, zpětná montáž pro šplhací tyče, žebřík a kladiny</t>
  </si>
  <si>
    <t>soubor</t>
  </si>
  <si>
    <t>66067945</t>
  </si>
  <si>
    <t>619996125</t>
  </si>
  <si>
    <t>Ochrana stavebních konstrukcí a samostatných prvků včetně pozdějšího odstranění obedněním svislých ploch</t>
  </si>
  <si>
    <t>-1889016160</t>
  </si>
  <si>
    <t>"PROVIZORNÍ ZÁBRANA V MÍSTĚ SPOJOVACÍHO KRČKU - 1.NP"</t>
  </si>
  <si>
    <t>1,95*2,6</t>
  </si>
  <si>
    <t>952900000.R06</t>
  </si>
  <si>
    <t>Demontáž a zpětná montáž svítidla včetně uložení</t>
  </si>
  <si>
    <t>-1543901039</t>
  </si>
  <si>
    <t>236771127</t>
  </si>
  <si>
    <t>952</t>
  </si>
  <si>
    <t>Vnitřní vybavení</t>
  </si>
  <si>
    <t>900000005</t>
  </si>
  <si>
    <t>M+D basketbalového koše na ocelové sklopné konstrukci opatřené aretačním šroubem,deska 105x180 cm,na chem.kotvu</t>
  </si>
  <si>
    <t>10454463</t>
  </si>
  <si>
    <t>900000006</t>
  </si>
  <si>
    <t>M+D světelné tabule - časomíry pro halové sporty 150x100x4 cm, dálkové ovládání bezdrátové</t>
  </si>
  <si>
    <t>-851301282</t>
  </si>
  <si>
    <t>900000007</t>
  </si>
  <si>
    <t>M+D držáků volejbalových a tenisových sloupků nostnost 15kg</t>
  </si>
  <si>
    <t>1667568648</t>
  </si>
  <si>
    <t>900000008</t>
  </si>
  <si>
    <t>M+D vestavěné skříně 2652x1900x420mm z MDF desek tl. 18 mm včetně polic, dveří, zámků a kování</t>
  </si>
  <si>
    <t>-1008902560</t>
  </si>
  <si>
    <t>900000009</t>
  </si>
  <si>
    <t>M+D oka s metrickým závitem pozink M10/200 kotvené do chem.kotvy+pozink.řetěz 5mm dl.1m+karabina hasičská 50x5mm</t>
  </si>
  <si>
    <t>-539085494</t>
  </si>
  <si>
    <t>900000010</t>
  </si>
  <si>
    <t>M+D plechové skříně 1950x1200x500 mm barva antracit šedá, 4police, nosnost 60 kg, uzamykatelná</t>
  </si>
  <si>
    <t>-621320276</t>
  </si>
  <si>
    <t>900000011</t>
  </si>
  <si>
    <t>speciální mycí stroj na údržbu sportovní podlahy - dodávka</t>
  </si>
  <si>
    <t>568284287</t>
  </si>
  <si>
    <t>767691823</t>
  </si>
  <si>
    <t>Ostatní práce - vyvěšení nebo zavěšení kovových křídel s případným uložením a opětovným zavěšením po provedení stavebních změn dveří, plochy přes 2 m2</t>
  </si>
  <si>
    <t>-2026424439</t>
  </si>
  <si>
    <t>2*2   "zárubeň zůstane stávající"</t>
  </si>
  <si>
    <t>766411812</t>
  </si>
  <si>
    <t>Demontáž obložení stěn panely, plochy přes 1,5 m2</t>
  </si>
  <si>
    <t>1867681602</t>
  </si>
  <si>
    <t>1,95*(17+0,55*2+0,05*2)</t>
  </si>
  <si>
    <t>-1,95*(1,8+1,25)</t>
  </si>
  <si>
    <t>7,3*(17+0,55*2+0,05*2)</t>
  </si>
  <si>
    <t>-(0,8*1,97)</t>
  </si>
  <si>
    <t>Mezisoučet   čelní stěny</t>
  </si>
  <si>
    <t>7,3*(29,89+0,05*2)*2</t>
  </si>
  <si>
    <t>7,3*0,4*24</t>
  </si>
  <si>
    <t>-96,36   "odpočet obkladů sloupů"</t>
  </si>
  <si>
    <t>Mezisoučet   boční stěny</t>
  </si>
  <si>
    <t>766411822</t>
  </si>
  <si>
    <t>Demontáž obložení stěn podkladových roštů</t>
  </si>
  <si>
    <t>1515594244</t>
  </si>
  <si>
    <t>"viz pol.č. 7664118112"    435,6</t>
  </si>
  <si>
    <t>766431812</t>
  </si>
  <si>
    <t>Demontáž obložení sloupů nebo pilířů panely, plochy přes 1,5 m2</t>
  </si>
  <si>
    <t>1551873671</t>
  </si>
  <si>
    <t>7,3*(0,4*2+0,3)*6*2</t>
  </si>
  <si>
    <t>Mezisoučet  pilíře bočních stěn</t>
  </si>
  <si>
    <t>766431822</t>
  </si>
  <si>
    <t>Demontáž obložení sloupů nebo pilířů podkladových roštů</t>
  </si>
  <si>
    <t>-1521404117</t>
  </si>
  <si>
    <t>"viz pol.č. 766431811"    96,36</t>
  </si>
  <si>
    <t>766431820.R01</t>
  </si>
  <si>
    <t xml:space="preserve">Demontáž krytů topného tělesa dřevěných včetně horní desky </t>
  </si>
  <si>
    <t>-1172052143</t>
  </si>
  <si>
    <t>1,23*(29,89*2)</t>
  </si>
  <si>
    <t>976082141.R02</t>
  </si>
  <si>
    <t>Demontáž basketbalového koše s deskou (bez kovové konstrukce)</t>
  </si>
  <si>
    <t>723456604</t>
  </si>
  <si>
    <t>976082141.R03</t>
  </si>
  <si>
    <t>Demontáž dřevěného žebříku včetně 2ks ocelových tyčí</t>
  </si>
  <si>
    <t>2080411186</t>
  </si>
  <si>
    <t>1   "bez náhrady"</t>
  </si>
  <si>
    <t>978013141</t>
  </si>
  <si>
    <t>Otlučení vápenných nebo vápenocementových omítek vnitřních ploch stěn s vyškrabáním spar, s očištěním zdiva, v rozsahu přes 10 do 30 %</t>
  </si>
  <si>
    <t>1736804068</t>
  </si>
  <si>
    <t>Součet    m.č. 101</t>
  </si>
  <si>
    <t>36</t>
  </si>
  <si>
    <t>784121005</t>
  </si>
  <si>
    <t>Oškrabání malby v místnostech výšky přes 5,00 m</t>
  </si>
  <si>
    <t>-1432846585</t>
  </si>
  <si>
    <t>5,158*(29,99*2+17*2+0,55*4) *0,7   "cca 70%"</t>
  </si>
  <si>
    <t>Součet  stěny nad novým dřevěným obkladem - m.č. 101</t>
  </si>
  <si>
    <t>37</t>
  </si>
  <si>
    <t>1309026249</t>
  </si>
  <si>
    <t>38</t>
  </si>
  <si>
    <t>39</t>
  </si>
  <si>
    <t>23,109*57</t>
  </si>
  <si>
    <t>40</t>
  </si>
  <si>
    <t>41</t>
  </si>
  <si>
    <t>23,109</t>
  </si>
  <si>
    <t>-6,094</t>
  </si>
  <si>
    <t>42</t>
  </si>
  <si>
    <t>43</t>
  </si>
  <si>
    <t>713131121</t>
  </si>
  <si>
    <t>Montáž tepelné izolace stěn rohožemi, pásy, deskami, dílci, bloky (izolační materiál ve specifikaci) přichycením úchytnými dráty a závlačkami</t>
  </si>
  <si>
    <t>139094279</t>
  </si>
  <si>
    <t>2,015*17,376</t>
  </si>
  <si>
    <t>-0,8*1,97</t>
  </si>
  <si>
    <t>Mezisoučet   čelní stěna (vnější)</t>
  </si>
  <si>
    <t>(2,015-0,445)*29,955*2</t>
  </si>
  <si>
    <t>Mezisoučet   boční stěny - za lavicemi</t>
  </si>
  <si>
    <t>44</t>
  </si>
  <si>
    <t>63150929</t>
  </si>
  <si>
    <t>deska tepelné izolace akustická 1200x600 tl.40 mm</t>
  </si>
  <si>
    <t>-1683452800</t>
  </si>
  <si>
    <t>"reakce na oheň A1, tepelný odpor -1,14m2K/W"</t>
  </si>
  <si>
    <t>"akustická obsorpce aw=1"</t>
  </si>
  <si>
    <t>127,496*1,02</t>
  </si>
  <si>
    <t>45</t>
  </si>
  <si>
    <t>-1244291965</t>
  </si>
  <si>
    <t>763</t>
  </si>
  <si>
    <t>Konstrukce suché výstavby</t>
  </si>
  <si>
    <t>46</t>
  </si>
  <si>
    <t>763131511</t>
  </si>
  <si>
    <t>Podhled ze sádrokartonových desek jednovrstvá zavěšená spodní konstrukce z ocelových profilů CD, UD jednoduše opláštěná deskou standardní A, tl. 12,5 mm, bez TI</t>
  </si>
  <si>
    <t>1044804754</t>
  </si>
  <si>
    <t>38,9   "nářaďovna - m.č. 102 "</t>
  </si>
  <si>
    <t>47</t>
  </si>
  <si>
    <t>763131713</t>
  </si>
  <si>
    <t>Podhled ze sádrokartonových desek ostatní práce a konstrukce na podhledech ze sádrokartonových desek napojení na obvodové konstrukce profilem</t>
  </si>
  <si>
    <t>-1793075468</t>
  </si>
  <si>
    <t>Mezisoučet   nářaďovna   m.č. 102</t>
  </si>
  <si>
    <t>48</t>
  </si>
  <si>
    <t>763131714</t>
  </si>
  <si>
    <t>Podhled ze sádrokartonových desek ostatní práce a konstrukce na podhledech ze sádrokartonových desek základní penetrační nátěr</t>
  </si>
  <si>
    <t>-1320577419</t>
  </si>
  <si>
    <t>49</t>
  </si>
  <si>
    <t>998763402</t>
  </si>
  <si>
    <t>Přesun hmot pro konstrukce montované z desek stanovený procentní sazbou (%) z ceny vodorovná dopravní vzdálenost do 50 m v objektech výšky přes 6 do 12 m</t>
  </si>
  <si>
    <t>-478548019</t>
  </si>
  <si>
    <t>766</t>
  </si>
  <si>
    <t>Konstrukce truhlářské</t>
  </si>
  <si>
    <t>50</t>
  </si>
  <si>
    <t>766416233</t>
  </si>
  <si>
    <t>Montáž obložení stěn plochy přes 5 m2 panely obkladovými dýhovanými, plochy přes 1,50 m2</t>
  </si>
  <si>
    <t>-1703247189</t>
  </si>
  <si>
    <t xml:space="preserve">"výplně s vodorovným kladením na střih s přizanými spárami"  </t>
  </si>
  <si>
    <t>"šroubovány vruty skrz do podkladního roštu, vruty zahloubeny "</t>
  </si>
  <si>
    <t>2,012*(29,955*2+17,376*2+0,355*4)</t>
  </si>
  <si>
    <t>-(0,8*1,97+1,25*1,97+1,8*2,07)        "odpočet dveří"</t>
  </si>
  <si>
    <t>-0,425*(4,144*2+4,162*5*2+2,676) "odpočet lavičky"</t>
  </si>
  <si>
    <t>(1,25+1,97*2)*0,20   "ostění"</t>
  </si>
  <si>
    <t>(1,80+2,07*2)*0,20   "ostění"</t>
  </si>
  <si>
    <t>51</t>
  </si>
  <si>
    <t>60623495.R03</t>
  </si>
  <si>
    <t>překližka březová v kvalitě B/BB v tl. 15mm se sraženou hranou R2, lakovaná laky PÚ 3x  včetně dodávky vrutů</t>
  </si>
  <si>
    <t>-1269584439</t>
  </si>
  <si>
    <t>165,43*1,1</t>
  </si>
  <si>
    <t>52</t>
  </si>
  <si>
    <t>766417211.R01</t>
  </si>
  <si>
    <t>Montáž a dodávka podkladního roštu stěn z hoblovaných latí 40x90mm v rozponu cca 500 mm</t>
  </si>
  <si>
    <t>-1980986370</t>
  </si>
  <si>
    <t>53</t>
  </si>
  <si>
    <t>766434333</t>
  </si>
  <si>
    <t>Montáž obložení sloupů nebo pilířů plochy do 5 m2 panely obkladovými dýhovanými, plochy přes 1,50 m2</t>
  </si>
  <si>
    <t>-1265250321</t>
  </si>
  <si>
    <t>2,012*(0,4*2+0,3)*6*2</t>
  </si>
  <si>
    <t>54</t>
  </si>
  <si>
    <t>1060641512</t>
  </si>
  <si>
    <t>26,558*1,1</t>
  </si>
  <si>
    <t>55</t>
  </si>
  <si>
    <t>766437311.R01</t>
  </si>
  <si>
    <t>Montáž a dodávka podkladního roštu sloupů a pilířů z hoblovaných latí 40x90mm v rozponu cca 500 mm</t>
  </si>
  <si>
    <t>-1846561767</t>
  </si>
  <si>
    <t>56</t>
  </si>
  <si>
    <t>766417211.R02</t>
  </si>
  <si>
    <t>Lištování horní hrany obkladu - montáž a dodávka</t>
  </si>
  <si>
    <t>1647573033</t>
  </si>
  <si>
    <t>"stěny i sloupy"</t>
  </si>
  <si>
    <t>29,955*2+17,376*2+0,355*4+0,4*24</t>
  </si>
  <si>
    <t>57</t>
  </si>
  <si>
    <t>766417211.R03</t>
  </si>
  <si>
    <t>Ukončení obkladu u dveří nerezové L profily dl. 2000 mm - montáž a dodávka</t>
  </si>
  <si>
    <t>-2049378964</t>
  </si>
  <si>
    <t>58</t>
  </si>
  <si>
    <t>766417211.R04</t>
  </si>
  <si>
    <t>Bezpečnostní ochranné prvky sloupů U profil materiál molitan potažený koženkou, spodní strana překližka v. 2015 mm - montáž a dodávka</t>
  </si>
  <si>
    <t>265401588</t>
  </si>
  <si>
    <t>59</t>
  </si>
  <si>
    <t>766417211.R05</t>
  </si>
  <si>
    <t>Bezpečnostní ochranné prvky sloupů L profil materiál molitan potažený koženkou, spodní strana překližka v. 2015 mm - montáž a dodávka</t>
  </si>
  <si>
    <t>1856408107</t>
  </si>
  <si>
    <t>60</t>
  </si>
  <si>
    <t>766699313.R01</t>
  </si>
  <si>
    <t>Demontáž a zpětná montáž žebřin do původních držáků, včetně přišroubování ocel. pozink. úhelníku L 70x70x7mm dl. 70mm (s uložením)</t>
  </si>
  <si>
    <t>-1972227375</t>
  </si>
  <si>
    <t>953961114</t>
  </si>
  <si>
    <t>Kotvy chemické s vyvrtáním otvoru do betonu, železobetonu nebo tvrdého kamene tmel, velikost M 16, hloubka 125 mm</t>
  </si>
  <si>
    <t>132172648</t>
  </si>
  <si>
    <t>"ukotvení žebřin do podlahy"</t>
  </si>
  <si>
    <t>9*2</t>
  </si>
  <si>
    <t>62</t>
  </si>
  <si>
    <t>953965131</t>
  </si>
  <si>
    <t>Kotvy chemické s vyvrtáním otvoru kotevní šrouby pro chemické kotvy, velikost M 16, délka 190 mm</t>
  </si>
  <si>
    <t>-1894455269</t>
  </si>
  <si>
    <t>998766202</t>
  </si>
  <si>
    <t>Přesun hmot pro konstrukce truhlářské stanovený procentní sazbou (%) z ceny vodorovná dopravní vzdálenost do 50 m v objektech výšky přes 6 do 12 m</t>
  </si>
  <si>
    <t>-264870068</t>
  </si>
  <si>
    <t>767</t>
  </si>
  <si>
    <t>Konstrukce zámečnické</t>
  </si>
  <si>
    <t>64</t>
  </si>
  <si>
    <t>767113100.R01</t>
  </si>
  <si>
    <t>Demontáž a zpětná montáž basketbalového koše vč. úchytových lan, opálení a nátěru ocel.konstrukce</t>
  </si>
  <si>
    <t>350446968</t>
  </si>
  <si>
    <t>65</t>
  </si>
  <si>
    <t>767640322</t>
  </si>
  <si>
    <t>Montáž dveří ocelových vnitřních dvoukřídlových</t>
  </si>
  <si>
    <t>847055515</t>
  </si>
  <si>
    <t>"PŘED OSAZENÍM NUTNO PROVĚŘIT ÚNOSTNOST STÁV.ZÁRUBNĚ"</t>
  </si>
  <si>
    <t>66</t>
  </si>
  <si>
    <t>55340912.R01</t>
  </si>
  <si>
    <t>dveře ocelové pozinkované interiérové dvoukřídlé 1250x1970mm, tl. plechu 0,8mm, povrchová úprava nástřik RAL 9003</t>
  </si>
  <si>
    <t>654874183</t>
  </si>
  <si>
    <t>67</t>
  </si>
  <si>
    <t>55340912.R02</t>
  </si>
  <si>
    <t>dveře ocelové pozinkované interiérové dvoukřídlé 1800x2070mm, tl. plechu 0,8mm, povrchová úprava nástřik RAL 9003</t>
  </si>
  <si>
    <t>-2090363915</t>
  </si>
  <si>
    <t>68</t>
  </si>
  <si>
    <t>767649195</t>
  </si>
  <si>
    <t>Montáž dveří ocelových doplňků dveří - zámku</t>
  </si>
  <si>
    <t>106430458</t>
  </si>
  <si>
    <t>69</t>
  </si>
  <si>
    <t>54926045</t>
  </si>
  <si>
    <t>zámek stavební zadlabací vložkový 24026 s převodem pravý/levý</t>
  </si>
  <si>
    <t>1809830131</t>
  </si>
  <si>
    <t>70</t>
  </si>
  <si>
    <t>54914632</t>
  </si>
  <si>
    <t>kování dveřní vrchní kování bezpečnostní včetně štítu PZ 72 klika-klika F4 krytka</t>
  </si>
  <si>
    <t>-1493426877</t>
  </si>
  <si>
    <t>71</t>
  </si>
  <si>
    <t>767649193</t>
  </si>
  <si>
    <t>Montáž dveří ocelových doplňků dveří stavěče křídel</t>
  </si>
  <si>
    <t>682781613</t>
  </si>
  <si>
    <t>72</t>
  </si>
  <si>
    <t>54916362</t>
  </si>
  <si>
    <t>kování dveřní stavěč dveří K501 lak</t>
  </si>
  <si>
    <t>1984861541</t>
  </si>
  <si>
    <t>73</t>
  </si>
  <si>
    <t>767649191</t>
  </si>
  <si>
    <t>Montáž dveří ocelových doplňků dveří samozavírače hydraulického</t>
  </si>
  <si>
    <t>1926123546</t>
  </si>
  <si>
    <t>74</t>
  </si>
  <si>
    <t>54917265.R01</t>
  </si>
  <si>
    <t xml:space="preserve">dveřní zavírač s aretačním ramínkem </t>
  </si>
  <si>
    <t>485621452</t>
  </si>
  <si>
    <t>75</t>
  </si>
  <si>
    <t>998767202</t>
  </si>
  <si>
    <t>Přesun hmot pro zámečnické konstrukce stanovený procentní sazbou (%) z ceny vodorovná dopravní vzdálenost do 50 m v objektech výšky přes 6 do 12 m</t>
  </si>
  <si>
    <t>1047077602</t>
  </si>
  <si>
    <t>7671</t>
  </si>
  <si>
    <t>Lavičky</t>
  </si>
  <si>
    <t>76</t>
  </si>
  <si>
    <t>767995111</t>
  </si>
  <si>
    <t>Montáž ostatních atypických zámečnických konstrukcí hmotnosti do 5 kg</t>
  </si>
  <si>
    <t>kg</t>
  </si>
  <si>
    <t>-1228678514</t>
  </si>
  <si>
    <t>"příčné profily 35x35x2,5mm - lavice"</t>
  </si>
  <si>
    <t>(0,455+0,145+0,355+0,059)*2,55 *114</t>
  </si>
  <si>
    <t>"patní plechy P5-100x100mm"</t>
  </si>
  <si>
    <t>0,1*0,1*40 *114*2</t>
  </si>
  <si>
    <t>77</t>
  </si>
  <si>
    <t>767995112</t>
  </si>
  <si>
    <t>Montáž ostatních atypických zámečnických konstrukcí hmotnosti přes 5 do 10 kg</t>
  </si>
  <si>
    <t>-1533897255</t>
  </si>
  <si>
    <t>"podélné profily 35x35x2,5mm - lavice"</t>
  </si>
  <si>
    <t xml:space="preserve">(4,144*2+4,162*5*2+2,676)*2,55  *3 </t>
  </si>
  <si>
    <t>78</t>
  </si>
  <si>
    <t>14550230.R01</t>
  </si>
  <si>
    <t>profil ocelový čtvercový uzavřený 35x35x2,5mm</t>
  </si>
  <si>
    <t>-378999726</t>
  </si>
  <si>
    <t>(294,77+402,268)/1000*1,1</t>
  </si>
  <si>
    <t>79</t>
  </si>
  <si>
    <t>13530000.R18</t>
  </si>
  <si>
    <t xml:space="preserve">patní plech P5-100x100mm s dvěma otvory </t>
  </si>
  <si>
    <t>1257014818</t>
  </si>
  <si>
    <t>114*2</t>
  </si>
  <si>
    <t>80</t>
  </si>
  <si>
    <t>766699211</t>
  </si>
  <si>
    <t>Montáž ostatních truhlářských konstrukcí desek lavic, šířky do 500 mm</t>
  </si>
  <si>
    <t>-724423707</t>
  </si>
  <si>
    <t>4,144*2+4,162*5*2+2,676</t>
  </si>
  <si>
    <t>81</t>
  </si>
  <si>
    <t>60623495.R04</t>
  </si>
  <si>
    <t>překližka březová v dílcích v tl. 18mm se sraženou hranou R2, lakovaná laky PÚ 3x  včetně dodávky vrutů</t>
  </si>
  <si>
    <t>1179897144</t>
  </si>
  <si>
    <t>(4,144*2+4,162*5*2+2,676)*0,355*1,1</t>
  </si>
  <si>
    <t>82</t>
  </si>
  <si>
    <t>110339801</t>
  </si>
  <si>
    <t xml:space="preserve">0,425*(4,144*2+4,162*5*2+2,676)  </t>
  </si>
  <si>
    <t>83</t>
  </si>
  <si>
    <t>1301986670</t>
  </si>
  <si>
    <t xml:space="preserve">0,425*(4,144*2+4,162*5*2+2,676)*1,1  </t>
  </si>
  <si>
    <t>84</t>
  </si>
  <si>
    <t>953961111</t>
  </si>
  <si>
    <t>Kotvy chemické s vyvrtáním otvoru do betonu, železobetonu nebo tvrdého kamene tmel, velikost M 8, hloubka 80 mm</t>
  </si>
  <si>
    <t>1443935157</t>
  </si>
  <si>
    <t>114*4</t>
  </si>
  <si>
    <t>85</t>
  </si>
  <si>
    <t>953965112</t>
  </si>
  <si>
    <t>Kotvy chemické s vyvrtáním otvoru kotevní šrouby pro chemické kotvy, velikost M 8, délka 150 mm</t>
  </si>
  <si>
    <t>1478878047</t>
  </si>
  <si>
    <t>86</t>
  </si>
  <si>
    <t>1596765838</t>
  </si>
  <si>
    <t>783</t>
  </si>
  <si>
    <t>Dokončovací práce - nátěry</t>
  </si>
  <si>
    <t>87</t>
  </si>
  <si>
    <t>783306809</t>
  </si>
  <si>
    <t>Odstranění nátěrů ze zámečnických konstrukcí okartáčováním</t>
  </si>
  <si>
    <t>-1454798370</t>
  </si>
  <si>
    <t>(1,25+1,97*2)*0,25</t>
  </si>
  <si>
    <t>(1,80+2,07*2)*0,25</t>
  </si>
  <si>
    <t>Mezisoučet   stávající zárubně</t>
  </si>
  <si>
    <t>88</t>
  </si>
  <si>
    <t>783306805</t>
  </si>
  <si>
    <t>Odstranění nátěrů ze zámečnických konstrukcí opálením s obroušením</t>
  </si>
  <si>
    <t>100704313</t>
  </si>
  <si>
    <t>Mezisoučet   ocelový nosník pro šplhací lana</t>
  </si>
  <si>
    <t>Mezisoučet   ocelový nosník pro šplhací tyče</t>
  </si>
  <si>
    <t>Mezisoučet   nedemontované ocelové kce basketbalových košů</t>
  </si>
  <si>
    <t>89</t>
  </si>
  <si>
    <t>783301311</t>
  </si>
  <si>
    <t>Příprava podkladu zámečnických konstrukcí před provedením nátěru odmaštění odmašťovačem vodou ředitelným</t>
  </si>
  <si>
    <t>1018455780</t>
  </si>
  <si>
    <t>(0,455+0,145+0,355+0,059)*0,035*4 *114</t>
  </si>
  <si>
    <t xml:space="preserve">(4,144*2+4,162*5*2+2,676)*0,035*4  *3 </t>
  </si>
  <si>
    <t>0,1*0,1*2 *114*2</t>
  </si>
  <si>
    <t>Mezisoučet   ocelová kce laviček</t>
  </si>
  <si>
    <t>90</t>
  </si>
  <si>
    <t>783314101</t>
  </si>
  <si>
    <t>Základní nátěr zámečnických konstrukcí jednonásobný syntetický</t>
  </si>
  <si>
    <t>-229151965</t>
  </si>
  <si>
    <t>91</t>
  </si>
  <si>
    <t>783315101</t>
  </si>
  <si>
    <t>Mezinátěr zámečnických konstrukcí jednonásobný syntetický standardní</t>
  </si>
  <si>
    <t>-730746577</t>
  </si>
  <si>
    <t>92</t>
  </si>
  <si>
    <t>783317101</t>
  </si>
  <si>
    <t>Krycí nátěr (email) zámečnických konstrukcí jednonásobný syntetický standardní</t>
  </si>
  <si>
    <t>-1873001102</t>
  </si>
  <si>
    <t>93</t>
  </si>
  <si>
    <t>783606867</t>
  </si>
  <si>
    <t>Odstranění nátěrů z armatur a kovových potrubí potrubí přes DN 50 do DN 100 mm opálením</t>
  </si>
  <si>
    <t>-1186391388</t>
  </si>
  <si>
    <t>5,4*4</t>
  </si>
  <si>
    <t>Mezisoučet   šplhací tyče</t>
  </si>
  <si>
    <t>5,4*2</t>
  </si>
  <si>
    <t>Mezisoučet   tyče u žebříku</t>
  </si>
  <si>
    <t>Mezisoučet   nosná konstrukce kruhů</t>
  </si>
  <si>
    <t>783606869</t>
  </si>
  <si>
    <t>Odstranění nátěrů z armatur a kovových potrubí potrubí přes DN 50 do DN 100 mm okartáčováním</t>
  </si>
  <si>
    <t>1353271760</t>
  </si>
  <si>
    <t>95</t>
  </si>
  <si>
    <t>783601731</t>
  </si>
  <si>
    <t>Příprava podkladu armatur a kovových potrubí před provedením nátěru potrubí přes DN 50 do DN 100 mm odmaštěním, odmašťovačem vodou ředitelným</t>
  </si>
  <si>
    <t>404365309</t>
  </si>
  <si>
    <t>96</t>
  </si>
  <si>
    <t>783614561</t>
  </si>
  <si>
    <t>Základní nátěr armatur a kovových potrubí jednonásobný potrubí přes DN 50 do DN 100 mm syntetický</t>
  </si>
  <si>
    <t>-2025735307</t>
  </si>
  <si>
    <t>97</t>
  </si>
  <si>
    <t>783615561</t>
  </si>
  <si>
    <t>Mezinátěr armatur a kovových potrubí potrubí přes DN 50 do DN 100 mm syntetický standardní</t>
  </si>
  <si>
    <t>-39075869</t>
  </si>
  <si>
    <t>98</t>
  </si>
  <si>
    <t>783617621</t>
  </si>
  <si>
    <t>Krycí nátěr (email) armatur a kovových potrubí potrubí přes DN 50 do DN 100 mm jednonásobný syntetický standardní</t>
  </si>
  <si>
    <t>540864906</t>
  </si>
  <si>
    <t>784</t>
  </si>
  <si>
    <t xml:space="preserve">Dokončovací práce - malby </t>
  </si>
  <si>
    <t>99</t>
  </si>
  <si>
    <t>784111001</t>
  </si>
  <si>
    <t>Oprášení (ometení) podkladu v místnostech výšky do 3,80 m</t>
  </si>
  <si>
    <t>57657228</t>
  </si>
  <si>
    <t>2,8*(5,75*2+3,3*2+0,125*2+4,82*2+0,4*2)    "nářaďovna m.č. 102 - STĚNY"</t>
  </si>
  <si>
    <t>100</t>
  </si>
  <si>
    <t>784181121</t>
  </si>
  <si>
    <t>Penetrace podkladu jednonásobná hloubková v místnostech výšky do 3,80 m</t>
  </si>
  <si>
    <t>-76945866</t>
  </si>
  <si>
    <t>101</t>
  </si>
  <si>
    <t>784211111</t>
  </si>
  <si>
    <t>Malby z malířských směsí otěruvzdorných za mokra dvojnásobné, bílé za mokra otěruvzdorné velmi dobře v místnostech výšky do 3,80 m</t>
  </si>
  <si>
    <t>1671774356</t>
  </si>
  <si>
    <t xml:space="preserve"> "nářaďovna m.č. 102 - nad omyvatelným soklem "</t>
  </si>
  <si>
    <t>1,4*(5,75*2+3,3*2+0,125*2+4,82*2+0,4*2)    " STĚNY"</t>
  </si>
  <si>
    <t>38,9                                                                    "SDK STROP"</t>
  </si>
  <si>
    <t>102</t>
  </si>
  <si>
    <t>784211101</t>
  </si>
  <si>
    <t>Malby z malířských směsí otěruvzdorných za mokra dvojnásobné, bílé za mokra otěruvzdorné výborně v místnostech výšky do 3,80 m</t>
  </si>
  <si>
    <t>-453265676</t>
  </si>
  <si>
    <t>"OMYVATELNÝ NÁTĚR"</t>
  </si>
  <si>
    <t>1,4*(5,75*2+3,3*2+0,125*2+4,82*2+0,4*2)    "nářaďovna - m.č. 102"</t>
  </si>
  <si>
    <t>103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</si>
  <si>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</si>
  <si>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</si>
  <si>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-995400506</t>
  </si>
  <si>
    <t>104</t>
  </si>
  <si>
    <t>784211143</t>
  </si>
  <si>
    <t>Malby z malířských směsí otěruvzdorných za mokra Příplatek k cenám dvojnásobných maleb za zvýšenou pracnost při provádění styku 2 barev</t>
  </si>
  <si>
    <t>-901876741</t>
  </si>
  <si>
    <t>(5,75*2+3,3*2+0,125*2+4,82*2+0,4*2)    "nářaďovna - m.č. 102"</t>
  </si>
  <si>
    <t>105</t>
  </si>
  <si>
    <t>784181125</t>
  </si>
  <si>
    <t>Penetrace podkladu jednonásobná hloubková v místnostech výšky přes 5,00 m</t>
  </si>
  <si>
    <t>1589217370</t>
  </si>
  <si>
    <t>Součet  stěny nad dřevěným obkladem - m.č. 101</t>
  </si>
  <si>
    <t>106</t>
  </si>
  <si>
    <t>784211115</t>
  </si>
  <si>
    <t>Malby z malířských směsí otěruvzdorných za mokra dvojnásobné, bílé za mokra otěruvzdorné velmi dobře v místnostech výšky přes 5,00 m</t>
  </si>
  <si>
    <t>-259885918</t>
  </si>
  <si>
    <t>107</t>
  </si>
  <si>
    <t>784171101</t>
  </si>
  <si>
    <t>Zakrytí nemalovaných ploch (materiál ve specifikaci) včetně pozdějšího odkrytí podlah</t>
  </si>
  <si>
    <t>-1148133468</t>
  </si>
  <si>
    <t>108</t>
  </si>
  <si>
    <t>58124844</t>
  </si>
  <si>
    <t>fólie pro malířské potřeby zakrývací tl 25µ 4x5m</t>
  </si>
  <si>
    <t>-1472219859</t>
  </si>
  <si>
    <t>583,9*1,05</t>
  </si>
  <si>
    <t>786</t>
  </si>
  <si>
    <t>Dokončovací práce - žaluzie</t>
  </si>
  <si>
    <t>109</t>
  </si>
  <si>
    <t>786627121</t>
  </si>
  <si>
    <t>Montáž zastiňujících žaluzií lamelových venkovních pro okna kovová</t>
  </si>
  <si>
    <t>113056785</t>
  </si>
  <si>
    <t>1,2*1,5*38   "okna na SV"</t>
  </si>
  <si>
    <t>110</t>
  </si>
  <si>
    <t>55346200.R01</t>
  </si>
  <si>
    <t>žaluzie venkovní AL 1dílná typ Z-90 1200x1500 mm horní profil z válcované oceli 58x56mm, ovládání el.motorem, s větrnným čidlem a automat. zatahováním, boční vedení ve vodících lištách 20x20mm</t>
  </si>
  <si>
    <t>-954674341</t>
  </si>
  <si>
    <t>111</t>
  </si>
  <si>
    <t>998786202</t>
  </si>
  <si>
    <t>Přesun hmot pro čalounické úpravy stanovený procentní sazbou (%) z ceny vodorovná dopravní vzdálenost do 50 m v objektech výšky přes 6 do 12 m</t>
  </si>
  <si>
    <t>60251449</t>
  </si>
  <si>
    <t>HZS</t>
  </si>
  <si>
    <t>Hodinové zúčtovací sazby</t>
  </si>
  <si>
    <t>112</t>
  </si>
  <si>
    <t>HZS1291</t>
  </si>
  <si>
    <t>Hodinové zúčtovací sazby profesí HSV zemní a pomocné práce pomocný stavební dělník</t>
  </si>
  <si>
    <t>hod</t>
  </si>
  <si>
    <t>512</t>
  </si>
  <si>
    <t>805740372</t>
  </si>
  <si>
    <t>8   "STĚHOVÁNÍ SPORTOVNÍHO NÁČINÍ A SKŘÍNÍ"</t>
  </si>
  <si>
    <t>3 - VELKÝ SÁL A NÁŘAĎOVNA - ELEKTROINSTALACE</t>
  </si>
  <si>
    <t xml:space="preserve"> </t>
  </si>
  <si>
    <t>M - Práce a dodávky M</t>
  </si>
  <si>
    <t xml:space="preserve">    21-M2 - Materiál elektromontážní</t>
  </si>
  <si>
    <t xml:space="preserve">    21-M4 - Elektromontáže</t>
  </si>
  <si>
    <t xml:space="preserve">    21-M7 - PPV</t>
  </si>
  <si>
    <t xml:space="preserve">    21-M73 - Kompletační činnost a revize</t>
  </si>
  <si>
    <t>Práce a dodávky M</t>
  </si>
  <si>
    <t>21-M2</t>
  </si>
  <si>
    <t>Materiál elektromontážní</t>
  </si>
  <si>
    <t>434004</t>
  </si>
  <si>
    <t>jistič LPN 1pól/ch.B/ 10A</t>
  </si>
  <si>
    <t>ks</t>
  </si>
  <si>
    <t>434004.1</t>
  </si>
  <si>
    <t>jistič LPN 1pól/ch.B/ 16A</t>
  </si>
  <si>
    <t>438502</t>
  </si>
  <si>
    <t>proudový chránič 4pol OFI-40-4-030AC 10kA</t>
  </si>
  <si>
    <t>410193</t>
  </si>
  <si>
    <t>spínač žaluziový Tango 6410-0-0378</t>
  </si>
  <si>
    <t>420091</t>
  </si>
  <si>
    <t>rámeček pro 1 přístroj Tango</t>
  </si>
  <si>
    <t>410011</t>
  </si>
  <si>
    <t>spínač 10A/250Vstř TANGO řaz.1</t>
  </si>
  <si>
    <t>420002</t>
  </si>
  <si>
    <t>zásuvka 16A/250Vstř Tango 5518A-A2359 clonky</t>
  </si>
  <si>
    <t>420091.1</t>
  </si>
  <si>
    <t>rámeček pro 1 přístroj Tango 3901A-B10</t>
  </si>
  <si>
    <t>311115</t>
  </si>
  <si>
    <t>krabice univerzální/přístrojová KU68-1901</t>
  </si>
  <si>
    <t>311117</t>
  </si>
  <si>
    <t>krabice univerz/rozvodka KU68-1903 vč.KO68 +S66</t>
  </si>
  <si>
    <t>312212</t>
  </si>
  <si>
    <t>krabice D9125 IP55 88x88/2úch 4xESt13,5 5x2,5Cu</t>
  </si>
  <si>
    <t>333021</t>
  </si>
  <si>
    <t>lišta vkládací LV 18x13</t>
  </si>
  <si>
    <t>333031</t>
  </si>
  <si>
    <t>lišta vkládací LV 24x22</t>
  </si>
  <si>
    <t>333171</t>
  </si>
  <si>
    <t>lišta vkládací LH 60x40</t>
  </si>
  <si>
    <t>340111</t>
  </si>
  <si>
    <t>elektroinstal kanál EKD 100x40</t>
  </si>
  <si>
    <t>900001</t>
  </si>
  <si>
    <t>Montážní materiál (úchyty, hmožděnky a pod.)</t>
  </si>
  <si>
    <t>101105</t>
  </si>
  <si>
    <t>kabel CYKY 3x1,5</t>
  </si>
  <si>
    <t>101106</t>
  </si>
  <si>
    <t>kabel CYKY 3x2,5</t>
  </si>
  <si>
    <t>101305</t>
  </si>
  <si>
    <t>kabel CYKY 5x1,5</t>
  </si>
  <si>
    <t>35822900.R01</t>
  </si>
  <si>
    <t>prořez pro kabely a lišty 5 %</t>
  </si>
  <si>
    <t>-1268195343</t>
  </si>
  <si>
    <t>35822900.R02</t>
  </si>
  <si>
    <t>materiál podružný 3%</t>
  </si>
  <si>
    <t>-990730481</t>
  </si>
  <si>
    <t>21-M4</t>
  </si>
  <si>
    <t>Elektromontáže</t>
  </si>
  <si>
    <t>210120401</t>
  </si>
  <si>
    <t>jistič vč.zapojení 1pól/25A</t>
  </si>
  <si>
    <t>210120492</t>
  </si>
  <si>
    <t>proudový chránič vč.zapojení 4pól/63A</t>
  </si>
  <si>
    <t>210110091</t>
  </si>
  <si>
    <t>spínač zapuštěný vč.zapojení s plynulou regulací</t>
  </si>
  <si>
    <t>210110041</t>
  </si>
  <si>
    <t>spínač zapuštěný vč.zapojení 1pólový/řazení 1</t>
  </si>
  <si>
    <t>210111012</t>
  </si>
  <si>
    <t>zásuvka domovní zapuštěná vč.zapojení průběžně</t>
  </si>
  <si>
    <t>210010301</t>
  </si>
  <si>
    <t>krabice přístrojová bez zapojení</t>
  </si>
  <si>
    <t>210010321</t>
  </si>
  <si>
    <t>krabicová rozvodka vč.svorkovn.a zapojení(-KR68)</t>
  </si>
  <si>
    <t>210010453</t>
  </si>
  <si>
    <t>krabice plast pro P rozvod vč.zapojení 8111</t>
  </si>
  <si>
    <t>210010111</t>
  </si>
  <si>
    <t>minilišta vkládací pevně uložená do š.20mm</t>
  </si>
  <si>
    <t>210010105</t>
  </si>
  <si>
    <t>lišta vkládací úplná pevně uložená do š.40mm</t>
  </si>
  <si>
    <t>210010106</t>
  </si>
  <si>
    <t>lišta vkládací úplná pevně uložená do š.80mm</t>
  </si>
  <si>
    <t>210010107</t>
  </si>
  <si>
    <t>lišta vkládací úplná pevně uložená do š.120mm</t>
  </si>
  <si>
    <t>219990011</t>
  </si>
  <si>
    <t>úprava stávajícího rozvaděče</t>
  </si>
  <si>
    <t>210810048</t>
  </si>
  <si>
    <t>kabel(-CYKY) pevně uložený do 3x6/4x4/7x2,5</t>
  </si>
  <si>
    <t>21-M7</t>
  </si>
  <si>
    <t>PPV</t>
  </si>
  <si>
    <t>210000000.R23</t>
  </si>
  <si>
    <t>PPV pro elektromontáže 6%</t>
  </si>
  <si>
    <t>-225464764</t>
  </si>
  <si>
    <t>21-M73</t>
  </si>
  <si>
    <t>Kompletační činnost a revize</t>
  </si>
  <si>
    <t>210000000.R24</t>
  </si>
  <si>
    <t>Elektroinstalace - kompletační činnost</t>
  </si>
  <si>
    <t>1331383967</t>
  </si>
  <si>
    <t>210000000.R25</t>
  </si>
  <si>
    <t>Elektroinstalace - revize</t>
  </si>
  <si>
    <t>506775096</t>
  </si>
  <si>
    <t>4 - VEDLEJŠÍ ROZPOČTOVÉ NÁKLADY</t>
  </si>
  <si>
    <t>VRN - Vedlejší rozpočtové náklady</t>
  </si>
  <si>
    <t xml:space="preserve">    VRN3 - Zařízení staveniště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</si>
  <si>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</si>
  <si>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</si>
  <si>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</si>
  <si>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</si>
  <si>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</si>
  <si>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</si>
  <si>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1024</t>
  </si>
  <si>
    <t>-857591115</t>
  </si>
  <si>
    <t>VRN7</t>
  </si>
  <si>
    <t>Provozní vlivy</t>
  </si>
  <si>
    <t>071103000</t>
  </si>
  <si>
    <t>Provoz investora</t>
  </si>
  <si>
    <t>1856625424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</si>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</sst>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0" fillId="0" borderId="10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8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7" fontId="32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3" fillId="0" borderId="23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3" fillId="0" borderId="0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3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top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6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8" fillId="0" borderId="29" xfId="0" applyFont="1" applyBorder="1" applyAlignment="1">
      <alignment/>
    </xf>
    <xf numFmtId="0" fontId="33" fillId="0" borderId="26" xfId="0" applyFont="1" applyBorder="1" applyAlignment="1">
      <alignment vertical="top"/>
    </xf>
    <xf numFmtId="0" fontId="33" fillId="0" borderId="27" xfId="0" applyFont="1" applyBorder="1" applyAlignment="1">
      <alignment vertical="top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top"/>
    </xf>
    <xf numFmtId="0" fontId="33" fillId="0" borderId="28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0" xfId="0" applyFont="1" applyBorder="1" applyAlignment="1">
      <alignment vertical="top"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left"/>
    </xf>
    <xf numFmtId="0" fontId="34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29" xfId="0" applyFont="1" applyBorder="1" applyAlignment="1">
      <alignment horizontal="left" wrapText="1"/>
    </xf>
    <xf numFmtId="49" fontId="36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>
      <selection activeCell="A42" sqref="A42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25" width="2.28125" style="0" customWidth="1"/>
    <col min="26" max="26" width="15.57421875" style="0" customWidth="1"/>
    <col min="27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8.8515625" style="0" customWidth="1"/>
    <col min="41" max="41" width="6.421875" style="0" customWidth="1"/>
    <col min="42" max="42" width="3.57421875" style="0" customWidth="1"/>
    <col min="43" max="43" width="13.421875" style="0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" customHeight="1"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S2" s="17" t="s">
        <v>6</v>
      </c>
      <c r="BT2" s="17" t="s">
        <v>7</v>
      </c>
    </row>
    <row r="3" spans="2:72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49" t="s">
        <v>14</v>
      </c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22"/>
      <c r="AQ5" s="22"/>
      <c r="AR5" s="20"/>
      <c r="BE5" s="329" t="s">
        <v>15</v>
      </c>
      <c r="BS5" s="17" t="s">
        <v>16</v>
      </c>
    </row>
    <row r="6" spans="2:71" ht="36.9" customHeight="1">
      <c r="B6" s="21"/>
      <c r="C6" s="22"/>
      <c r="D6" s="28" t="s">
        <v>17</v>
      </c>
      <c r="E6" s="22"/>
      <c r="F6" s="22"/>
      <c r="G6" s="22"/>
      <c r="H6" s="22"/>
      <c r="I6" s="22"/>
      <c r="J6" s="22"/>
      <c r="K6" s="351" t="s">
        <v>18</v>
      </c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22"/>
      <c r="AQ6" s="22"/>
      <c r="AR6" s="20"/>
      <c r="BE6" s="330"/>
      <c r="BS6" s="17" t="s">
        <v>16</v>
      </c>
    </row>
    <row r="7" spans="2:71" ht="12" customHeight="1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21</v>
      </c>
      <c r="AL7" s="22"/>
      <c r="AM7" s="22"/>
      <c r="AN7" s="27" t="s">
        <v>22</v>
      </c>
      <c r="AO7" s="22"/>
      <c r="AP7" s="22"/>
      <c r="AQ7" s="22"/>
      <c r="AR7" s="20"/>
      <c r="BE7" s="330"/>
      <c r="BS7" s="17" t="s">
        <v>16</v>
      </c>
    </row>
    <row r="8" spans="2:71" ht="12" customHeight="1">
      <c r="B8" s="21"/>
      <c r="C8" s="22"/>
      <c r="D8" s="29" t="s">
        <v>23</v>
      </c>
      <c r="E8" s="22"/>
      <c r="F8" s="22"/>
      <c r="G8" s="22"/>
      <c r="H8" s="22"/>
      <c r="I8" s="22"/>
      <c r="J8" s="22"/>
      <c r="K8" s="27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25</v>
      </c>
      <c r="AL8" s="22"/>
      <c r="AM8" s="22"/>
      <c r="AN8" s="30" t="s">
        <v>26</v>
      </c>
      <c r="AO8" s="22"/>
      <c r="AP8" s="22"/>
      <c r="AQ8" s="22"/>
      <c r="AR8" s="20"/>
      <c r="BE8" s="330"/>
      <c r="BS8" s="17" t="s">
        <v>16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30"/>
      <c r="BS9" s="17" t="s">
        <v>16</v>
      </c>
    </row>
    <row r="10" spans="2:71" ht="12" customHeight="1">
      <c r="B10" s="21"/>
      <c r="C10" s="22"/>
      <c r="D10" s="29" t="s">
        <v>27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28</v>
      </c>
      <c r="AL10" s="22"/>
      <c r="AM10" s="22"/>
      <c r="AN10" s="27" t="s">
        <v>22</v>
      </c>
      <c r="AO10" s="22"/>
      <c r="AP10" s="22"/>
      <c r="AQ10" s="22"/>
      <c r="AR10" s="20"/>
      <c r="BE10" s="330"/>
      <c r="BS10" s="17" t="s">
        <v>16</v>
      </c>
    </row>
    <row r="11" spans="2:7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30</v>
      </c>
      <c r="AL11" s="22"/>
      <c r="AM11" s="22"/>
      <c r="AN11" s="27" t="s">
        <v>22</v>
      </c>
      <c r="AO11" s="22"/>
      <c r="AP11" s="22"/>
      <c r="AQ11" s="22"/>
      <c r="AR11" s="20"/>
      <c r="BE11" s="330"/>
      <c r="BS11" s="17" t="s">
        <v>16</v>
      </c>
    </row>
    <row r="12" spans="2:7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30"/>
      <c r="BS12" s="17" t="s">
        <v>16</v>
      </c>
    </row>
    <row r="13" spans="2:71" ht="12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28</v>
      </c>
      <c r="AL13" s="22"/>
      <c r="AM13" s="22"/>
      <c r="AN13" s="31" t="s">
        <v>32</v>
      </c>
      <c r="AO13" s="22"/>
      <c r="AP13" s="22"/>
      <c r="AQ13" s="22"/>
      <c r="AR13" s="20"/>
      <c r="BE13" s="330"/>
      <c r="BS13" s="17" t="s">
        <v>16</v>
      </c>
    </row>
    <row r="14" spans="2:71" ht="10.2">
      <c r="B14" s="21"/>
      <c r="C14" s="22"/>
      <c r="D14" s="22"/>
      <c r="E14" s="352" t="s">
        <v>32</v>
      </c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29" t="s">
        <v>30</v>
      </c>
      <c r="AL14" s="22"/>
      <c r="AM14" s="22"/>
      <c r="AN14" s="31" t="s">
        <v>32</v>
      </c>
      <c r="AO14" s="22"/>
      <c r="AP14" s="22"/>
      <c r="AQ14" s="22"/>
      <c r="AR14" s="20"/>
      <c r="BE14" s="330"/>
      <c r="BS14" s="17" t="s">
        <v>16</v>
      </c>
    </row>
    <row r="15" spans="2:7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30"/>
      <c r="BS15" s="17" t="s">
        <v>4</v>
      </c>
    </row>
    <row r="16" spans="2:71" ht="12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28</v>
      </c>
      <c r="AL16" s="22"/>
      <c r="AM16" s="22"/>
      <c r="AN16" s="27" t="s">
        <v>22</v>
      </c>
      <c r="AO16" s="22"/>
      <c r="AP16" s="22"/>
      <c r="AQ16" s="22"/>
      <c r="AR16" s="20"/>
      <c r="BE16" s="330"/>
      <c r="BS16" s="17" t="s">
        <v>4</v>
      </c>
    </row>
    <row r="17" spans="2:7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30</v>
      </c>
      <c r="AL17" s="22"/>
      <c r="AM17" s="22"/>
      <c r="AN17" s="27" t="s">
        <v>22</v>
      </c>
      <c r="AO17" s="22"/>
      <c r="AP17" s="22"/>
      <c r="AQ17" s="22"/>
      <c r="AR17" s="20"/>
      <c r="BE17" s="330"/>
      <c r="BS17" s="17" t="s">
        <v>35</v>
      </c>
    </row>
    <row r="18" spans="2:7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30"/>
      <c r="BS18" s="17" t="s">
        <v>6</v>
      </c>
    </row>
    <row r="19" spans="2:71" ht="12" customHeight="1">
      <c r="B19" s="21"/>
      <c r="C19" s="22"/>
      <c r="D19" s="29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28</v>
      </c>
      <c r="AL19" s="22"/>
      <c r="AM19" s="22"/>
      <c r="AN19" s="27" t="s">
        <v>22</v>
      </c>
      <c r="AO19" s="22"/>
      <c r="AP19" s="22"/>
      <c r="AQ19" s="22"/>
      <c r="AR19" s="20"/>
      <c r="BE19" s="330"/>
      <c r="BS19" s="17" t="s">
        <v>6</v>
      </c>
    </row>
    <row r="20" spans="2:7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30</v>
      </c>
      <c r="AL20" s="22"/>
      <c r="AM20" s="22"/>
      <c r="AN20" s="27" t="s">
        <v>22</v>
      </c>
      <c r="AO20" s="22"/>
      <c r="AP20" s="22"/>
      <c r="AQ20" s="22"/>
      <c r="AR20" s="20"/>
      <c r="BE20" s="330"/>
      <c r="BS20" s="17" t="s">
        <v>4</v>
      </c>
    </row>
    <row r="21" spans="2:57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30"/>
    </row>
    <row r="22" spans="2:57" ht="12" customHeight="1">
      <c r="B22" s="21"/>
      <c r="C22" s="22"/>
      <c r="D22" s="29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30"/>
    </row>
    <row r="23" spans="2:57" ht="40.8" customHeight="1">
      <c r="B23" s="21"/>
      <c r="C23" s="22"/>
      <c r="D23" s="22"/>
      <c r="E23" s="354" t="s">
        <v>39</v>
      </c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22"/>
      <c r="AP23" s="22"/>
      <c r="AQ23" s="22"/>
      <c r="AR23" s="20"/>
      <c r="BE23" s="330"/>
    </row>
    <row r="24" spans="2:57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30"/>
    </row>
    <row r="25" spans="2:57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30"/>
    </row>
    <row r="26" spans="2:57" s="1" customFormat="1" ht="25.95" customHeight="1">
      <c r="B26" s="34"/>
      <c r="C26" s="35"/>
      <c r="D26" s="36" t="s">
        <v>40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31">
        <f>ROUND(AG54,2)</f>
        <v>0</v>
      </c>
      <c r="AL26" s="332"/>
      <c r="AM26" s="332"/>
      <c r="AN26" s="332"/>
      <c r="AO26" s="332"/>
      <c r="AP26" s="35"/>
      <c r="AQ26" s="35"/>
      <c r="AR26" s="38"/>
      <c r="BE26" s="330"/>
    </row>
    <row r="27" spans="2:57" s="1" customFormat="1" ht="6.9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30"/>
    </row>
    <row r="28" spans="2:57" s="1" customFormat="1" ht="10.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5" t="s">
        <v>41</v>
      </c>
      <c r="M28" s="355"/>
      <c r="N28" s="355"/>
      <c r="O28" s="355"/>
      <c r="P28" s="355"/>
      <c r="Q28" s="35"/>
      <c r="R28" s="35"/>
      <c r="S28" s="35"/>
      <c r="T28" s="35"/>
      <c r="U28" s="35"/>
      <c r="V28" s="35"/>
      <c r="W28" s="355" t="s">
        <v>42</v>
      </c>
      <c r="X28" s="355"/>
      <c r="Y28" s="355"/>
      <c r="Z28" s="355"/>
      <c r="AA28" s="355"/>
      <c r="AB28" s="355"/>
      <c r="AC28" s="355"/>
      <c r="AD28" s="355"/>
      <c r="AE28" s="355"/>
      <c r="AF28" s="35"/>
      <c r="AG28" s="35"/>
      <c r="AH28" s="35"/>
      <c r="AI28" s="35"/>
      <c r="AJ28" s="35"/>
      <c r="AK28" s="355" t="s">
        <v>43</v>
      </c>
      <c r="AL28" s="355"/>
      <c r="AM28" s="355"/>
      <c r="AN28" s="355"/>
      <c r="AO28" s="355"/>
      <c r="AP28" s="35"/>
      <c r="AQ28" s="35"/>
      <c r="AR28" s="38"/>
      <c r="BE28" s="330"/>
    </row>
    <row r="29" spans="2:57" s="2" customFormat="1" ht="14.4" customHeight="1">
      <c r="B29" s="39"/>
      <c r="C29" s="40"/>
      <c r="D29" s="29" t="s">
        <v>44</v>
      </c>
      <c r="E29" s="40"/>
      <c r="F29" s="29" t="s">
        <v>45</v>
      </c>
      <c r="G29" s="40"/>
      <c r="H29" s="40"/>
      <c r="I29" s="40"/>
      <c r="J29" s="40"/>
      <c r="K29" s="40"/>
      <c r="L29" s="356">
        <v>0.21</v>
      </c>
      <c r="M29" s="328"/>
      <c r="N29" s="328"/>
      <c r="O29" s="328"/>
      <c r="P29" s="328"/>
      <c r="Q29" s="40"/>
      <c r="R29" s="40"/>
      <c r="S29" s="40"/>
      <c r="T29" s="40"/>
      <c r="U29" s="40"/>
      <c r="V29" s="40"/>
      <c r="W29" s="327">
        <f>ROUND(AZ54,2)</f>
        <v>0</v>
      </c>
      <c r="X29" s="328"/>
      <c r="Y29" s="328"/>
      <c r="Z29" s="328"/>
      <c r="AA29" s="328"/>
      <c r="AB29" s="328"/>
      <c r="AC29" s="328"/>
      <c r="AD29" s="328"/>
      <c r="AE29" s="328"/>
      <c r="AF29" s="40"/>
      <c r="AG29" s="40"/>
      <c r="AH29" s="40"/>
      <c r="AI29" s="40"/>
      <c r="AJ29" s="40"/>
      <c r="AK29" s="327">
        <f>ROUND(AV54,2)</f>
        <v>0</v>
      </c>
      <c r="AL29" s="328"/>
      <c r="AM29" s="328"/>
      <c r="AN29" s="328"/>
      <c r="AO29" s="328"/>
      <c r="AP29" s="40"/>
      <c r="AQ29" s="40"/>
      <c r="AR29" s="41"/>
      <c r="BE29" s="330"/>
    </row>
    <row r="30" spans="2:57" s="2" customFormat="1" ht="14.4" customHeight="1">
      <c r="B30" s="39"/>
      <c r="C30" s="40"/>
      <c r="D30" s="40"/>
      <c r="E30" s="40"/>
      <c r="F30" s="29" t="s">
        <v>46</v>
      </c>
      <c r="G30" s="40"/>
      <c r="H30" s="40"/>
      <c r="I30" s="40"/>
      <c r="J30" s="40"/>
      <c r="K30" s="40"/>
      <c r="L30" s="356">
        <v>0.15</v>
      </c>
      <c r="M30" s="328"/>
      <c r="N30" s="328"/>
      <c r="O30" s="328"/>
      <c r="P30" s="328"/>
      <c r="Q30" s="40"/>
      <c r="R30" s="40"/>
      <c r="S30" s="40"/>
      <c r="T30" s="40"/>
      <c r="U30" s="40"/>
      <c r="V30" s="40"/>
      <c r="W30" s="327">
        <f>ROUND(BA54,2)</f>
        <v>0</v>
      </c>
      <c r="X30" s="328"/>
      <c r="Y30" s="328"/>
      <c r="Z30" s="328"/>
      <c r="AA30" s="328"/>
      <c r="AB30" s="328"/>
      <c r="AC30" s="328"/>
      <c r="AD30" s="328"/>
      <c r="AE30" s="328"/>
      <c r="AF30" s="40"/>
      <c r="AG30" s="40"/>
      <c r="AH30" s="40"/>
      <c r="AI30" s="40"/>
      <c r="AJ30" s="40"/>
      <c r="AK30" s="327">
        <f>ROUND(AW54,2)</f>
        <v>0</v>
      </c>
      <c r="AL30" s="328"/>
      <c r="AM30" s="328"/>
      <c r="AN30" s="328"/>
      <c r="AO30" s="328"/>
      <c r="AP30" s="40"/>
      <c r="AQ30" s="40"/>
      <c r="AR30" s="41"/>
      <c r="BE30" s="330"/>
    </row>
    <row r="31" spans="2:57" s="2" customFormat="1" ht="14.4" customHeight="1" hidden="1">
      <c r="B31" s="39"/>
      <c r="C31" s="40"/>
      <c r="D31" s="40"/>
      <c r="E31" s="40"/>
      <c r="F31" s="29" t="s">
        <v>47</v>
      </c>
      <c r="G31" s="40"/>
      <c r="H31" s="40"/>
      <c r="I31" s="40"/>
      <c r="J31" s="40"/>
      <c r="K31" s="40"/>
      <c r="L31" s="356">
        <v>0.21</v>
      </c>
      <c r="M31" s="328"/>
      <c r="N31" s="328"/>
      <c r="O31" s="328"/>
      <c r="P31" s="328"/>
      <c r="Q31" s="40"/>
      <c r="R31" s="40"/>
      <c r="S31" s="40"/>
      <c r="T31" s="40"/>
      <c r="U31" s="40"/>
      <c r="V31" s="40"/>
      <c r="W31" s="327">
        <f>ROUND(BB54,2)</f>
        <v>0</v>
      </c>
      <c r="X31" s="328"/>
      <c r="Y31" s="328"/>
      <c r="Z31" s="328"/>
      <c r="AA31" s="328"/>
      <c r="AB31" s="328"/>
      <c r="AC31" s="328"/>
      <c r="AD31" s="328"/>
      <c r="AE31" s="328"/>
      <c r="AF31" s="40"/>
      <c r="AG31" s="40"/>
      <c r="AH31" s="40"/>
      <c r="AI31" s="40"/>
      <c r="AJ31" s="40"/>
      <c r="AK31" s="327">
        <v>0</v>
      </c>
      <c r="AL31" s="328"/>
      <c r="AM31" s="328"/>
      <c r="AN31" s="328"/>
      <c r="AO31" s="328"/>
      <c r="AP31" s="40"/>
      <c r="AQ31" s="40"/>
      <c r="AR31" s="41"/>
      <c r="BE31" s="330"/>
    </row>
    <row r="32" spans="2:57" s="2" customFormat="1" ht="14.4" customHeight="1" hidden="1">
      <c r="B32" s="39"/>
      <c r="C32" s="40"/>
      <c r="D32" s="40"/>
      <c r="E32" s="40"/>
      <c r="F32" s="29" t="s">
        <v>48</v>
      </c>
      <c r="G32" s="40"/>
      <c r="H32" s="40"/>
      <c r="I32" s="40"/>
      <c r="J32" s="40"/>
      <c r="K32" s="40"/>
      <c r="L32" s="356">
        <v>0.15</v>
      </c>
      <c r="M32" s="328"/>
      <c r="N32" s="328"/>
      <c r="O32" s="328"/>
      <c r="P32" s="328"/>
      <c r="Q32" s="40"/>
      <c r="R32" s="40"/>
      <c r="S32" s="40"/>
      <c r="T32" s="40"/>
      <c r="U32" s="40"/>
      <c r="V32" s="40"/>
      <c r="W32" s="327">
        <f>ROUND(BC54,2)</f>
        <v>0</v>
      </c>
      <c r="X32" s="328"/>
      <c r="Y32" s="328"/>
      <c r="Z32" s="328"/>
      <c r="AA32" s="328"/>
      <c r="AB32" s="328"/>
      <c r="AC32" s="328"/>
      <c r="AD32" s="328"/>
      <c r="AE32" s="328"/>
      <c r="AF32" s="40"/>
      <c r="AG32" s="40"/>
      <c r="AH32" s="40"/>
      <c r="AI32" s="40"/>
      <c r="AJ32" s="40"/>
      <c r="AK32" s="327">
        <v>0</v>
      </c>
      <c r="AL32" s="328"/>
      <c r="AM32" s="328"/>
      <c r="AN32" s="328"/>
      <c r="AO32" s="328"/>
      <c r="AP32" s="40"/>
      <c r="AQ32" s="40"/>
      <c r="AR32" s="41"/>
      <c r="BE32" s="330"/>
    </row>
    <row r="33" spans="2:44" s="2" customFormat="1" ht="14.4" customHeight="1" hidden="1">
      <c r="B33" s="39"/>
      <c r="C33" s="40"/>
      <c r="D33" s="40"/>
      <c r="E33" s="40"/>
      <c r="F33" s="29" t="s">
        <v>49</v>
      </c>
      <c r="G33" s="40"/>
      <c r="H33" s="40"/>
      <c r="I33" s="40"/>
      <c r="J33" s="40"/>
      <c r="K33" s="40"/>
      <c r="L33" s="356">
        <v>0</v>
      </c>
      <c r="M33" s="328"/>
      <c r="N33" s="328"/>
      <c r="O33" s="328"/>
      <c r="P33" s="328"/>
      <c r="Q33" s="40"/>
      <c r="R33" s="40"/>
      <c r="S33" s="40"/>
      <c r="T33" s="40"/>
      <c r="U33" s="40"/>
      <c r="V33" s="40"/>
      <c r="W33" s="327">
        <f>ROUND(BD54,2)</f>
        <v>0</v>
      </c>
      <c r="X33" s="328"/>
      <c r="Y33" s="328"/>
      <c r="Z33" s="328"/>
      <c r="AA33" s="328"/>
      <c r="AB33" s="328"/>
      <c r="AC33" s="328"/>
      <c r="AD33" s="328"/>
      <c r="AE33" s="328"/>
      <c r="AF33" s="40"/>
      <c r="AG33" s="40"/>
      <c r="AH33" s="40"/>
      <c r="AI33" s="40"/>
      <c r="AJ33" s="40"/>
      <c r="AK33" s="327">
        <v>0</v>
      </c>
      <c r="AL33" s="328"/>
      <c r="AM33" s="328"/>
      <c r="AN33" s="328"/>
      <c r="AO33" s="328"/>
      <c r="AP33" s="40"/>
      <c r="AQ33" s="40"/>
      <c r="AR33" s="41"/>
    </row>
    <row r="34" spans="2:44" s="1" customFormat="1" ht="6.9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</row>
    <row r="35" spans="2:44" s="1" customFormat="1" ht="25.95" customHeight="1">
      <c r="B35" s="34"/>
      <c r="C35" s="42"/>
      <c r="D35" s="43" t="s">
        <v>50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51</v>
      </c>
      <c r="U35" s="44"/>
      <c r="V35" s="44"/>
      <c r="W35" s="44"/>
      <c r="X35" s="333" t="s">
        <v>52</v>
      </c>
      <c r="Y35" s="334"/>
      <c r="Z35" s="334"/>
      <c r="AA35" s="334"/>
      <c r="AB35" s="334"/>
      <c r="AC35" s="44"/>
      <c r="AD35" s="44"/>
      <c r="AE35" s="44"/>
      <c r="AF35" s="44"/>
      <c r="AG35" s="44"/>
      <c r="AH35" s="44"/>
      <c r="AI35" s="44"/>
      <c r="AJ35" s="44"/>
      <c r="AK35" s="335">
        <f>SUM(AK26:AK33)</f>
        <v>0</v>
      </c>
      <c r="AL35" s="334"/>
      <c r="AM35" s="334"/>
      <c r="AN35" s="334"/>
      <c r="AO35" s="336"/>
      <c r="AP35" s="42"/>
      <c r="AQ35" s="42"/>
      <c r="AR35" s="38"/>
    </row>
    <row r="36" spans="2:44" s="1" customFormat="1" ht="6.9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6.9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</row>
    <row r="41" spans="2:44" s="1" customFormat="1" ht="6.9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</row>
    <row r="42" spans="2:44" s="1" customFormat="1" ht="24.9" customHeight="1">
      <c r="B42" s="34"/>
      <c r="C42" s="23" t="s">
        <v>53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</row>
    <row r="43" spans="2:44" s="1" customFormat="1" ht="6.9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</row>
    <row r="44" spans="2:44" s="1" customFormat="1" ht="12" customHeight="1">
      <c r="B44" s="34"/>
      <c r="C44" s="29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1901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8"/>
    </row>
    <row r="45" spans="2:44" s="3" customFormat="1" ht="36.9" customHeight="1">
      <c r="B45" s="50"/>
      <c r="C45" s="51" t="s">
        <v>17</v>
      </c>
      <c r="D45" s="52"/>
      <c r="E45" s="52"/>
      <c r="F45" s="52"/>
      <c r="G45" s="52"/>
      <c r="H45" s="52"/>
      <c r="I45" s="52"/>
      <c r="J45" s="52"/>
      <c r="K45" s="52"/>
      <c r="L45" s="346" t="str">
        <f>K6</f>
        <v>Obnova tělocvičny ZŠ J. Vohradského ve Šluknově - VELKÝ SÁL</v>
      </c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52"/>
      <c r="AQ45" s="52"/>
      <c r="AR45" s="53"/>
    </row>
    <row r="46" spans="2:44" s="1" customFormat="1" ht="6.9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</row>
    <row r="47" spans="2:44" s="1" customFormat="1" ht="12" customHeight="1">
      <c r="B47" s="34"/>
      <c r="C47" s="29" t="s">
        <v>23</v>
      </c>
      <c r="D47" s="35"/>
      <c r="E47" s="35"/>
      <c r="F47" s="35"/>
      <c r="G47" s="35"/>
      <c r="H47" s="35"/>
      <c r="I47" s="35"/>
      <c r="J47" s="35"/>
      <c r="K47" s="35"/>
      <c r="L47" s="54" t="str">
        <f>IF(K8="","",K8)</f>
        <v>ŠLUKNOV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9" t="s">
        <v>25</v>
      </c>
      <c r="AJ47" s="35"/>
      <c r="AK47" s="35"/>
      <c r="AL47" s="35"/>
      <c r="AM47" s="348" t="str">
        <f>IF(AN8="","",AN8)</f>
        <v>22. 2. 2019</v>
      </c>
      <c r="AN47" s="348"/>
      <c r="AO47" s="35"/>
      <c r="AP47" s="35"/>
      <c r="AQ47" s="35"/>
      <c r="AR47" s="38"/>
    </row>
    <row r="48" spans="2:44" s="1" customFormat="1" ht="6.9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</row>
    <row r="49" spans="2:56" s="1" customFormat="1" ht="22.8" customHeight="1">
      <c r="B49" s="34"/>
      <c r="C49" s="29" t="s">
        <v>27</v>
      </c>
      <c r="D49" s="35"/>
      <c r="E49" s="35"/>
      <c r="F49" s="35"/>
      <c r="G49" s="35"/>
      <c r="H49" s="35"/>
      <c r="I49" s="35"/>
      <c r="J49" s="35"/>
      <c r="K49" s="35"/>
      <c r="L49" s="35" t="str">
        <f>IF(E11="","",E11)</f>
        <v>MÚ ŠLUKNOV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9" t="s">
        <v>33</v>
      </c>
      <c r="AJ49" s="35"/>
      <c r="AK49" s="35"/>
      <c r="AL49" s="35"/>
      <c r="AM49" s="344" t="str">
        <f>IF(E17="","",E17)</f>
        <v>ZEFRAPROJEKT Ústí nad Labem</v>
      </c>
      <c r="AN49" s="345"/>
      <c r="AO49" s="345"/>
      <c r="AP49" s="345"/>
      <c r="AQ49" s="35"/>
      <c r="AR49" s="38"/>
      <c r="AS49" s="338" t="s">
        <v>54</v>
      </c>
      <c r="AT49" s="339"/>
      <c r="AU49" s="56"/>
      <c r="AV49" s="56"/>
      <c r="AW49" s="56"/>
      <c r="AX49" s="56"/>
      <c r="AY49" s="56"/>
      <c r="AZ49" s="56"/>
      <c r="BA49" s="56"/>
      <c r="BB49" s="56"/>
      <c r="BC49" s="56"/>
      <c r="BD49" s="57"/>
    </row>
    <row r="50" spans="2:56" s="1" customFormat="1" ht="12.6" customHeight="1">
      <c r="B50" s="34"/>
      <c r="C50" s="29" t="s">
        <v>31</v>
      </c>
      <c r="D50" s="35"/>
      <c r="E50" s="35"/>
      <c r="F50" s="35"/>
      <c r="G50" s="35"/>
      <c r="H50" s="35"/>
      <c r="I50" s="35"/>
      <c r="J50" s="35"/>
      <c r="K50" s="35"/>
      <c r="L50" s="35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9" t="s">
        <v>36</v>
      </c>
      <c r="AJ50" s="35"/>
      <c r="AK50" s="35"/>
      <c r="AL50" s="35"/>
      <c r="AM50" s="344" t="str">
        <f>IF(E20="","",E20)</f>
        <v>Nina Blavková Děčín</v>
      </c>
      <c r="AN50" s="345"/>
      <c r="AO50" s="345"/>
      <c r="AP50" s="345"/>
      <c r="AQ50" s="35"/>
      <c r="AR50" s="38"/>
      <c r="AS50" s="340"/>
      <c r="AT50" s="341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56" s="1" customFormat="1" ht="10.8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42"/>
      <c r="AT51" s="343"/>
      <c r="AU51" s="60"/>
      <c r="AV51" s="60"/>
      <c r="AW51" s="60"/>
      <c r="AX51" s="60"/>
      <c r="AY51" s="60"/>
      <c r="AZ51" s="60"/>
      <c r="BA51" s="60"/>
      <c r="BB51" s="60"/>
      <c r="BC51" s="60"/>
      <c r="BD51" s="61"/>
    </row>
    <row r="52" spans="2:56" s="1" customFormat="1" ht="29.25" customHeight="1">
      <c r="B52" s="34"/>
      <c r="C52" s="364" t="s">
        <v>55</v>
      </c>
      <c r="D52" s="358"/>
      <c r="E52" s="358"/>
      <c r="F52" s="358"/>
      <c r="G52" s="358"/>
      <c r="H52" s="62"/>
      <c r="I52" s="357" t="s">
        <v>56</v>
      </c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9" t="s">
        <v>57</v>
      </c>
      <c r="AH52" s="358"/>
      <c r="AI52" s="358"/>
      <c r="AJ52" s="358"/>
      <c r="AK52" s="358"/>
      <c r="AL52" s="358"/>
      <c r="AM52" s="358"/>
      <c r="AN52" s="357" t="s">
        <v>58</v>
      </c>
      <c r="AO52" s="358"/>
      <c r="AP52" s="358"/>
      <c r="AQ52" s="63" t="s">
        <v>59</v>
      </c>
      <c r="AR52" s="38"/>
      <c r="AS52" s="64" t="s">
        <v>60</v>
      </c>
      <c r="AT52" s="65" t="s">
        <v>61</v>
      </c>
      <c r="AU52" s="65" t="s">
        <v>62</v>
      </c>
      <c r="AV52" s="65" t="s">
        <v>63</v>
      </c>
      <c r="AW52" s="65" t="s">
        <v>64</v>
      </c>
      <c r="AX52" s="65" t="s">
        <v>65</v>
      </c>
      <c r="AY52" s="65" t="s">
        <v>66</v>
      </c>
      <c r="AZ52" s="65" t="s">
        <v>67</v>
      </c>
      <c r="BA52" s="65" t="s">
        <v>68</v>
      </c>
      <c r="BB52" s="65" t="s">
        <v>69</v>
      </c>
      <c r="BC52" s="65" t="s">
        <v>70</v>
      </c>
      <c r="BD52" s="66" t="s">
        <v>71</v>
      </c>
    </row>
    <row r="53" spans="2:56" s="1" customFormat="1" ht="10.8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67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9"/>
    </row>
    <row r="54" spans="2:90" s="4" customFormat="1" ht="32.4" customHeight="1">
      <c r="B54" s="70"/>
      <c r="C54" s="71" t="s">
        <v>72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362">
        <f>ROUND(SUM(AG55:AG58),2)</f>
        <v>0</v>
      </c>
      <c r="AH54" s="362"/>
      <c r="AI54" s="362"/>
      <c r="AJ54" s="362"/>
      <c r="AK54" s="362"/>
      <c r="AL54" s="362"/>
      <c r="AM54" s="362"/>
      <c r="AN54" s="363">
        <f>SUM(AG54,AT54)</f>
        <v>0</v>
      </c>
      <c r="AO54" s="363"/>
      <c r="AP54" s="363"/>
      <c r="AQ54" s="74" t="s">
        <v>22</v>
      </c>
      <c r="AR54" s="75"/>
      <c r="AS54" s="76">
        <f>ROUND(SUM(AS55:AS58),2)</f>
        <v>0</v>
      </c>
      <c r="AT54" s="77">
        <f>ROUND(SUM(AV54:AW54),2)</f>
        <v>0</v>
      </c>
      <c r="AU54" s="78">
        <f>ROUND(SUM(AU55:AU58),5)</f>
        <v>0</v>
      </c>
      <c r="AV54" s="77">
        <f>ROUND(AZ54*L29,2)</f>
        <v>0</v>
      </c>
      <c r="AW54" s="77">
        <f>ROUND(BA54*L30,2)</f>
        <v>0</v>
      </c>
      <c r="AX54" s="77">
        <f>ROUND(BB54*L29,2)</f>
        <v>0</v>
      </c>
      <c r="AY54" s="77">
        <f>ROUND(BC54*L30,2)</f>
        <v>0</v>
      </c>
      <c r="AZ54" s="77">
        <f>ROUND(SUM(AZ55:AZ58),2)</f>
        <v>0</v>
      </c>
      <c r="BA54" s="77">
        <f>ROUND(SUM(BA55:BA58),2)</f>
        <v>0</v>
      </c>
      <c r="BB54" s="77">
        <f>ROUND(SUM(BB55:BB58),2)</f>
        <v>0</v>
      </c>
      <c r="BC54" s="77">
        <f>ROUND(SUM(BC55:BC58),2)</f>
        <v>0</v>
      </c>
      <c r="BD54" s="79">
        <f>ROUND(SUM(BD55:BD58),2)</f>
        <v>0</v>
      </c>
      <c r="BS54" s="80" t="s">
        <v>73</v>
      </c>
      <c r="BT54" s="80" t="s">
        <v>74</v>
      </c>
      <c r="BU54" s="81" t="s">
        <v>75</v>
      </c>
      <c r="BV54" s="80" t="s">
        <v>76</v>
      </c>
      <c r="BW54" s="80" t="s">
        <v>5</v>
      </c>
      <c r="BX54" s="80" t="s">
        <v>77</v>
      </c>
      <c r="CL54" s="80" t="s">
        <v>20</v>
      </c>
    </row>
    <row r="55" spans="1:91" s="5" customFormat="1" ht="26.4" customHeight="1">
      <c r="A55" s="82" t="s">
        <v>78</v>
      </c>
      <c r="B55" s="83"/>
      <c r="C55" s="84"/>
      <c r="D55" s="365" t="s">
        <v>79</v>
      </c>
      <c r="E55" s="365"/>
      <c r="F55" s="365"/>
      <c r="G55" s="365"/>
      <c r="H55" s="365"/>
      <c r="I55" s="85"/>
      <c r="J55" s="365" t="s">
        <v>80</v>
      </c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0">
        <f>'1 - VELKÝ SÁL A NÁŘAĎOVNA...'!J30</f>
        <v>0</v>
      </c>
      <c r="AH55" s="361"/>
      <c r="AI55" s="361"/>
      <c r="AJ55" s="361"/>
      <c r="AK55" s="361"/>
      <c r="AL55" s="361"/>
      <c r="AM55" s="361"/>
      <c r="AN55" s="360">
        <f>SUM(AG55,AT55)</f>
        <v>0</v>
      </c>
      <c r="AO55" s="361"/>
      <c r="AP55" s="361"/>
      <c r="AQ55" s="86" t="s">
        <v>81</v>
      </c>
      <c r="AR55" s="87"/>
      <c r="AS55" s="88">
        <v>0</v>
      </c>
      <c r="AT55" s="89">
        <f>ROUND(SUM(AV55:AW55),2)</f>
        <v>0</v>
      </c>
      <c r="AU55" s="90">
        <f>'1 - VELKÝ SÁL A NÁŘAĎOVNA...'!P89</f>
        <v>0</v>
      </c>
      <c r="AV55" s="89">
        <f>'1 - VELKÝ SÁL A NÁŘAĎOVNA...'!J33</f>
        <v>0</v>
      </c>
      <c r="AW55" s="89">
        <f>'1 - VELKÝ SÁL A NÁŘAĎOVNA...'!J34</f>
        <v>0</v>
      </c>
      <c r="AX55" s="89">
        <f>'1 - VELKÝ SÁL A NÁŘAĎOVNA...'!J35</f>
        <v>0</v>
      </c>
      <c r="AY55" s="89">
        <f>'1 - VELKÝ SÁL A NÁŘAĎOVNA...'!J36</f>
        <v>0</v>
      </c>
      <c r="AZ55" s="89">
        <f>'1 - VELKÝ SÁL A NÁŘAĎOVNA...'!F33</f>
        <v>0</v>
      </c>
      <c r="BA55" s="89">
        <f>'1 - VELKÝ SÁL A NÁŘAĎOVNA...'!F34</f>
        <v>0</v>
      </c>
      <c r="BB55" s="89">
        <f>'1 - VELKÝ SÁL A NÁŘAĎOVNA...'!F35</f>
        <v>0</v>
      </c>
      <c r="BC55" s="89">
        <f>'1 - VELKÝ SÁL A NÁŘAĎOVNA...'!F36</f>
        <v>0</v>
      </c>
      <c r="BD55" s="91">
        <f>'1 - VELKÝ SÁL A NÁŘAĎOVNA...'!F37</f>
        <v>0</v>
      </c>
      <c r="BT55" s="92" t="s">
        <v>79</v>
      </c>
      <c r="BV55" s="92" t="s">
        <v>76</v>
      </c>
      <c r="BW55" s="92" t="s">
        <v>82</v>
      </c>
      <c r="BX55" s="92" t="s">
        <v>5</v>
      </c>
      <c r="CL55" s="92" t="s">
        <v>22</v>
      </c>
      <c r="CM55" s="92" t="s">
        <v>83</v>
      </c>
    </row>
    <row r="56" spans="1:91" s="5" customFormat="1" ht="26.4" customHeight="1">
      <c r="A56" s="82" t="s">
        <v>78</v>
      </c>
      <c r="B56" s="83"/>
      <c r="C56" s="84"/>
      <c r="D56" s="365" t="s">
        <v>83</v>
      </c>
      <c r="E56" s="365"/>
      <c r="F56" s="365"/>
      <c r="G56" s="365"/>
      <c r="H56" s="365"/>
      <c r="I56" s="85"/>
      <c r="J56" s="365" t="s">
        <v>84</v>
      </c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0">
        <f>'2 - VELKÝ SÁL A NÁŘAĎOVNA...'!J30</f>
        <v>0</v>
      </c>
      <c r="AH56" s="361"/>
      <c r="AI56" s="361"/>
      <c r="AJ56" s="361"/>
      <c r="AK56" s="361"/>
      <c r="AL56" s="361"/>
      <c r="AM56" s="361"/>
      <c r="AN56" s="360">
        <f>SUM(AG56,AT56)</f>
        <v>0</v>
      </c>
      <c r="AO56" s="361"/>
      <c r="AP56" s="361"/>
      <c r="AQ56" s="86" t="s">
        <v>81</v>
      </c>
      <c r="AR56" s="87"/>
      <c r="AS56" s="88">
        <v>0</v>
      </c>
      <c r="AT56" s="89">
        <f>ROUND(SUM(AV56:AW56),2)</f>
        <v>0</v>
      </c>
      <c r="AU56" s="90">
        <f>'2 - VELKÝ SÁL A NÁŘAĎOVNA...'!P98</f>
        <v>0</v>
      </c>
      <c r="AV56" s="89">
        <f>'2 - VELKÝ SÁL A NÁŘAĎOVNA...'!J33</f>
        <v>0</v>
      </c>
      <c r="AW56" s="89">
        <f>'2 - VELKÝ SÁL A NÁŘAĎOVNA...'!J34</f>
        <v>0</v>
      </c>
      <c r="AX56" s="89">
        <f>'2 - VELKÝ SÁL A NÁŘAĎOVNA...'!J35</f>
        <v>0</v>
      </c>
      <c r="AY56" s="89">
        <f>'2 - VELKÝ SÁL A NÁŘAĎOVNA...'!J36</f>
        <v>0</v>
      </c>
      <c r="AZ56" s="89">
        <f>'2 - VELKÝ SÁL A NÁŘAĎOVNA...'!F33</f>
        <v>0</v>
      </c>
      <c r="BA56" s="89">
        <f>'2 - VELKÝ SÁL A NÁŘAĎOVNA...'!F34</f>
        <v>0</v>
      </c>
      <c r="BB56" s="89">
        <f>'2 - VELKÝ SÁL A NÁŘAĎOVNA...'!F35</f>
        <v>0</v>
      </c>
      <c r="BC56" s="89">
        <f>'2 - VELKÝ SÁL A NÁŘAĎOVNA...'!F36</f>
        <v>0</v>
      </c>
      <c r="BD56" s="91">
        <f>'2 - VELKÝ SÁL A NÁŘAĎOVNA...'!F37</f>
        <v>0</v>
      </c>
      <c r="BT56" s="92" t="s">
        <v>79</v>
      </c>
      <c r="BV56" s="92" t="s">
        <v>76</v>
      </c>
      <c r="BW56" s="92" t="s">
        <v>85</v>
      </c>
      <c r="BX56" s="92" t="s">
        <v>5</v>
      </c>
      <c r="CL56" s="92" t="s">
        <v>22</v>
      </c>
      <c r="CM56" s="92" t="s">
        <v>83</v>
      </c>
    </row>
    <row r="57" spans="1:91" s="5" customFormat="1" ht="26.4" customHeight="1">
      <c r="A57" s="82" t="s">
        <v>78</v>
      </c>
      <c r="B57" s="83"/>
      <c r="C57" s="84"/>
      <c r="D57" s="365" t="s">
        <v>86</v>
      </c>
      <c r="E57" s="365"/>
      <c r="F57" s="365"/>
      <c r="G57" s="365"/>
      <c r="H57" s="365"/>
      <c r="I57" s="85"/>
      <c r="J57" s="365" t="s">
        <v>87</v>
      </c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60">
        <f>'3 - VELKÝ SÁL A NÁŘAĎOVNA...'!J30</f>
        <v>0</v>
      </c>
      <c r="AH57" s="361"/>
      <c r="AI57" s="361"/>
      <c r="AJ57" s="361"/>
      <c r="AK57" s="361"/>
      <c r="AL57" s="361"/>
      <c r="AM57" s="361"/>
      <c r="AN57" s="360">
        <f>SUM(AG57,AT57)</f>
        <v>0</v>
      </c>
      <c r="AO57" s="361"/>
      <c r="AP57" s="361"/>
      <c r="AQ57" s="86" t="s">
        <v>81</v>
      </c>
      <c r="AR57" s="87"/>
      <c r="AS57" s="88">
        <v>0</v>
      </c>
      <c r="AT57" s="89">
        <f>ROUND(SUM(AV57:AW57),2)</f>
        <v>0</v>
      </c>
      <c r="AU57" s="90">
        <f>'3 - VELKÝ SÁL A NÁŘAĎOVNA...'!P84</f>
        <v>0</v>
      </c>
      <c r="AV57" s="89">
        <f>'3 - VELKÝ SÁL A NÁŘAĎOVNA...'!J33</f>
        <v>0</v>
      </c>
      <c r="AW57" s="89">
        <f>'3 - VELKÝ SÁL A NÁŘAĎOVNA...'!J34</f>
        <v>0</v>
      </c>
      <c r="AX57" s="89">
        <f>'3 - VELKÝ SÁL A NÁŘAĎOVNA...'!J35</f>
        <v>0</v>
      </c>
      <c r="AY57" s="89">
        <f>'3 - VELKÝ SÁL A NÁŘAĎOVNA...'!J36</f>
        <v>0</v>
      </c>
      <c r="AZ57" s="89">
        <f>'3 - VELKÝ SÁL A NÁŘAĎOVNA...'!F33</f>
        <v>0</v>
      </c>
      <c r="BA57" s="89">
        <f>'3 - VELKÝ SÁL A NÁŘAĎOVNA...'!F34</f>
        <v>0</v>
      </c>
      <c r="BB57" s="89">
        <f>'3 - VELKÝ SÁL A NÁŘAĎOVNA...'!F35</f>
        <v>0</v>
      </c>
      <c r="BC57" s="89">
        <f>'3 - VELKÝ SÁL A NÁŘAĎOVNA...'!F36</f>
        <v>0</v>
      </c>
      <c r="BD57" s="91">
        <f>'3 - VELKÝ SÁL A NÁŘAĎOVNA...'!F37</f>
        <v>0</v>
      </c>
      <c r="BT57" s="92" t="s">
        <v>79</v>
      </c>
      <c r="BV57" s="92" t="s">
        <v>76</v>
      </c>
      <c r="BW57" s="92" t="s">
        <v>88</v>
      </c>
      <c r="BX57" s="92" t="s">
        <v>5</v>
      </c>
      <c r="CL57" s="92" t="s">
        <v>22</v>
      </c>
      <c r="CM57" s="92" t="s">
        <v>83</v>
      </c>
    </row>
    <row r="58" spans="1:91" s="5" customFormat="1" ht="26.4" customHeight="1">
      <c r="A58" s="82" t="s">
        <v>78</v>
      </c>
      <c r="B58" s="83"/>
      <c r="C58" s="84"/>
      <c r="D58" s="365" t="s">
        <v>89</v>
      </c>
      <c r="E58" s="365"/>
      <c r="F58" s="365"/>
      <c r="G58" s="365"/>
      <c r="H58" s="365"/>
      <c r="I58" s="85"/>
      <c r="J58" s="365" t="s">
        <v>90</v>
      </c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0">
        <f>'4 - VEDLEJŠÍ ROZPOČTOVÉ N...'!J30</f>
        <v>0</v>
      </c>
      <c r="AH58" s="361"/>
      <c r="AI58" s="361"/>
      <c r="AJ58" s="361"/>
      <c r="AK58" s="361"/>
      <c r="AL58" s="361"/>
      <c r="AM58" s="361"/>
      <c r="AN58" s="360">
        <f>SUM(AG58,AT58)</f>
        <v>0</v>
      </c>
      <c r="AO58" s="361"/>
      <c r="AP58" s="361"/>
      <c r="AQ58" s="86" t="s">
        <v>81</v>
      </c>
      <c r="AR58" s="87"/>
      <c r="AS58" s="93">
        <v>0</v>
      </c>
      <c r="AT58" s="94">
        <f>ROUND(SUM(AV58:AW58),2)</f>
        <v>0</v>
      </c>
      <c r="AU58" s="95">
        <f>'4 - VEDLEJŠÍ ROZPOČTOVÉ N...'!P82</f>
        <v>0</v>
      </c>
      <c r="AV58" s="94">
        <f>'4 - VEDLEJŠÍ ROZPOČTOVÉ N...'!J33</f>
        <v>0</v>
      </c>
      <c r="AW58" s="94">
        <f>'4 - VEDLEJŠÍ ROZPOČTOVÉ N...'!J34</f>
        <v>0</v>
      </c>
      <c r="AX58" s="94">
        <f>'4 - VEDLEJŠÍ ROZPOČTOVÉ N...'!J35</f>
        <v>0</v>
      </c>
      <c r="AY58" s="94">
        <f>'4 - VEDLEJŠÍ ROZPOČTOVÉ N...'!J36</f>
        <v>0</v>
      </c>
      <c r="AZ58" s="94">
        <f>'4 - VEDLEJŠÍ ROZPOČTOVÉ N...'!F33</f>
        <v>0</v>
      </c>
      <c r="BA58" s="94">
        <f>'4 - VEDLEJŠÍ ROZPOČTOVÉ N...'!F34</f>
        <v>0</v>
      </c>
      <c r="BB58" s="94">
        <f>'4 - VEDLEJŠÍ ROZPOČTOVÉ N...'!F35</f>
        <v>0</v>
      </c>
      <c r="BC58" s="94">
        <f>'4 - VEDLEJŠÍ ROZPOČTOVÉ N...'!F36</f>
        <v>0</v>
      </c>
      <c r="BD58" s="96">
        <f>'4 - VEDLEJŠÍ ROZPOČTOVÉ N...'!F37</f>
        <v>0</v>
      </c>
      <c r="BT58" s="92" t="s">
        <v>79</v>
      </c>
      <c r="BV58" s="92" t="s">
        <v>76</v>
      </c>
      <c r="BW58" s="92" t="s">
        <v>91</v>
      </c>
      <c r="BX58" s="92" t="s">
        <v>5</v>
      </c>
      <c r="CL58" s="92" t="s">
        <v>22</v>
      </c>
      <c r="CM58" s="92" t="s">
        <v>83</v>
      </c>
    </row>
    <row r="59" spans="2:44" s="1" customFormat="1" ht="30" customHeight="1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8"/>
    </row>
    <row r="60" spans="2:44" s="1" customFormat="1" ht="6.9" customHeight="1"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38"/>
    </row>
  </sheetData>
  <sheetProtection algorithmName="SHA-512" hashValue="e3NZ0Xh2NzvoxLMFuo9brwOUP2WWAPYxyAxeiHooJV0iSMnASSyVunz2KQHlClyPwnT5kYmIIyHPjEZyfEKq4g==" saltValue="bdaN1nvTYnlJlHjrIEdG8buinhpeonGxv8ZFYLgGXxkrEFcokzNY76npqJrk51Eq3ulH0rMLBSQyxd9p+fdVUg==" spinCount="100000" sheet="1" objects="1" scenarios="1" formatColumns="0" formatRows="0"/>
  <mergeCells count="54">
    <mergeCell ref="D57:H57"/>
    <mergeCell ref="J57:AF57"/>
    <mergeCell ref="D58:H58"/>
    <mergeCell ref="J58:AF58"/>
    <mergeCell ref="C52:G52"/>
    <mergeCell ref="I52:AF52"/>
    <mergeCell ref="D55:H55"/>
    <mergeCell ref="J55:AF55"/>
    <mergeCell ref="D56:H56"/>
    <mergeCell ref="J56:AF56"/>
    <mergeCell ref="AN56:AP56"/>
    <mergeCell ref="AG56:AM56"/>
    <mergeCell ref="AN57:AP57"/>
    <mergeCell ref="AG57:AM57"/>
    <mergeCell ref="AN58:AP58"/>
    <mergeCell ref="AG58:AM58"/>
    <mergeCell ref="L33:P33"/>
    <mergeCell ref="AN52:AP52"/>
    <mergeCell ref="AG52:AM52"/>
    <mergeCell ref="AN55:AP55"/>
    <mergeCell ref="AG55:AM55"/>
    <mergeCell ref="AG54:AM54"/>
    <mergeCell ref="AN54:AP54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1 - VELKÝ SÁL A NÁŘAĎOVNA...'!C2" display="/"/>
    <hyperlink ref="A56" location="'2 - VELKÝ SÁL A NÁŘAĎOVNA...'!C2" display="/"/>
    <hyperlink ref="A57" location="'3 - VELKÝ SÁL A NÁŘAĎOVNA...'!C2" display="/"/>
    <hyperlink ref="A58" location="'4 - VEDLEJŠÍ ROZPOČTOVÉ N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4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12.00390625" style="0" customWidth="1"/>
    <col min="9" max="9" width="12.140625" style="97" customWidth="1"/>
    <col min="10" max="10" width="20.140625" style="0" customWidth="1"/>
    <col min="11" max="11" width="15.85156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1" width="12.14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7" t="s">
        <v>82</v>
      </c>
    </row>
    <row r="3" spans="2:46" ht="6.9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20"/>
      <c r="AT3" s="17" t="s">
        <v>83</v>
      </c>
    </row>
    <row r="4" spans="2:46" ht="24.9" customHeight="1">
      <c r="B4" s="20"/>
      <c r="D4" s="101" t="s">
        <v>92</v>
      </c>
      <c r="L4" s="20"/>
      <c r="M4" s="24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102" t="s">
        <v>17</v>
      </c>
      <c r="L6" s="20"/>
    </row>
    <row r="7" spans="2:12" ht="14.4" customHeight="1">
      <c r="B7" s="20"/>
      <c r="E7" s="366" t="str">
        <f>'Rekapitulace stavby'!K6</f>
        <v>Obnova tělocvičny ZŠ J. Vohradského ve Šluknově - VELKÝ SÁL</v>
      </c>
      <c r="F7" s="367"/>
      <c r="G7" s="367"/>
      <c r="H7" s="367"/>
      <c r="L7" s="20"/>
    </row>
    <row r="8" spans="2:12" s="1" customFormat="1" ht="12" customHeight="1">
      <c r="B8" s="38"/>
      <c r="D8" s="102" t="s">
        <v>93</v>
      </c>
      <c r="I8" s="103"/>
      <c r="L8" s="38"/>
    </row>
    <row r="9" spans="2:12" s="1" customFormat="1" ht="36.9" customHeight="1">
      <c r="B9" s="38"/>
      <c r="E9" s="368" t="s">
        <v>94</v>
      </c>
      <c r="F9" s="369"/>
      <c r="G9" s="369"/>
      <c r="H9" s="369"/>
      <c r="I9" s="103"/>
      <c r="L9" s="38"/>
    </row>
    <row r="10" spans="2:12" s="1" customFormat="1" ht="10.2">
      <c r="B10" s="38"/>
      <c r="I10" s="103"/>
      <c r="L10" s="38"/>
    </row>
    <row r="11" spans="2:12" s="1" customFormat="1" ht="12" customHeight="1">
      <c r="B11" s="38"/>
      <c r="D11" s="102" t="s">
        <v>19</v>
      </c>
      <c r="F11" s="17" t="s">
        <v>22</v>
      </c>
      <c r="I11" s="104" t="s">
        <v>21</v>
      </c>
      <c r="J11" s="17" t="s">
        <v>22</v>
      </c>
      <c r="L11" s="38"/>
    </row>
    <row r="12" spans="2:12" s="1" customFormat="1" ht="12" customHeight="1">
      <c r="B12" s="38"/>
      <c r="D12" s="102" t="s">
        <v>23</v>
      </c>
      <c r="F12" s="17" t="s">
        <v>24</v>
      </c>
      <c r="I12" s="104" t="s">
        <v>25</v>
      </c>
      <c r="J12" s="105" t="str">
        <f>'Rekapitulace stavby'!AN8</f>
        <v>22. 2. 2019</v>
      </c>
      <c r="L12" s="38"/>
    </row>
    <row r="13" spans="2:12" s="1" customFormat="1" ht="10.8" customHeight="1">
      <c r="B13" s="38"/>
      <c r="I13" s="103"/>
      <c r="L13" s="38"/>
    </row>
    <row r="14" spans="2:12" s="1" customFormat="1" ht="12" customHeight="1">
      <c r="B14" s="38"/>
      <c r="D14" s="102" t="s">
        <v>27</v>
      </c>
      <c r="I14" s="104" t="s">
        <v>28</v>
      </c>
      <c r="J14" s="17" t="s">
        <v>22</v>
      </c>
      <c r="L14" s="38"/>
    </row>
    <row r="15" spans="2:12" s="1" customFormat="1" ht="18" customHeight="1">
      <c r="B15" s="38"/>
      <c r="E15" s="17" t="s">
        <v>29</v>
      </c>
      <c r="I15" s="104" t="s">
        <v>30</v>
      </c>
      <c r="J15" s="17" t="s">
        <v>22</v>
      </c>
      <c r="L15" s="38"/>
    </row>
    <row r="16" spans="2:12" s="1" customFormat="1" ht="6.9" customHeight="1">
      <c r="B16" s="38"/>
      <c r="I16" s="103"/>
      <c r="L16" s="38"/>
    </row>
    <row r="17" spans="2:12" s="1" customFormat="1" ht="12" customHeight="1">
      <c r="B17" s="38"/>
      <c r="D17" s="102" t="s">
        <v>31</v>
      </c>
      <c r="I17" s="104" t="s">
        <v>28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70" t="str">
        <f>'Rekapitulace stavby'!E14</f>
        <v>Vyplň údaj</v>
      </c>
      <c r="F18" s="371"/>
      <c r="G18" s="371"/>
      <c r="H18" s="371"/>
      <c r="I18" s="104" t="s">
        <v>30</v>
      </c>
      <c r="J18" s="30" t="str">
        <f>'Rekapitulace stavby'!AN14</f>
        <v>Vyplň údaj</v>
      </c>
      <c r="L18" s="38"/>
    </row>
    <row r="19" spans="2:12" s="1" customFormat="1" ht="6.9" customHeight="1">
      <c r="B19" s="38"/>
      <c r="I19" s="103"/>
      <c r="L19" s="38"/>
    </row>
    <row r="20" spans="2:12" s="1" customFormat="1" ht="12" customHeight="1">
      <c r="B20" s="38"/>
      <c r="D20" s="102" t="s">
        <v>33</v>
      </c>
      <c r="I20" s="104" t="s">
        <v>28</v>
      </c>
      <c r="J20" s="17" t="s">
        <v>22</v>
      </c>
      <c r="L20" s="38"/>
    </row>
    <row r="21" spans="2:12" s="1" customFormat="1" ht="18" customHeight="1">
      <c r="B21" s="38"/>
      <c r="E21" s="17" t="s">
        <v>34</v>
      </c>
      <c r="I21" s="104" t="s">
        <v>30</v>
      </c>
      <c r="J21" s="17" t="s">
        <v>22</v>
      </c>
      <c r="L21" s="38"/>
    </row>
    <row r="22" spans="2:12" s="1" customFormat="1" ht="6.9" customHeight="1">
      <c r="B22" s="38"/>
      <c r="I22" s="103"/>
      <c r="L22" s="38"/>
    </row>
    <row r="23" spans="2:12" s="1" customFormat="1" ht="12" customHeight="1">
      <c r="B23" s="38"/>
      <c r="D23" s="102" t="s">
        <v>36</v>
      </c>
      <c r="I23" s="104" t="s">
        <v>28</v>
      </c>
      <c r="J23" s="17" t="s">
        <v>22</v>
      </c>
      <c r="L23" s="38"/>
    </row>
    <row r="24" spans="2:12" s="1" customFormat="1" ht="18" customHeight="1">
      <c r="B24" s="38"/>
      <c r="E24" s="17" t="s">
        <v>37</v>
      </c>
      <c r="I24" s="104" t="s">
        <v>30</v>
      </c>
      <c r="J24" s="17" t="s">
        <v>22</v>
      </c>
      <c r="L24" s="38"/>
    </row>
    <row r="25" spans="2:12" s="1" customFormat="1" ht="6.9" customHeight="1">
      <c r="B25" s="38"/>
      <c r="I25" s="103"/>
      <c r="L25" s="38"/>
    </row>
    <row r="26" spans="2:12" s="1" customFormat="1" ht="12" customHeight="1">
      <c r="B26" s="38"/>
      <c r="D26" s="102" t="s">
        <v>38</v>
      </c>
      <c r="I26" s="103"/>
      <c r="L26" s="38"/>
    </row>
    <row r="27" spans="2:12" s="6" customFormat="1" ht="40.8" customHeight="1">
      <c r="B27" s="106"/>
      <c r="E27" s="372" t="s">
        <v>39</v>
      </c>
      <c r="F27" s="372"/>
      <c r="G27" s="372"/>
      <c r="H27" s="372"/>
      <c r="I27" s="107"/>
      <c r="L27" s="106"/>
    </row>
    <row r="28" spans="2:12" s="1" customFormat="1" ht="6.9" customHeight="1">
      <c r="B28" s="38"/>
      <c r="I28" s="103"/>
      <c r="L28" s="38"/>
    </row>
    <row r="29" spans="2:12" s="1" customFormat="1" ht="6.9" customHeight="1">
      <c r="B29" s="38"/>
      <c r="D29" s="56"/>
      <c r="E29" s="56"/>
      <c r="F29" s="56"/>
      <c r="G29" s="56"/>
      <c r="H29" s="56"/>
      <c r="I29" s="108"/>
      <c r="J29" s="56"/>
      <c r="K29" s="56"/>
      <c r="L29" s="38"/>
    </row>
    <row r="30" spans="2:12" s="1" customFormat="1" ht="25.35" customHeight="1">
      <c r="B30" s="38"/>
      <c r="D30" s="109" t="s">
        <v>40</v>
      </c>
      <c r="I30" s="103"/>
      <c r="J30" s="110">
        <f>ROUND(J89,2)</f>
        <v>0</v>
      </c>
      <c r="L30" s="38"/>
    </row>
    <row r="31" spans="2:12" s="1" customFormat="1" ht="6.9" customHeight="1">
      <c r="B31" s="38"/>
      <c r="D31" s="56"/>
      <c r="E31" s="56"/>
      <c r="F31" s="56"/>
      <c r="G31" s="56"/>
      <c r="H31" s="56"/>
      <c r="I31" s="108"/>
      <c r="J31" s="56"/>
      <c r="K31" s="56"/>
      <c r="L31" s="38"/>
    </row>
    <row r="32" spans="2:12" s="1" customFormat="1" ht="14.4" customHeight="1">
      <c r="B32" s="38"/>
      <c r="F32" s="111" t="s">
        <v>42</v>
      </c>
      <c r="I32" s="112" t="s">
        <v>41</v>
      </c>
      <c r="J32" s="111" t="s">
        <v>43</v>
      </c>
      <c r="L32" s="38"/>
    </row>
    <row r="33" spans="2:12" s="1" customFormat="1" ht="14.4" customHeight="1">
      <c r="B33" s="38"/>
      <c r="D33" s="102" t="s">
        <v>44</v>
      </c>
      <c r="E33" s="102" t="s">
        <v>45</v>
      </c>
      <c r="F33" s="113">
        <f>ROUND((SUM(BE89:BE223)),2)</f>
        <v>0</v>
      </c>
      <c r="I33" s="114">
        <v>0.21</v>
      </c>
      <c r="J33" s="113">
        <f>ROUND(((SUM(BE89:BE223))*I33),2)</f>
        <v>0</v>
      </c>
      <c r="L33" s="38"/>
    </row>
    <row r="34" spans="2:12" s="1" customFormat="1" ht="14.4" customHeight="1">
      <c r="B34" s="38"/>
      <c r="E34" s="102" t="s">
        <v>46</v>
      </c>
      <c r="F34" s="113">
        <f>ROUND((SUM(BF89:BF223)),2)</f>
        <v>0</v>
      </c>
      <c r="I34" s="114">
        <v>0.15</v>
      </c>
      <c r="J34" s="113">
        <f>ROUND(((SUM(BF89:BF223))*I34),2)</f>
        <v>0</v>
      </c>
      <c r="L34" s="38"/>
    </row>
    <row r="35" spans="2:12" s="1" customFormat="1" ht="14.4" customHeight="1" hidden="1">
      <c r="B35" s="38"/>
      <c r="E35" s="102" t="s">
        <v>47</v>
      </c>
      <c r="F35" s="113">
        <f>ROUND((SUM(BG89:BG223)),2)</f>
        <v>0</v>
      </c>
      <c r="I35" s="114">
        <v>0.21</v>
      </c>
      <c r="J35" s="113">
        <f>0</f>
        <v>0</v>
      </c>
      <c r="L35" s="38"/>
    </row>
    <row r="36" spans="2:12" s="1" customFormat="1" ht="14.4" customHeight="1" hidden="1">
      <c r="B36" s="38"/>
      <c r="E36" s="102" t="s">
        <v>48</v>
      </c>
      <c r="F36" s="113">
        <f>ROUND((SUM(BH89:BH223)),2)</f>
        <v>0</v>
      </c>
      <c r="I36" s="114">
        <v>0.15</v>
      </c>
      <c r="J36" s="113">
        <f>0</f>
        <v>0</v>
      </c>
      <c r="L36" s="38"/>
    </row>
    <row r="37" spans="2:12" s="1" customFormat="1" ht="14.4" customHeight="1" hidden="1">
      <c r="B37" s="38"/>
      <c r="E37" s="102" t="s">
        <v>49</v>
      </c>
      <c r="F37" s="113">
        <f>ROUND((SUM(BI89:BI223)),2)</f>
        <v>0</v>
      </c>
      <c r="I37" s="114">
        <v>0</v>
      </c>
      <c r="J37" s="113">
        <f>0</f>
        <v>0</v>
      </c>
      <c r="L37" s="38"/>
    </row>
    <row r="38" spans="2:12" s="1" customFormat="1" ht="6.9" customHeight="1">
      <c r="B38" s="38"/>
      <c r="I38" s="103"/>
      <c r="L38" s="38"/>
    </row>
    <row r="39" spans="2:12" s="1" customFormat="1" ht="25.35" customHeight="1">
      <c r="B39" s="38"/>
      <c r="C39" s="115"/>
      <c r="D39" s="116" t="s">
        <v>50</v>
      </c>
      <c r="E39" s="117"/>
      <c r="F39" s="117"/>
      <c r="G39" s="118" t="s">
        <v>51</v>
      </c>
      <c r="H39" s="119" t="s">
        <v>52</v>
      </c>
      <c r="I39" s="120"/>
      <c r="J39" s="121">
        <f>SUM(J30:J37)</f>
        <v>0</v>
      </c>
      <c r="K39" s="122"/>
      <c r="L39" s="38"/>
    </row>
    <row r="40" spans="2:12" s="1" customFormat="1" ht="14.4" customHeight="1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8"/>
    </row>
    <row r="44" spans="2:12" s="1" customFormat="1" ht="6.9" customHeight="1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8"/>
    </row>
    <row r="45" spans="2:12" s="1" customFormat="1" ht="24.9" customHeight="1">
      <c r="B45" s="34"/>
      <c r="C45" s="23" t="s">
        <v>95</v>
      </c>
      <c r="D45" s="35"/>
      <c r="E45" s="35"/>
      <c r="F45" s="35"/>
      <c r="G45" s="35"/>
      <c r="H45" s="35"/>
      <c r="I45" s="103"/>
      <c r="J45" s="35"/>
      <c r="K45" s="35"/>
      <c r="L45" s="38"/>
    </row>
    <row r="46" spans="2:12" s="1" customFormat="1" ht="6.9" customHeight="1">
      <c r="B46" s="34"/>
      <c r="C46" s="35"/>
      <c r="D46" s="35"/>
      <c r="E46" s="35"/>
      <c r="F46" s="35"/>
      <c r="G46" s="35"/>
      <c r="H46" s="35"/>
      <c r="I46" s="103"/>
      <c r="J46" s="35"/>
      <c r="K46" s="35"/>
      <c r="L46" s="38"/>
    </row>
    <row r="47" spans="2:12" s="1" customFormat="1" ht="12" customHeight="1">
      <c r="B47" s="34"/>
      <c r="C47" s="29" t="s">
        <v>17</v>
      </c>
      <c r="D47" s="35"/>
      <c r="E47" s="35"/>
      <c r="F47" s="35"/>
      <c r="G47" s="35"/>
      <c r="H47" s="35"/>
      <c r="I47" s="103"/>
      <c r="J47" s="35"/>
      <c r="K47" s="35"/>
      <c r="L47" s="38"/>
    </row>
    <row r="48" spans="2:12" s="1" customFormat="1" ht="14.4" customHeight="1">
      <c r="B48" s="34"/>
      <c r="C48" s="35"/>
      <c r="D48" s="35"/>
      <c r="E48" s="373" t="str">
        <f>E7</f>
        <v>Obnova tělocvičny ZŠ J. Vohradského ve Šluknově - VELKÝ SÁL</v>
      </c>
      <c r="F48" s="374"/>
      <c r="G48" s="374"/>
      <c r="H48" s="374"/>
      <c r="I48" s="103"/>
      <c r="J48" s="35"/>
      <c r="K48" s="35"/>
      <c r="L48" s="38"/>
    </row>
    <row r="49" spans="2:12" s="1" customFormat="1" ht="12" customHeight="1">
      <c r="B49" s="34"/>
      <c r="C49" s="29" t="s">
        <v>93</v>
      </c>
      <c r="D49" s="35"/>
      <c r="E49" s="35"/>
      <c r="F49" s="35"/>
      <c r="G49" s="35"/>
      <c r="H49" s="35"/>
      <c r="I49" s="103"/>
      <c r="J49" s="35"/>
      <c r="K49" s="35"/>
      <c r="L49" s="38"/>
    </row>
    <row r="50" spans="2:12" s="1" customFormat="1" ht="14.4" customHeight="1">
      <c r="B50" s="34"/>
      <c r="C50" s="35"/>
      <c r="D50" s="35"/>
      <c r="E50" s="346" t="str">
        <f>E9</f>
        <v>1 - VELKÝ SÁL A NÁŘAĎOVNA - PODLAHA</v>
      </c>
      <c r="F50" s="345"/>
      <c r="G50" s="345"/>
      <c r="H50" s="345"/>
      <c r="I50" s="103"/>
      <c r="J50" s="35"/>
      <c r="K50" s="35"/>
      <c r="L50" s="38"/>
    </row>
    <row r="51" spans="2:12" s="1" customFormat="1" ht="6.9" customHeight="1">
      <c r="B51" s="34"/>
      <c r="C51" s="35"/>
      <c r="D51" s="35"/>
      <c r="E51" s="35"/>
      <c r="F51" s="35"/>
      <c r="G51" s="35"/>
      <c r="H51" s="35"/>
      <c r="I51" s="103"/>
      <c r="J51" s="35"/>
      <c r="K51" s="35"/>
      <c r="L51" s="38"/>
    </row>
    <row r="52" spans="2:12" s="1" customFormat="1" ht="12" customHeight="1">
      <c r="B52" s="34"/>
      <c r="C52" s="29" t="s">
        <v>23</v>
      </c>
      <c r="D52" s="35"/>
      <c r="E52" s="35"/>
      <c r="F52" s="27" t="str">
        <f>F12</f>
        <v>ŠLUKNOV</v>
      </c>
      <c r="G52" s="35"/>
      <c r="H52" s="35"/>
      <c r="I52" s="104" t="s">
        <v>25</v>
      </c>
      <c r="J52" s="55" t="str">
        <f>IF(J12="","",J12)</f>
        <v>22. 2. 2019</v>
      </c>
      <c r="K52" s="35"/>
      <c r="L52" s="38"/>
    </row>
    <row r="53" spans="2:12" s="1" customFormat="1" ht="6.9" customHeight="1">
      <c r="B53" s="34"/>
      <c r="C53" s="35"/>
      <c r="D53" s="35"/>
      <c r="E53" s="35"/>
      <c r="F53" s="35"/>
      <c r="G53" s="35"/>
      <c r="H53" s="35"/>
      <c r="I53" s="103"/>
      <c r="J53" s="35"/>
      <c r="K53" s="35"/>
      <c r="L53" s="38"/>
    </row>
    <row r="54" spans="2:12" s="1" customFormat="1" ht="22.8" customHeight="1">
      <c r="B54" s="34"/>
      <c r="C54" s="29" t="s">
        <v>27</v>
      </c>
      <c r="D54" s="35"/>
      <c r="E54" s="35"/>
      <c r="F54" s="27" t="str">
        <f>E15</f>
        <v>MÚ ŠLUKNOV</v>
      </c>
      <c r="G54" s="35"/>
      <c r="H54" s="35"/>
      <c r="I54" s="104" t="s">
        <v>33</v>
      </c>
      <c r="J54" s="32" t="str">
        <f>E21</f>
        <v>ZEFRAPROJEKT Ústí nad Labem</v>
      </c>
      <c r="K54" s="35"/>
      <c r="L54" s="38"/>
    </row>
    <row r="55" spans="2:12" s="1" customFormat="1" ht="12.6" customHeight="1">
      <c r="B55" s="34"/>
      <c r="C55" s="29" t="s">
        <v>31</v>
      </c>
      <c r="D55" s="35"/>
      <c r="E55" s="35"/>
      <c r="F55" s="27" t="str">
        <f>IF(E18="","",E18)</f>
        <v>Vyplň údaj</v>
      </c>
      <c r="G55" s="35"/>
      <c r="H55" s="35"/>
      <c r="I55" s="104" t="s">
        <v>36</v>
      </c>
      <c r="J55" s="32" t="str">
        <f>E24</f>
        <v>Nina Blavková Děčín</v>
      </c>
      <c r="K55" s="35"/>
      <c r="L55" s="38"/>
    </row>
    <row r="56" spans="2:12" s="1" customFormat="1" ht="10.35" customHeight="1">
      <c r="B56" s="34"/>
      <c r="C56" s="35"/>
      <c r="D56" s="35"/>
      <c r="E56" s="35"/>
      <c r="F56" s="35"/>
      <c r="G56" s="35"/>
      <c r="H56" s="35"/>
      <c r="I56" s="103"/>
      <c r="J56" s="35"/>
      <c r="K56" s="35"/>
      <c r="L56" s="38"/>
    </row>
    <row r="57" spans="2:12" s="1" customFormat="1" ht="29.25" customHeight="1">
      <c r="B57" s="34"/>
      <c r="C57" s="129" t="s">
        <v>96</v>
      </c>
      <c r="D57" s="130"/>
      <c r="E57" s="130"/>
      <c r="F57" s="130"/>
      <c r="G57" s="130"/>
      <c r="H57" s="130"/>
      <c r="I57" s="131"/>
      <c r="J57" s="132" t="s">
        <v>97</v>
      </c>
      <c r="K57" s="130"/>
      <c r="L57" s="38"/>
    </row>
    <row r="58" spans="2:12" s="1" customFormat="1" ht="10.35" customHeight="1">
      <c r="B58" s="34"/>
      <c r="C58" s="35"/>
      <c r="D58" s="35"/>
      <c r="E58" s="35"/>
      <c r="F58" s="35"/>
      <c r="G58" s="35"/>
      <c r="H58" s="35"/>
      <c r="I58" s="103"/>
      <c r="J58" s="35"/>
      <c r="K58" s="35"/>
      <c r="L58" s="38"/>
    </row>
    <row r="59" spans="2:47" s="1" customFormat="1" ht="22.8" customHeight="1">
      <c r="B59" s="34"/>
      <c r="C59" s="133" t="s">
        <v>72</v>
      </c>
      <c r="D59" s="35"/>
      <c r="E59" s="35"/>
      <c r="F59" s="35"/>
      <c r="G59" s="35"/>
      <c r="H59" s="35"/>
      <c r="I59" s="103"/>
      <c r="J59" s="73">
        <f>J89</f>
        <v>0</v>
      </c>
      <c r="K59" s="35"/>
      <c r="L59" s="38"/>
      <c r="AU59" s="17" t="s">
        <v>98</v>
      </c>
    </row>
    <row r="60" spans="2:12" s="7" customFormat="1" ht="24.9" customHeight="1">
      <c r="B60" s="134"/>
      <c r="C60" s="135"/>
      <c r="D60" s="136" t="s">
        <v>99</v>
      </c>
      <c r="E60" s="137"/>
      <c r="F60" s="137"/>
      <c r="G60" s="137"/>
      <c r="H60" s="137"/>
      <c r="I60" s="138"/>
      <c r="J60" s="139">
        <f>J90</f>
        <v>0</v>
      </c>
      <c r="K60" s="135"/>
      <c r="L60" s="140"/>
    </row>
    <row r="61" spans="2:12" s="8" customFormat="1" ht="19.95" customHeight="1">
      <c r="B61" s="141"/>
      <c r="C61" s="142"/>
      <c r="D61" s="143" t="s">
        <v>100</v>
      </c>
      <c r="E61" s="144"/>
      <c r="F61" s="144"/>
      <c r="G61" s="144"/>
      <c r="H61" s="144"/>
      <c r="I61" s="145"/>
      <c r="J61" s="146">
        <f>J91</f>
        <v>0</v>
      </c>
      <c r="K61" s="142"/>
      <c r="L61" s="147"/>
    </row>
    <row r="62" spans="2:12" s="8" customFormat="1" ht="19.95" customHeight="1">
      <c r="B62" s="141"/>
      <c r="C62" s="142"/>
      <c r="D62" s="143" t="s">
        <v>101</v>
      </c>
      <c r="E62" s="144"/>
      <c r="F62" s="144"/>
      <c r="G62" s="144"/>
      <c r="H62" s="144"/>
      <c r="I62" s="145"/>
      <c r="J62" s="146">
        <f>J128</f>
        <v>0</v>
      </c>
      <c r="K62" s="142"/>
      <c r="L62" s="147"/>
    </row>
    <row r="63" spans="2:12" s="8" customFormat="1" ht="14.85" customHeight="1">
      <c r="B63" s="141"/>
      <c r="C63" s="142"/>
      <c r="D63" s="143" t="s">
        <v>102</v>
      </c>
      <c r="E63" s="144"/>
      <c r="F63" s="144"/>
      <c r="G63" s="144"/>
      <c r="H63" s="144"/>
      <c r="I63" s="145"/>
      <c r="J63" s="146">
        <f>J129</f>
        <v>0</v>
      </c>
      <c r="K63" s="142"/>
      <c r="L63" s="147"/>
    </row>
    <row r="64" spans="2:12" s="8" customFormat="1" ht="14.85" customHeight="1">
      <c r="B64" s="141"/>
      <c r="C64" s="142"/>
      <c r="D64" s="143" t="s">
        <v>103</v>
      </c>
      <c r="E64" s="144"/>
      <c r="F64" s="144"/>
      <c r="G64" s="144"/>
      <c r="H64" s="144"/>
      <c r="I64" s="145"/>
      <c r="J64" s="146">
        <f>J135</f>
        <v>0</v>
      </c>
      <c r="K64" s="142"/>
      <c r="L64" s="147"/>
    </row>
    <row r="65" spans="2:12" s="8" customFormat="1" ht="19.95" customHeight="1">
      <c r="B65" s="141"/>
      <c r="C65" s="142"/>
      <c r="D65" s="143" t="s">
        <v>104</v>
      </c>
      <c r="E65" s="144"/>
      <c r="F65" s="144"/>
      <c r="G65" s="144"/>
      <c r="H65" s="144"/>
      <c r="I65" s="145"/>
      <c r="J65" s="146">
        <f>J150</f>
        <v>0</v>
      </c>
      <c r="K65" s="142"/>
      <c r="L65" s="147"/>
    </row>
    <row r="66" spans="2:12" s="8" customFormat="1" ht="19.95" customHeight="1">
      <c r="B66" s="141"/>
      <c r="C66" s="142"/>
      <c r="D66" s="143" t="s">
        <v>105</v>
      </c>
      <c r="E66" s="144"/>
      <c r="F66" s="144"/>
      <c r="G66" s="144"/>
      <c r="H66" s="144"/>
      <c r="I66" s="145"/>
      <c r="J66" s="146">
        <f>J158</f>
        <v>0</v>
      </c>
      <c r="K66" s="142"/>
      <c r="L66" s="147"/>
    </row>
    <row r="67" spans="2:12" s="7" customFormat="1" ht="24.9" customHeight="1">
      <c r="B67" s="134"/>
      <c r="C67" s="135"/>
      <c r="D67" s="136" t="s">
        <v>106</v>
      </c>
      <c r="E67" s="137"/>
      <c r="F67" s="137"/>
      <c r="G67" s="137"/>
      <c r="H67" s="137"/>
      <c r="I67" s="138"/>
      <c r="J67" s="139">
        <f>J160</f>
        <v>0</v>
      </c>
      <c r="K67" s="135"/>
      <c r="L67" s="140"/>
    </row>
    <row r="68" spans="2:12" s="8" customFormat="1" ht="19.95" customHeight="1">
      <c r="B68" s="141"/>
      <c r="C68" s="142"/>
      <c r="D68" s="143" t="s">
        <v>107</v>
      </c>
      <c r="E68" s="144"/>
      <c r="F68" s="144"/>
      <c r="G68" s="144"/>
      <c r="H68" s="144"/>
      <c r="I68" s="145"/>
      <c r="J68" s="146">
        <f>J161</f>
        <v>0</v>
      </c>
      <c r="K68" s="142"/>
      <c r="L68" s="147"/>
    </row>
    <row r="69" spans="2:12" s="8" customFormat="1" ht="19.95" customHeight="1">
      <c r="B69" s="141"/>
      <c r="C69" s="142"/>
      <c r="D69" s="143" t="s">
        <v>108</v>
      </c>
      <c r="E69" s="144"/>
      <c r="F69" s="144"/>
      <c r="G69" s="144"/>
      <c r="H69" s="144"/>
      <c r="I69" s="145"/>
      <c r="J69" s="146">
        <f>J176</f>
        <v>0</v>
      </c>
      <c r="K69" s="142"/>
      <c r="L69" s="147"/>
    </row>
    <row r="70" spans="2:12" s="1" customFormat="1" ht="21.75" customHeight="1">
      <c r="B70" s="34"/>
      <c r="C70" s="35"/>
      <c r="D70" s="35"/>
      <c r="E70" s="35"/>
      <c r="F70" s="35"/>
      <c r="G70" s="35"/>
      <c r="H70" s="35"/>
      <c r="I70" s="103"/>
      <c r="J70" s="35"/>
      <c r="K70" s="35"/>
      <c r="L70" s="38"/>
    </row>
    <row r="71" spans="2:12" s="1" customFormat="1" ht="6.9" customHeight="1">
      <c r="B71" s="46"/>
      <c r="C71" s="47"/>
      <c r="D71" s="47"/>
      <c r="E71" s="47"/>
      <c r="F71" s="47"/>
      <c r="G71" s="47"/>
      <c r="H71" s="47"/>
      <c r="I71" s="125"/>
      <c r="J71" s="47"/>
      <c r="K71" s="47"/>
      <c r="L71" s="38"/>
    </row>
    <row r="75" spans="2:12" s="1" customFormat="1" ht="6.9" customHeight="1">
      <c r="B75" s="48"/>
      <c r="C75" s="49"/>
      <c r="D75" s="49"/>
      <c r="E75" s="49"/>
      <c r="F75" s="49"/>
      <c r="G75" s="49"/>
      <c r="H75" s="49"/>
      <c r="I75" s="128"/>
      <c r="J75" s="49"/>
      <c r="K75" s="49"/>
      <c r="L75" s="38"/>
    </row>
    <row r="76" spans="2:12" s="1" customFormat="1" ht="24.9" customHeight="1">
      <c r="B76" s="34"/>
      <c r="C76" s="23" t="s">
        <v>109</v>
      </c>
      <c r="D76" s="35"/>
      <c r="E76" s="35"/>
      <c r="F76" s="35"/>
      <c r="G76" s="35"/>
      <c r="H76" s="35"/>
      <c r="I76" s="103"/>
      <c r="J76" s="35"/>
      <c r="K76" s="35"/>
      <c r="L76" s="38"/>
    </row>
    <row r="77" spans="2:12" s="1" customFormat="1" ht="6.9" customHeight="1">
      <c r="B77" s="34"/>
      <c r="C77" s="35"/>
      <c r="D77" s="35"/>
      <c r="E77" s="35"/>
      <c r="F77" s="35"/>
      <c r="G77" s="35"/>
      <c r="H77" s="35"/>
      <c r="I77" s="103"/>
      <c r="J77" s="35"/>
      <c r="K77" s="35"/>
      <c r="L77" s="38"/>
    </row>
    <row r="78" spans="2:12" s="1" customFormat="1" ht="12" customHeight="1">
      <c r="B78" s="34"/>
      <c r="C78" s="29" t="s">
        <v>17</v>
      </c>
      <c r="D78" s="35"/>
      <c r="E78" s="35"/>
      <c r="F78" s="35"/>
      <c r="G78" s="35"/>
      <c r="H78" s="35"/>
      <c r="I78" s="103"/>
      <c r="J78" s="35"/>
      <c r="K78" s="35"/>
      <c r="L78" s="38"/>
    </row>
    <row r="79" spans="2:12" s="1" customFormat="1" ht="14.4" customHeight="1">
      <c r="B79" s="34"/>
      <c r="C79" s="35"/>
      <c r="D79" s="35"/>
      <c r="E79" s="373" t="str">
        <f>E7</f>
        <v>Obnova tělocvičny ZŠ J. Vohradského ve Šluknově - VELKÝ SÁL</v>
      </c>
      <c r="F79" s="374"/>
      <c r="G79" s="374"/>
      <c r="H79" s="374"/>
      <c r="I79" s="103"/>
      <c r="J79" s="35"/>
      <c r="K79" s="35"/>
      <c r="L79" s="38"/>
    </row>
    <row r="80" spans="2:12" s="1" customFormat="1" ht="12" customHeight="1">
      <c r="B80" s="34"/>
      <c r="C80" s="29" t="s">
        <v>93</v>
      </c>
      <c r="D80" s="35"/>
      <c r="E80" s="35"/>
      <c r="F80" s="35"/>
      <c r="G80" s="35"/>
      <c r="H80" s="35"/>
      <c r="I80" s="103"/>
      <c r="J80" s="35"/>
      <c r="K80" s="35"/>
      <c r="L80" s="38"/>
    </row>
    <row r="81" spans="2:12" s="1" customFormat="1" ht="14.4" customHeight="1">
      <c r="B81" s="34"/>
      <c r="C81" s="35"/>
      <c r="D81" s="35"/>
      <c r="E81" s="346" t="str">
        <f>E9</f>
        <v>1 - VELKÝ SÁL A NÁŘAĎOVNA - PODLAHA</v>
      </c>
      <c r="F81" s="345"/>
      <c r="G81" s="345"/>
      <c r="H81" s="345"/>
      <c r="I81" s="103"/>
      <c r="J81" s="35"/>
      <c r="K81" s="35"/>
      <c r="L81" s="38"/>
    </row>
    <row r="82" spans="2:12" s="1" customFormat="1" ht="6.9" customHeight="1">
      <c r="B82" s="34"/>
      <c r="C82" s="35"/>
      <c r="D82" s="35"/>
      <c r="E82" s="35"/>
      <c r="F82" s="35"/>
      <c r="G82" s="35"/>
      <c r="H82" s="35"/>
      <c r="I82" s="103"/>
      <c r="J82" s="35"/>
      <c r="K82" s="35"/>
      <c r="L82" s="38"/>
    </row>
    <row r="83" spans="2:12" s="1" customFormat="1" ht="12" customHeight="1">
      <c r="B83" s="34"/>
      <c r="C83" s="29" t="s">
        <v>23</v>
      </c>
      <c r="D83" s="35"/>
      <c r="E83" s="35"/>
      <c r="F83" s="27" t="str">
        <f>F12</f>
        <v>ŠLUKNOV</v>
      </c>
      <c r="G83" s="35"/>
      <c r="H83" s="35"/>
      <c r="I83" s="104" t="s">
        <v>25</v>
      </c>
      <c r="J83" s="55" t="str">
        <f>IF(J12="","",J12)</f>
        <v>22. 2. 2019</v>
      </c>
      <c r="K83" s="35"/>
      <c r="L83" s="38"/>
    </row>
    <row r="84" spans="2:12" s="1" customFormat="1" ht="6.9" customHeight="1">
      <c r="B84" s="34"/>
      <c r="C84" s="35"/>
      <c r="D84" s="35"/>
      <c r="E84" s="35"/>
      <c r="F84" s="35"/>
      <c r="G84" s="35"/>
      <c r="H84" s="35"/>
      <c r="I84" s="103"/>
      <c r="J84" s="35"/>
      <c r="K84" s="35"/>
      <c r="L84" s="38"/>
    </row>
    <row r="85" spans="2:12" s="1" customFormat="1" ht="22.8" customHeight="1">
      <c r="B85" s="34"/>
      <c r="C85" s="29" t="s">
        <v>27</v>
      </c>
      <c r="D85" s="35"/>
      <c r="E85" s="35"/>
      <c r="F85" s="27" t="str">
        <f>E15</f>
        <v>MÚ ŠLUKNOV</v>
      </c>
      <c r="G85" s="35"/>
      <c r="H85" s="35"/>
      <c r="I85" s="104" t="s">
        <v>33</v>
      </c>
      <c r="J85" s="32" t="str">
        <f>E21</f>
        <v>ZEFRAPROJEKT Ústí nad Labem</v>
      </c>
      <c r="K85" s="35"/>
      <c r="L85" s="38"/>
    </row>
    <row r="86" spans="2:12" s="1" customFormat="1" ht="12.6" customHeight="1">
      <c r="B86" s="34"/>
      <c r="C86" s="29" t="s">
        <v>31</v>
      </c>
      <c r="D86" s="35"/>
      <c r="E86" s="35"/>
      <c r="F86" s="27" t="str">
        <f>IF(E18="","",E18)</f>
        <v>Vyplň údaj</v>
      </c>
      <c r="G86" s="35"/>
      <c r="H86" s="35"/>
      <c r="I86" s="104" t="s">
        <v>36</v>
      </c>
      <c r="J86" s="32" t="str">
        <f>E24</f>
        <v>Nina Blavková Děčín</v>
      </c>
      <c r="K86" s="35"/>
      <c r="L86" s="38"/>
    </row>
    <row r="87" spans="2:12" s="1" customFormat="1" ht="10.35" customHeight="1">
      <c r="B87" s="34"/>
      <c r="C87" s="35"/>
      <c r="D87" s="35"/>
      <c r="E87" s="35"/>
      <c r="F87" s="35"/>
      <c r="G87" s="35"/>
      <c r="H87" s="35"/>
      <c r="I87" s="103"/>
      <c r="J87" s="35"/>
      <c r="K87" s="35"/>
      <c r="L87" s="38"/>
    </row>
    <row r="88" spans="2:21" s="9" customFormat="1" ht="29.25" customHeight="1">
      <c r="B88" s="148"/>
      <c r="C88" s="149" t="s">
        <v>110</v>
      </c>
      <c r="D88" s="150" t="s">
        <v>59</v>
      </c>
      <c r="E88" s="150" t="s">
        <v>55</v>
      </c>
      <c r="F88" s="150" t="s">
        <v>56</v>
      </c>
      <c r="G88" s="150" t="s">
        <v>111</v>
      </c>
      <c r="H88" s="150" t="s">
        <v>112</v>
      </c>
      <c r="I88" s="151" t="s">
        <v>113</v>
      </c>
      <c r="J88" s="150" t="s">
        <v>97</v>
      </c>
      <c r="K88" s="152" t="s">
        <v>114</v>
      </c>
      <c r="L88" s="153"/>
      <c r="M88" s="64" t="s">
        <v>22</v>
      </c>
      <c r="N88" s="65" t="s">
        <v>44</v>
      </c>
      <c r="O88" s="65" t="s">
        <v>115</v>
      </c>
      <c r="P88" s="65" t="s">
        <v>116</v>
      </c>
      <c r="Q88" s="65" t="s">
        <v>117</v>
      </c>
      <c r="R88" s="65" t="s">
        <v>118</v>
      </c>
      <c r="S88" s="65" t="s">
        <v>119</v>
      </c>
      <c r="T88" s="65" t="s">
        <v>120</v>
      </c>
      <c r="U88" s="66" t="s">
        <v>121</v>
      </c>
    </row>
    <row r="89" spans="2:63" s="1" customFormat="1" ht="22.8" customHeight="1">
      <c r="B89" s="34"/>
      <c r="C89" s="71" t="s">
        <v>122</v>
      </c>
      <c r="D89" s="35"/>
      <c r="E89" s="35"/>
      <c r="F89" s="35"/>
      <c r="G89" s="35"/>
      <c r="H89" s="35"/>
      <c r="I89" s="103"/>
      <c r="J89" s="154">
        <f>BK89</f>
        <v>0</v>
      </c>
      <c r="K89" s="35"/>
      <c r="L89" s="38"/>
      <c r="M89" s="67"/>
      <c r="N89" s="68"/>
      <c r="O89" s="68"/>
      <c r="P89" s="155">
        <f>P90+P160</f>
        <v>0</v>
      </c>
      <c r="Q89" s="68"/>
      <c r="R89" s="155">
        <f>R90+R160</f>
        <v>51.699609030800005</v>
      </c>
      <c r="S89" s="68"/>
      <c r="T89" s="155">
        <f>T90+T160</f>
        <v>36.8397</v>
      </c>
      <c r="U89" s="69"/>
      <c r="AT89" s="17" t="s">
        <v>73</v>
      </c>
      <c r="AU89" s="17" t="s">
        <v>98</v>
      </c>
      <c r="BK89" s="156">
        <f>BK90+BK160</f>
        <v>0</v>
      </c>
    </row>
    <row r="90" spans="2:63" s="10" customFormat="1" ht="25.95" customHeight="1">
      <c r="B90" s="157"/>
      <c r="C90" s="158"/>
      <c r="D90" s="159" t="s">
        <v>73</v>
      </c>
      <c r="E90" s="160" t="s">
        <v>123</v>
      </c>
      <c r="F90" s="160" t="s">
        <v>124</v>
      </c>
      <c r="G90" s="158"/>
      <c r="H90" s="158"/>
      <c r="I90" s="161"/>
      <c r="J90" s="162">
        <f>BK90</f>
        <v>0</v>
      </c>
      <c r="K90" s="158"/>
      <c r="L90" s="163"/>
      <c r="M90" s="164"/>
      <c r="N90" s="165"/>
      <c r="O90" s="165"/>
      <c r="P90" s="166">
        <f>P91+P128+P150+P158</f>
        <v>0</v>
      </c>
      <c r="Q90" s="165"/>
      <c r="R90" s="166">
        <f>R91+R128+R150+R158</f>
        <v>48.47117111080001</v>
      </c>
      <c r="S90" s="165"/>
      <c r="T90" s="166">
        <f>T91+T128+T150+T158</f>
        <v>36.8397</v>
      </c>
      <c r="U90" s="167"/>
      <c r="AR90" s="168" t="s">
        <v>79</v>
      </c>
      <c r="AT90" s="169" t="s">
        <v>73</v>
      </c>
      <c r="AU90" s="169" t="s">
        <v>74</v>
      </c>
      <c r="AY90" s="168" t="s">
        <v>125</v>
      </c>
      <c r="BK90" s="170">
        <f>BK91+BK128+BK150+BK158</f>
        <v>0</v>
      </c>
    </row>
    <row r="91" spans="2:63" s="10" customFormat="1" ht="22.8" customHeight="1">
      <c r="B91" s="157"/>
      <c r="C91" s="158"/>
      <c r="D91" s="159" t="s">
        <v>73</v>
      </c>
      <c r="E91" s="171" t="s">
        <v>126</v>
      </c>
      <c r="F91" s="171" t="s">
        <v>127</v>
      </c>
      <c r="G91" s="158"/>
      <c r="H91" s="158"/>
      <c r="I91" s="161"/>
      <c r="J91" s="172">
        <f>BK91</f>
        <v>0</v>
      </c>
      <c r="K91" s="158"/>
      <c r="L91" s="163"/>
      <c r="M91" s="164"/>
      <c r="N91" s="165"/>
      <c r="O91" s="165"/>
      <c r="P91" s="166">
        <f>SUM(P92:P127)</f>
        <v>0</v>
      </c>
      <c r="Q91" s="165"/>
      <c r="R91" s="166">
        <f>SUM(R92:R127)</f>
        <v>48.448107060800005</v>
      </c>
      <c r="S91" s="165"/>
      <c r="T91" s="166">
        <f>SUM(T92:T127)</f>
        <v>0</v>
      </c>
      <c r="U91" s="167"/>
      <c r="AR91" s="168" t="s">
        <v>79</v>
      </c>
      <c r="AT91" s="169" t="s">
        <v>73</v>
      </c>
      <c r="AU91" s="169" t="s">
        <v>79</v>
      </c>
      <c r="AY91" s="168" t="s">
        <v>125</v>
      </c>
      <c r="BK91" s="170">
        <f>SUM(BK92:BK127)</f>
        <v>0</v>
      </c>
    </row>
    <row r="92" spans="2:65" s="1" customFormat="1" ht="20.4" customHeight="1">
      <c r="B92" s="34"/>
      <c r="C92" s="173" t="s">
        <v>79</v>
      </c>
      <c r="D92" s="173" t="s">
        <v>128</v>
      </c>
      <c r="E92" s="174" t="s">
        <v>129</v>
      </c>
      <c r="F92" s="175" t="s">
        <v>130</v>
      </c>
      <c r="G92" s="176" t="s">
        <v>131</v>
      </c>
      <c r="H92" s="177">
        <v>583.9</v>
      </c>
      <c r="I92" s="178"/>
      <c r="J92" s="179">
        <f>ROUND(I92*H92,2)</f>
        <v>0</v>
      </c>
      <c r="K92" s="175" t="s">
        <v>132</v>
      </c>
      <c r="L92" s="38"/>
      <c r="M92" s="180" t="s">
        <v>22</v>
      </c>
      <c r="N92" s="181" t="s">
        <v>45</v>
      </c>
      <c r="O92" s="60"/>
      <c r="P92" s="182">
        <f>O92*H92</f>
        <v>0</v>
      </c>
      <c r="Q92" s="182">
        <v>3.472E-06</v>
      </c>
      <c r="R92" s="182">
        <f>Q92*H92</f>
        <v>0.0020273008</v>
      </c>
      <c r="S92" s="182">
        <v>0</v>
      </c>
      <c r="T92" s="182">
        <f>S92*H92</f>
        <v>0</v>
      </c>
      <c r="U92" s="183" t="s">
        <v>22</v>
      </c>
      <c r="AR92" s="17" t="s">
        <v>89</v>
      </c>
      <c r="AT92" s="17" t="s">
        <v>128</v>
      </c>
      <c r="AU92" s="17" t="s">
        <v>83</v>
      </c>
      <c r="AY92" s="17" t="s">
        <v>125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7" t="s">
        <v>79</v>
      </c>
      <c r="BK92" s="184">
        <f>ROUND(I92*H92,2)</f>
        <v>0</v>
      </c>
      <c r="BL92" s="17" t="s">
        <v>89</v>
      </c>
      <c r="BM92" s="17" t="s">
        <v>133</v>
      </c>
    </row>
    <row r="93" spans="2:51" s="11" customFormat="1" ht="10.2">
      <c r="B93" s="185"/>
      <c r="C93" s="186"/>
      <c r="D93" s="187" t="s">
        <v>134</v>
      </c>
      <c r="E93" s="188" t="s">
        <v>22</v>
      </c>
      <c r="F93" s="189" t="s">
        <v>135</v>
      </c>
      <c r="G93" s="186"/>
      <c r="H93" s="188" t="s">
        <v>22</v>
      </c>
      <c r="I93" s="190"/>
      <c r="J93" s="186"/>
      <c r="K93" s="186"/>
      <c r="L93" s="191"/>
      <c r="M93" s="192"/>
      <c r="N93" s="193"/>
      <c r="O93" s="193"/>
      <c r="P93" s="193"/>
      <c r="Q93" s="193"/>
      <c r="R93" s="193"/>
      <c r="S93" s="193"/>
      <c r="T93" s="193"/>
      <c r="U93" s="194"/>
      <c r="AT93" s="195" t="s">
        <v>134</v>
      </c>
      <c r="AU93" s="195" t="s">
        <v>83</v>
      </c>
      <c r="AV93" s="11" t="s">
        <v>79</v>
      </c>
      <c r="AW93" s="11" t="s">
        <v>35</v>
      </c>
      <c r="AX93" s="11" t="s">
        <v>74</v>
      </c>
      <c r="AY93" s="195" t="s">
        <v>125</v>
      </c>
    </row>
    <row r="94" spans="2:51" s="11" customFormat="1" ht="10.2">
      <c r="B94" s="185"/>
      <c r="C94" s="186"/>
      <c r="D94" s="187" t="s">
        <v>134</v>
      </c>
      <c r="E94" s="188" t="s">
        <v>22</v>
      </c>
      <c r="F94" s="189" t="s">
        <v>136</v>
      </c>
      <c r="G94" s="186"/>
      <c r="H94" s="188" t="s">
        <v>22</v>
      </c>
      <c r="I94" s="190"/>
      <c r="J94" s="186"/>
      <c r="K94" s="186"/>
      <c r="L94" s="191"/>
      <c r="M94" s="192"/>
      <c r="N94" s="193"/>
      <c r="O94" s="193"/>
      <c r="P94" s="193"/>
      <c r="Q94" s="193"/>
      <c r="R94" s="193"/>
      <c r="S94" s="193"/>
      <c r="T94" s="193"/>
      <c r="U94" s="194"/>
      <c r="AT94" s="195" t="s">
        <v>134</v>
      </c>
      <c r="AU94" s="195" t="s">
        <v>83</v>
      </c>
      <c r="AV94" s="11" t="s">
        <v>79</v>
      </c>
      <c r="AW94" s="11" t="s">
        <v>35</v>
      </c>
      <c r="AX94" s="11" t="s">
        <v>74</v>
      </c>
      <c r="AY94" s="195" t="s">
        <v>125</v>
      </c>
    </row>
    <row r="95" spans="2:51" s="12" customFormat="1" ht="10.2">
      <c r="B95" s="196"/>
      <c r="C95" s="197"/>
      <c r="D95" s="187" t="s">
        <v>134</v>
      </c>
      <c r="E95" s="198" t="s">
        <v>22</v>
      </c>
      <c r="F95" s="199" t="s">
        <v>137</v>
      </c>
      <c r="G95" s="197"/>
      <c r="H95" s="200">
        <v>545</v>
      </c>
      <c r="I95" s="201"/>
      <c r="J95" s="197"/>
      <c r="K95" s="197"/>
      <c r="L95" s="202"/>
      <c r="M95" s="203"/>
      <c r="N95" s="204"/>
      <c r="O95" s="204"/>
      <c r="P95" s="204"/>
      <c r="Q95" s="204"/>
      <c r="R95" s="204"/>
      <c r="S95" s="204"/>
      <c r="T95" s="204"/>
      <c r="U95" s="205"/>
      <c r="AT95" s="206" t="s">
        <v>134</v>
      </c>
      <c r="AU95" s="206" t="s">
        <v>83</v>
      </c>
      <c r="AV95" s="12" t="s">
        <v>83</v>
      </c>
      <c r="AW95" s="12" t="s">
        <v>35</v>
      </c>
      <c r="AX95" s="12" t="s">
        <v>74</v>
      </c>
      <c r="AY95" s="206" t="s">
        <v>125</v>
      </c>
    </row>
    <row r="96" spans="2:51" s="12" customFormat="1" ht="10.2">
      <c r="B96" s="196"/>
      <c r="C96" s="197"/>
      <c r="D96" s="187" t="s">
        <v>134</v>
      </c>
      <c r="E96" s="198" t="s">
        <v>22</v>
      </c>
      <c r="F96" s="199" t="s">
        <v>138</v>
      </c>
      <c r="G96" s="197"/>
      <c r="H96" s="200">
        <v>38.9</v>
      </c>
      <c r="I96" s="201"/>
      <c r="J96" s="197"/>
      <c r="K96" s="197"/>
      <c r="L96" s="202"/>
      <c r="M96" s="203"/>
      <c r="N96" s="204"/>
      <c r="O96" s="204"/>
      <c r="P96" s="204"/>
      <c r="Q96" s="204"/>
      <c r="R96" s="204"/>
      <c r="S96" s="204"/>
      <c r="T96" s="204"/>
      <c r="U96" s="205"/>
      <c r="AT96" s="206" t="s">
        <v>134</v>
      </c>
      <c r="AU96" s="206" t="s">
        <v>83</v>
      </c>
      <c r="AV96" s="12" t="s">
        <v>83</v>
      </c>
      <c r="AW96" s="12" t="s">
        <v>35</v>
      </c>
      <c r="AX96" s="12" t="s">
        <v>74</v>
      </c>
      <c r="AY96" s="206" t="s">
        <v>125</v>
      </c>
    </row>
    <row r="97" spans="2:51" s="13" customFormat="1" ht="10.2">
      <c r="B97" s="207"/>
      <c r="C97" s="208"/>
      <c r="D97" s="187" t="s">
        <v>134</v>
      </c>
      <c r="E97" s="209" t="s">
        <v>22</v>
      </c>
      <c r="F97" s="210" t="s">
        <v>139</v>
      </c>
      <c r="G97" s="208"/>
      <c r="H97" s="211">
        <v>583.9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5"/>
      <c r="U97" s="216"/>
      <c r="AT97" s="217" t="s">
        <v>134</v>
      </c>
      <c r="AU97" s="217" t="s">
        <v>83</v>
      </c>
      <c r="AV97" s="13" t="s">
        <v>89</v>
      </c>
      <c r="AW97" s="13" t="s">
        <v>35</v>
      </c>
      <c r="AX97" s="13" t="s">
        <v>79</v>
      </c>
      <c r="AY97" s="217" t="s">
        <v>125</v>
      </c>
    </row>
    <row r="98" spans="2:65" s="1" customFormat="1" ht="20.4" customHeight="1">
      <c r="B98" s="34"/>
      <c r="C98" s="173" t="s">
        <v>83</v>
      </c>
      <c r="D98" s="173" t="s">
        <v>128</v>
      </c>
      <c r="E98" s="174" t="s">
        <v>140</v>
      </c>
      <c r="F98" s="175" t="s">
        <v>141</v>
      </c>
      <c r="G98" s="176" t="s">
        <v>131</v>
      </c>
      <c r="H98" s="177">
        <v>583.9</v>
      </c>
      <c r="I98" s="178"/>
      <c r="J98" s="179">
        <f>ROUND(I98*H98,2)</f>
        <v>0</v>
      </c>
      <c r="K98" s="175" t="s">
        <v>132</v>
      </c>
      <c r="L98" s="38"/>
      <c r="M98" s="180" t="s">
        <v>22</v>
      </c>
      <c r="N98" s="181" t="s">
        <v>45</v>
      </c>
      <c r="O98" s="60"/>
      <c r="P98" s="182">
        <f>O98*H98</f>
        <v>0</v>
      </c>
      <c r="Q98" s="182">
        <v>0.0003</v>
      </c>
      <c r="R98" s="182">
        <f>Q98*H98</f>
        <v>0.17516999999999996</v>
      </c>
      <c r="S98" s="182">
        <v>0</v>
      </c>
      <c r="T98" s="182">
        <f>S98*H98</f>
        <v>0</v>
      </c>
      <c r="U98" s="183" t="s">
        <v>22</v>
      </c>
      <c r="AR98" s="17" t="s">
        <v>89</v>
      </c>
      <c r="AT98" s="17" t="s">
        <v>128</v>
      </c>
      <c r="AU98" s="17" t="s">
        <v>83</v>
      </c>
      <c r="AY98" s="17" t="s">
        <v>125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7" t="s">
        <v>79</v>
      </c>
      <c r="BK98" s="184">
        <f>ROUND(I98*H98,2)</f>
        <v>0</v>
      </c>
      <c r="BL98" s="17" t="s">
        <v>89</v>
      </c>
      <c r="BM98" s="17" t="s">
        <v>142</v>
      </c>
    </row>
    <row r="99" spans="2:51" s="11" customFormat="1" ht="10.2">
      <c r="B99" s="185"/>
      <c r="C99" s="186"/>
      <c r="D99" s="187" t="s">
        <v>134</v>
      </c>
      <c r="E99" s="188" t="s">
        <v>22</v>
      </c>
      <c r="F99" s="189" t="s">
        <v>135</v>
      </c>
      <c r="G99" s="186"/>
      <c r="H99" s="188" t="s">
        <v>22</v>
      </c>
      <c r="I99" s="190"/>
      <c r="J99" s="186"/>
      <c r="K99" s="186"/>
      <c r="L99" s="191"/>
      <c r="M99" s="192"/>
      <c r="N99" s="193"/>
      <c r="O99" s="193"/>
      <c r="P99" s="193"/>
      <c r="Q99" s="193"/>
      <c r="R99" s="193"/>
      <c r="S99" s="193"/>
      <c r="T99" s="193"/>
      <c r="U99" s="194"/>
      <c r="AT99" s="195" t="s">
        <v>134</v>
      </c>
      <c r="AU99" s="195" t="s">
        <v>83</v>
      </c>
      <c r="AV99" s="11" t="s">
        <v>79</v>
      </c>
      <c r="AW99" s="11" t="s">
        <v>35</v>
      </c>
      <c r="AX99" s="11" t="s">
        <v>74</v>
      </c>
      <c r="AY99" s="195" t="s">
        <v>125</v>
      </c>
    </row>
    <row r="100" spans="2:51" s="11" customFormat="1" ht="10.2">
      <c r="B100" s="185"/>
      <c r="C100" s="186"/>
      <c r="D100" s="187" t="s">
        <v>134</v>
      </c>
      <c r="E100" s="188" t="s">
        <v>22</v>
      </c>
      <c r="F100" s="189" t="s">
        <v>136</v>
      </c>
      <c r="G100" s="186"/>
      <c r="H100" s="188" t="s">
        <v>22</v>
      </c>
      <c r="I100" s="190"/>
      <c r="J100" s="186"/>
      <c r="K100" s="186"/>
      <c r="L100" s="191"/>
      <c r="M100" s="192"/>
      <c r="N100" s="193"/>
      <c r="O100" s="193"/>
      <c r="P100" s="193"/>
      <c r="Q100" s="193"/>
      <c r="R100" s="193"/>
      <c r="S100" s="193"/>
      <c r="T100" s="193"/>
      <c r="U100" s="194"/>
      <c r="AT100" s="195" t="s">
        <v>134</v>
      </c>
      <c r="AU100" s="195" t="s">
        <v>83</v>
      </c>
      <c r="AV100" s="11" t="s">
        <v>79</v>
      </c>
      <c r="AW100" s="11" t="s">
        <v>35</v>
      </c>
      <c r="AX100" s="11" t="s">
        <v>74</v>
      </c>
      <c r="AY100" s="195" t="s">
        <v>125</v>
      </c>
    </row>
    <row r="101" spans="2:51" s="12" customFormat="1" ht="10.2">
      <c r="B101" s="196"/>
      <c r="C101" s="197"/>
      <c r="D101" s="187" t="s">
        <v>134</v>
      </c>
      <c r="E101" s="198" t="s">
        <v>22</v>
      </c>
      <c r="F101" s="199" t="s">
        <v>137</v>
      </c>
      <c r="G101" s="197"/>
      <c r="H101" s="200">
        <v>545</v>
      </c>
      <c r="I101" s="201"/>
      <c r="J101" s="197"/>
      <c r="K101" s="197"/>
      <c r="L101" s="202"/>
      <c r="M101" s="203"/>
      <c r="N101" s="204"/>
      <c r="O101" s="204"/>
      <c r="P101" s="204"/>
      <c r="Q101" s="204"/>
      <c r="R101" s="204"/>
      <c r="S101" s="204"/>
      <c r="T101" s="204"/>
      <c r="U101" s="205"/>
      <c r="AT101" s="206" t="s">
        <v>134</v>
      </c>
      <c r="AU101" s="206" t="s">
        <v>83</v>
      </c>
      <c r="AV101" s="12" t="s">
        <v>83</v>
      </c>
      <c r="AW101" s="12" t="s">
        <v>35</v>
      </c>
      <c r="AX101" s="12" t="s">
        <v>74</v>
      </c>
      <c r="AY101" s="206" t="s">
        <v>125</v>
      </c>
    </row>
    <row r="102" spans="2:51" s="12" customFormat="1" ht="10.2">
      <c r="B102" s="196"/>
      <c r="C102" s="197"/>
      <c r="D102" s="187" t="s">
        <v>134</v>
      </c>
      <c r="E102" s="198" t="s">
        <v>22</v>
      </c>
      <c r="F102" s="199" t="s">
        <v>138</v>
      </c>
      <c r="G102" s="197"/>
      <c r="H102" s="200">
        <v>38.9</v>
      </c>
      <c r="I102" s="201"/>
      <c r="J102" s="197"/>
      <c r="K102" s="197"/>
      <c r="L102" s="202"/>
      <c r="M102" s="203"/>
      <c r="N102" s="204"/>
      <c r="O102" s="204"/>
      <c r="P102" s="204"/>
      <c r="Q102" s="204"/>
      <c r="R102" s="204"/>
      <c r="S102" s="204"/>
      <c r="T102" s="204"/>
      <c r="U102" s="205"/>
      <c r="AT102" s="206" t="s">
        <v>134</v>
      </c>
      <c r="AU102" s="206" t="s">
        <v>83</v>
      </c>
      <c r="AV102" s="12" t="s">
        <v>83</v>
      </c>
      <c r="AW102" s="12" t="s">
        <v>35</v>
      </c>
      <c r="AX102" s="12" t="s">
        <v>74</v>
      </c>
      <c r="AY102" s="206" t="s">
        <v>125</v>
      </c>
    </row>
    <row r="103" spans="2:51" s="13" customFormat="1" ht="10.2">
      <c r="B103" s="207"/>
      <c r="C103" s="208"/>
      <c r="D103" s="187" t="s">
        <v>134</v>
      </c>
      <c r="E103" s="209" t="s">
        <v>22</v>
      </c>
      <c r="F103" s="210" t="s">
        <v>139</v>
      </c>
      <c r="G103" s="208"/>
      <c r="H103" s="211">
        <v>583.9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5"/>
      <c r="U103" s="216"/>
      <c r="AT103" s="217" t="s">
        <v>134</v>
      </c>
      <c r="AU103" s="217" t="s">
        <v>83</v>
      </c>
      <c r="AV103" s="13" t="s">
        <v>89</v>
      </c>
      <c r="AW103" s="13" t="s">
        <v>35</v>
      </c>
      <c r="AX103" s="13" t="s">
        <v>79</v>
      </c>
      <c r="AY103" s="217" t="s">
        <v>125</v>
      </c>
    </row>
    <row r="104" spans="2:65" s="1" customFormat="1" ht="20.4" customHeight="1">
      <c r="B104" s="34"/>
      <c r="C104" s="173" t="s">
        <v>86</v>
      </c>
      <c r="D104" s="173" t="s">
        <v>128</v>
      </c>
      <c r="E104" s="174" t="s">
        <v>143</v>
      </c>
      <c r="F104" s="175" t="s">
        <v>144</v>
      </c>
      <c r="G104" s="176" t="s">
        <v>131</v>
      </c>
      <c r="H104" s="177">
        <v>583.9</v>
      </c>
      <c r="I104" s="178"/>
      <c r="J104" s="179">
        <f>ROUND(I104*H104,2)</f>
        <v>0</v>
      </c>
      <c r="K104" s="175" t="s">
        <v>132</v>
      </c>
      <c r="L104" s="38"/>
      <c r="M104" s="180" t="s">
        <v>22</v>
      </c>
      <c r="N104" s="181" t="s">
        <v>45</v>
      </c>
      <c r="O104" s="60"/>
      <c r="P104" s="182">
        <f>O104*H104</f>
        <v>0</v>
      </c>
      <c r="Q104" s="182">
        <v>0.0102</v>
      </c>
      <c r="R104" s="182">
        <f>Q104*H104</f>
        <v>5.95578</v>
      </c>
      <c r="S104" s="182">
        <v>0</v>
      </c>
      <c r="T104" s="182">
        <f>S104*H104</f>
        <v>0</v>
      </c>
      <c r="U104" s="183" t="s">
        <v>22</v>
      </c>
      <c r="AR104" s="17" t="s">
        <v>89</v>
      </c>
      <c r="AT104" s="17" t="s">
        <v>128</v>
      </c>
      <c r="AU104" s="17" t="s">
        <v>83</v>
      </c>
      <c r="AY104" s="17" t="s">
        <v>125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17" t="s">
        <v>79</v>
      </c>
      <c r="BK104" s="184">
        <f>ROUND(I104*H104,2)</f>
        <v>0</v>
      </c>
      <c r="BL104" s="17" t="s">
        <v>89</v>
      </c>
      <c r="BM104" s="17" t="s">
        <v>145</v>
      </c>
    </row>
    <row r="105" spans="2:51" s="11" customFormat="1" ht="10.2">
      <c r="B105" s="185"/>
      <c r="C105" s="186"/>
      <c r="D105" s="187" t="s">
        <v>134</v>
      </c>
      <c r="E105" s="188" t="s">
        <v>22</v>
      </c>
      <c r="F105" s="189" t="s">
        <v>135</v>
      </c>
      <c r="G105" s="186"/>
      <c r="H105" s="188" t="s">
        <v>22</v>
      </c>
      <c r="I105" s="190"/>
      <c r="J105" s="186"/>
      <c r="K105" s="186"/>
      <c r="L105" s="191"/>
      <c r="M105" s="192"/>
      <c r="N105" s="193"/>
      <c r="O105" s="193"/>
      <c r="P105" s="193"/>
      <c r="Q105" s="193"/>
      <c r="R105" s="193"/>
      <c r="S105" s="193"/>
      <c r="T105" s="193"/>
      <c r="U105" s="194"/>
      <c r="AT105" s="195" t="s">
        <v>134</v>
      </c>
      <c r="AU105" s="195" t="s">
        <v>83</v>
      </c>
      <c r="AV105" s="11" t="s">
        <v>79</v>
      </c>
      <c r="AW105" s="11" t="s">
        <v>35</v>
      </c>
      <c r="AX105" s="11" t="s">
        <v>74</v>
      </c>
      <c r="AY105" s="195" t="s">
        <v>125</v>
      </c>
    </row>
    <row r="106" spans="2:51" s="11" customFormat="1" ht="10.2">
      <c r="B106" s="185"/>
      <c r="C106" s="186"/>
      <c r="D106" s="187" t="s">
        <v>134</v>
      </c>
      <c r="E106" s="188" t="s">
        <v>22</v>
      </c>
      <c r="F106" s="189" t="s">
        <v>136</v>
      </c>
      <c r="G106" s="186"/>
      <c r="H106" s="188" t="s">
        <v>22</v>
      </c>
      <c r="I106" s="190"/>
      <c r="J106" s="186"/>
      <c r="K106" s="186"/>
      <c r="L106" s="191"/>
      <c r="M106" s="192"/>
      <c r="N106" s="193"/>
      <c r="O106" s="193"/>
      <c r="P106" s="193"/>
      <c r="Q106" s="193"/>
      <c r="R106" s="193"/>
      <c r="S106" s="193"/>
      <c r="T106" s="193"/>
      <c r="U106" s="194"/>
      <c r="AT106" s="195" t="s">
        <v>134</v>
      </c>
      <c r="AU106" s="195" t="s">
        <v>83</v>
      </c>
      <c r="AV106" s="11" t="s">
        <v>79</v>
      </c>
      <c r="AW106" s="11" t="s">
        <v>35</v>
      </c>
      <c r="AX106" s="11" t="s">
        <v>74</v>
      </c>
      <c r="AY106" s="195" t="s">
        <v>125</v>
      </c>
    </row>
    <row r="107" spans="2:51" s="12" customFormat="1" ht="10.2">
      <c r="B107" s="196"/>
      <c r="C107" s="197"/>
      <c r="D107" s="187" t="s">
        <v>134</v>
      </c>
      <c r="E107" s="198" t="s">
        <v>22</v>
      </c>
      <c r="F107" s="199" t="s">
        <v>137</v>
      </c>
      <c r="G107" s="197"/>
      <c r="H107" s="200">
        <v>545</v>
      </c>
      <c r="I107" s="201"/>
      <c r="J107" s="197"/>
      <c r="K107" s="197"/>
      <c r="L107" s="202"/>
      <c r="M107" s="203"/>
      <c r="N107" s="204"/>
      <c r="O107" s="204"/>
      <c r="P107" s="204"/>
      <c r="Q107" s="204"/>
      <c r="R107" s="204"/>
      <c r="S107" s="204"/>
      <c r="T107" s="204"/>
      <c r="U107" s="205"/>
      <c r="AT107" s="206" t="s">
        <v>134</v>
      </c>
      <c r="AU107" s="206" t="s">
        <v>83</v>
      </c>
      <c r="AV107" s="12" t="s">
        <v>83</v>
      </c>
      <c r="AW107" s="12" t="s">
        <v>35</v>
      </c>
      <c r="AX107" s="12" t="s">
        <v>74</v>
      </c>
      <c r="AY107" s="206" t="s">
        <v>125</v>
      </c>
    </row>
    <row r="108" spans="2:51" s="12" customFormat="1" ht="10.2">
      <c r="B108" s="196"/>
      <c r="C108" s="197"/>
      <c r="D108" s="187" t="s">
        <v>134</v>
      </c>
      <c r="E108" s="198" t="s">
        <v>22</v>
      </c>
      <c r="F108" s="199" t="s">
        <v>138</v>
      </c>
      <c r="G108" s="197"/>
      <c r="H108" s="200">
        <v>38.9</v>
      </c>
      <c r="I108" s="201"/>
      <c r="J108" s="197"/>
      <c r="K108" s="197"/>
      <c r="L108" s="202"/>
      <c r="M108" s="203"/>
      <c r="N108" s="204"/>
      <c r="O108" s="204"/>
      <c r="P108" s="204"/>
      <c r="Q108" s="204"/>
      <c r="R108" s="204"/>
      <c r="S108" s="204"/>
      <c r="T108" s="204"/>
      <c r="U108" s="205"/>
      <c r="AT108" s="206" t="s">
        <v>134</v>
      </c>
      <c r="AU108" s="206" t="s">
        <v>83</v>
      </c>
      <c r="AV108" s="12" t="s">
        <v>83</v>
      </c>
      <c r="AW108" s="12" t="s">
        <v>35</v>
      </c>
      <c r="AX108" s="12" t="s">
        <v>74</v>
      </c>
      <c r="AY108" s="206" t="s">
        <v>125</v>
      </c>
    </row>
    <row r="109" spans="2:51" s="13" customFormat="1" ht="10.2">
      <c r="B109" s="207"/>
      <c r="C109" s="208"/>
      <c r="D109" s="187" t="s">
        <v>134</v>
      </c>
      <c r="E109" s="209" t="s">
        <v>22</v>
      </c>
      <c r="F109" s="210" t="s">
        <v>146</v>
      </c>
      <c r="G109" s="208"/>
      <c r="H109" s="211">
        <v>583.9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5"/>
      <c r="U109" s="216"/>
      <c r="AT109" s="217" t="s">
        <v>134</v>
      </c>
      <c r="AU109" s="217" t="s">
        <v>83</v>
      </c>
      <c r="AV109" s="13" t="s">
        <v>89</v>
      </c>
      <c r="AW109" s="13" t="s">
        <v>35</v>
      </c>
      <c r="AX109" s="13" t="s">
        <v>79</v>
      </c>
      <c r="AY109" s="217" t="s">
        <v>125</v>
      </c>
    </row>
    <row r="110" spans="2:65" s="1" customFormat="1" ht="20.4" customHeight="1">
      <c r="B110" s="34"/>
      <c r="C110" s="173" t="s">
        <v>89</v>
      </c>
      <c r="D110" s="173" t="s">
        <v>128</v>
      </c>
      <c r="E110" s="174" t="s">
        <v>147</v>
      </c>
      <c r="F110" s="175" t="s">
        <v>148</v>
      </c>
      <c r="G110" s="176" t="s">
        <v>131</v>
      </c>
      <c r="H110" s="177">
        <v>583.9</v>
      </c>
      <c r="I110" s="178"/>
      <c r="J110" s="179">
        <f>ROUND(I110*H110,2)</f>
        <v>0</v>
      </c>
      <c r="K110" s="175" t="s">
        <v>132</v>
      </c>
      <c r="L110" s="38"/>
      <c r="M110" s="180" t="s">
        <v>22</v>
      </c>
      <c r="N110" s="181" t="s">
        <v>45</v>
      </c>
      <c r="O110" s="60"/>
      <c r="P110" s="182">
        <f>O110*H110</f>
        <v>0</v>
      </c>
      <c r="Q110" s="182">
        <v>0.00013</v>
      </c>
      <c r="R110" s="182">
        <f>Q110*H110</f>
        <v>0.07590699999999999</v>
      </c>
      <c r="S110" s="182">
        <v>0</v>
      </c>
      <c r="T110" s="182">
        <f>S110*H110</f>
        <v>0</v>
      </c>
      <c r="U110" s="183" t="s">
        <v>22</v>
      </c>
      <c r="AR110" s="17" t="s">
        <v>89</v>
      </c>
      <c r="AT110" s="17" t="s">
        <v>128</v>
      </c>
      <c r="AU110" s="17" t="s">
        <v>83</v>
      </c>
      <c r="AY110" s="17" t="s">
        <v>125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17" t="s">
        <v>79</v>
      </c>
      <c r="BK110" s="184">
        <f>ROUND(I110*H110,2)</f>
        <v>0</v>
      </c>
      <c r="BL110" s="17" t="s">
        <v>89</v>
      </c>
      <c r="BM110" s="17" t="s">
        <v>149</v>
      </c>
    </row>
    <row r="111" spans="2:51" s="12" customFormat="1" ht="10.2">
      <c r="B111" s="196"/>
      <c r="C111" s="197"/>
      <c r="D111" s="187" t="s">
        <v>134</v>
      </c>
      <c r="E111" s="198" t="s">
        <v>22</v>
      </c>
      <c r="F111" s="199" t="s">
        <v>137</v>
      </c>
      <c r="G111" s="197"/>
      <c r="H111" s="200">
        <v>545</v>
      </c>
      <c r="I111" s="201"/>
      <c r="J111" s="197"/>
      <c r="K111" s="197"/>
      <c r="L111" s="202"/>
      <c r="M111" s="203"/>
      <c r="N111" s="204"/>
      <c r="O111" s="204"/>
      <c r="P111" s="204"/>
      <c r="Q111" s="204"/>
      <c r="R111" s="204"/>
      <c r="S111" s="204"/>
      <c r="T111" s="204"/>
      <c r="U111" s="205"/>
      <c r="AT111" s="206" t="s">
        <v>134</v>
      </c>
      <c r="AU111" s="206" t="s">
        <v>83</v>
      </c>
      <c r="AV111" s="12" t="s">
        <v>83</v>
      </c>
      <c r="AW111" s="12" t="s">
        <v>35</v>
      </c>
      <c r="AX111" s="12" t="s">
        <v>74</v>
      </c>
      <c r="AY111" s="206" t="s">
        <v>125</v>
      </c>
    </row>
    <row r="112" spans="2:51" s="12" customFormat="1" ht="10.2">
      <c r="B112" s="196"/>
      <c r="C112" s="197"/>
      <c r="D112" s="187" t="s">
        <v>134</v>
      </c>
      <c r="E112" s="198" t="s">
        <v>22</v>
      </c>
      <c r="F112" s="199" t="s">
        <v>138</v>
      </c>
      <c r="G112" s="197"/>
      <c r="H112" s="200">
        <v>38.9</v>
      </c>
      <c r="I112" s="201"/>
      <c r="J112" s="197"/>
      <c r="K112" s="197"/>
      <c r="L112" s="202"/>
      <c r="M112" s="203"/>
      <c r="N112" s="204"/>
      <c r="O112" s="204"/>
      <c r="P112" s="204"/>
      <c r="Q112" s="204"/>
      <c r="R112" s="204"/>
      <c r="S112" s="204"/>
      <c r="T112" s="204"/>
      <c r="U112" s="205"/>
      <c r="AT112" s="206" t="s">
        <v>134</v>
      </c>
      <c r="AU112" s="206" t="s">
        <v>83</v>
      </c>
      <c r="AV112" s="12" t="s">
        <v>83</v>
      </c>
      <c r="AW112" s="12" t="s">
        <v>35</v>
      </c>
      <c r="AX112" s="12" t="s">
        <v>74</v>
      </c>
      <c r="AY112" s="206" t="s">
        <v>125</v>
      </c>
    </row>
    <row r="113" spans="2:51" s="13" customFormat="1" ht="10.2">
      <c r="B113" s="207"/>
      <c r="C113" s="208"/>
      <c r="D113" s="187" t="s">
        <v>134</v>
      </c>
      <c r="E113" s="209" t="s">
        <v>22</v>
      </c>
      <c r="F113" s="210" t="s">
        <v>150</v>
      </c>
      <c r="G113" s="208"/>
      <c r="H113" s="211">
        <v>583.9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5"/>
      <c r="U113" s="216"/>
      <c r="AT113" s="217" t="s">
        <v>134</v>
      </c>
      <c r="AU113" s="217" t="s">
        <v>83</v>
      </c>
      <c r="AV113" s="13" t="s">
        <v>89</v>
      </c>
      <c r="AW113" s="13" t="s">
        <v>35</v>
      </c>
      <c r="AX113" s="13" t="s">
        <v>79</v>
      </c>
      <c r="AY113" s="217" t="s">
        <v>125</v>
      </c>
    </row>
    <row r="114" spans="2:65" s="1" customFormat="1" ht="20.4" customHeight="1">
      <c r="B114" s="34"/>
      <c r="C114" s="173" t="s">
        <v>151</v>
      </c>
      <c r="D114" s="173" t="s">
        <v>128</v>
      </c>
      <c r="E114" s="174" t="s">
        <v>152</v>
      </c>
      <c r="F114" s="175" t="s">
        <v>153</v>
      </c>
      <c r="G114" s="176" t="s">
        <v>131</v>
      </c>
      <c r="H114" s="177">
        <v>583.9</v>
      </c>
      <c r="I114" s="178"/>
      <c r="J114" s="179">
        <f>ROUND(I114*H114,2)</f>
        <v>0</v>
      </c>
      <c r="K114" s="175" t="s">
        <v>132</v>
      </c>
      <c r="L114" s="38"/>
      <c r="M114" s="180" t="s">
        <v>22</v>
      </c>
      <c r="N114" s="181" t="s">
        <v>45</v>
      </c>
      <c r="O114" s="60"/>
      <c r="P114" s="182">
        <f>O114*H114</f>
        <v>0</v>
      </c>
      <c r="Q114" s="182">
        <v>0.0714</v>
      </c>
      <c r="R114" s="182">
        <f>Q114*H114</f>
        <v>41.69046</v>
      </c>
      <c r="S114" s="182">
        <v>0</v>
      </c>
      <c r="T114" s="182">
        <f>S114*H114</f>
        <v>0</v>
      </c>
      <c r="U114" s="183" t="s">
        <v>22</v>
      </c>
      <c r="AR114" s="17" t="s">
        <v>89</v>
      </c>
      <c r="AT114" s="17" t="s">
        <v>128</v>
      </c>
      <c r="AU114" s="17" t="s">
        <v>83</v>
      </c>
      <c r="AY114" s="17" t="s">
        <v>125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17" t="s">
        <v>79</v>
      </c>
      <c r="BK114" s="184">
        <f>ROUND(I114*H114,2)</f>
        <v>0</v>
      </c>
      <c r="BL114" s="17" t="s">
        <v>89</v>
      </c>
      <c r="BM114" s="17" t="s">
        <v>154</v>
      </c>
    </row>
    <row r="115" spans="2:51" s="12" customFormat="1" ht="10.2">
      <c r="B115" s="196"/>
      <c r="C115" s="197"/>
      <c r="D115" s="187" t="s">
        <v>134</v>
      </c>
      <c r="E115" s="198" t="s">
        <v>22</v>
      </c>
      <c r="F115" s="199" t="s">
        <v>137</v>
      </c>
      <c r="G115" s="197"/>
      <c r="H115" s="200">
        <v>545</v>
      </c>
      <c r="I115" s="201"/>
      <c r="J115" s="197"/>
      <c r="K115" s="197"/>
      <c r="L115" s="202"/>
      <c r="M115" s="203"/>
      <c r="N115" s="204"/>
      <c r="O115" s="204"/>
      <c r="P115" s="204"/>
      <c r="Q115" s="204"/>
      <c r="R115" s="204"/>
      <c r="S115" s="204"/>
      <c r="T115" s="204"/>
      <c r="U115" s="205"/>
      <c r="AT115" s="206" t="s">
        <v>134</v>
      </c>
      <c r="AU115" s="206" t="s">
        <v>83</v>
      </c>
      <c r="AV115" s="12" t="s">
        <v>83</v>
      </c>
      <c r="AW115" s="12" t="s">
        <v>35</v>
      </c>
      <c r="AX115" s="12" t="s">
        <v>74</v>
      </c>
      <c r="AY115" s="206" t="s">
        <v>125</v>
      </c>
    </row>
    <row r="116" spans="2:51" s="12" customFormat="1" ht="10.2">
      <c r="B116" s="196"/>
      <c r="C116" s="197"/>
      <c r="D116" s="187" t="s">
        <v>134</v>
      </c>
      <c r="E116" s="198" t="s">
        <v>22</v>
      </c>
      <c r="F116" s="199" t="s">
        <v>138</v>
      </c>
      <c r="G116" s="197"/>
      <c r="H116" s="200">
        <v>38.9</v>
      </c>
      <c r="I116" s="201"/>
      <c r="J116" s="197"/>
      <c r="K116" s="197"/>
      <c r="L116" s="202"/>
      <c r="M116" s="203"/>
      <c r="N116" s="204"/>
      <c r="O116" s="204"/>
      <c r="P116" s="204"/>
      <c r="Q116" s="204"/>
      <c r="R116" s="204"/>
      <c r="S116" s="204"/>
      <c r="T116" s="204"/>
      <c r="U116" s="205"/>
      <c r="AT116" s="206" t="s">
        <v>134</v>
      </c>
      <c r="AU116" s="206" t="s">
        <v>83</v>
      </c>
      <c r="AV116" s="12" t="s">
        <v>83</v>
      </c>
      <c r="AW116" s="12" t="s">
        <v>35</v>
      </c>
      <c r="AX116" s="12" t="s">
        <v>74</v>
      </c>
      <c r="AY116" s="206" t="s">
        <v>125</v>
      </c>
    </row>
    <row r="117" spans="2:51" s="13" customFormat="1" ht="10.2">
      <c r="B117" s="207"/>
      <c r="C117" s="208"/>
      <c r="D117" s="187" t="s">
        <v>134</v>
      </c>
      <c r="E117" s="209" t="s">
        <v>22</v>
      </c>
      <c r="F117" s="210" t="s">
        <v>139</v>
      </c>
      <c r="G117" s="208"/>
      <c r="H117" s="211">
        <v>583.9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5"/>
      <c r="U117" s="216"/>
      <c r="AT117" s="217" t="s">
        <v>134</v>
      </c>
      <c r="AU117" s="217" t="s">
        <v>83</v>
      </c>
      <c r="AV117" s="13" t="s">
        <v>89</v>
      </c>
      <c r="AW117" s="13" t="s">
        <v>35</v>
      </c>
      <c r="AX117" s="13" t="s">
        <v>79</v>
      </c>
      <c r="AY117" s="217" t="s">
        <v>125</v>
      </c>
    </row>
    <row r="118" spans="2:65" s="1" customFormat="1" ht="20.4" customHeight="1">
      <c r="B118" s="34"/>
      <c r="C118" s="173" t="s">
        <v>155</v>
      </c>
      <c r="D118" s="173" t="s">
        <v>128</v>
      </c>
      <c r="E118" s="174" t="s">
        <v>156</v>
      </c>
      <c r="F118" s="175" t="s">
        <v>157</v>
      </c>
      <c r="G118" s="176" t="s">
        <v>131</v>
      </c>
      <c r="H118" s="177">
        <v>583.9</v>
      </c>
      <c r="I118" s="178"/>
      <c r="J118" s="179">
        <f>ROUND(I118*H118,2)</f>
        <v>0</v>
      </c>
      <c r="K118" s="175" t="s">
        <v>132</v>
      </c>
      <c r="L118" s="38"/>
      <c r="M118" s="180" t="s">
        <v>22</v>
      </c>
      <c r="N118" s="181" t="s">
        <v>45</v>
      </c>
      <c r="O118" s="60"/>
      <c r="P118" s="182">
        <f>O118*H118</f>
        <v>0</v>
      </c>
      <c r="Q118" s="182">
        <v>0.00039</v>
      </c>
      <c r="R118" s="182">
        <f>Q118*H118</f>
        <v>0.22772099999999998</v>
      </c>
      <c r="S118" s="182">
        <v>0</v>
      </c>
      <c r="T118" s="182">
        <f>S118*H118</f>
        <v>0</v>
      </c>
      <c r="U118" s="183" t="s">
        <v>22</v>
      </c>
      <c r="AR118" s="17" t="s">
        <v>89</v>
      </c>
      <c r="AT118" s="17" t="s">
        <v>128</v>
      </c>
      <c r="AU118" s="17" t="s">
        <v>83</v>
      </c>
      <c r="AY118" s="17" t="s">
        <v>125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17" t="s">
        <v>79</v>
      </c>
      <c r="BK118" s="184">
        <f>ROUND(I118*H118,2)</f>
        <v>0</v>
      </c>
      <c r="BL118" s="17" t="s">
        <v>89</v>
      </c>
      <c r="BM118" s="17" t="s">
        <v>158</v>
      </c>
    </row>
    <row r="119" spans="2:51" s="12" customFormat="1" ht="10.2">
      <c r="B119" s="196"/>
      <c r="C119" s="197"/>
      <c r="D119" s="187" t="s">
        <v>134</v>
      </c>
      <c r="E119" s="198" t="s">
        <v>22</v>
      </c>
      <c r="F119" s="199" t="s">
        <v>137</v>
      </c>
      <c r="G119" s="197"/>
      <c r="H119" s="200">
        <v>545</v>
      </c>
      <c r="I119" s="201"/>
      <c r="J119" s="197"/>
      <c r="K119" s="197"/>
      <c r="L119" s="202"/>
      <c r="M119" s="203"/>
      <c r="N119" s="204"/>
      <c r="O119" s="204"/>
      <c r="P119" s="204"/>
      <c r="Q119" s="204"/>
      <c r="R119" s="204"/>
      <c r="S119" s="204"/>
      <c r="T119" s="204"/>
      <c r="U119" s="205"/>
      <c r="AT119" s="206" t="s">
        <v>134</v>
      </c>
      <c r="AU119" s="206" t="s">
        <v>83</v>
      </c>
      <c r="AV119" s="12" t="s">
        <v>83</v>
      </c>
      <c r="AW119" s="12" t="s">
        <v>35</v>
      </c>
      <c r="AX119" s="12" t="s">
        <v>74</v>
      </c>
      <c r="AY119" s="206" t="s">
        <v>125</v>
      </c>
    </row>
    <row r="120" spans="2:51" s="12" customFormat="1" ht="10.2">
      <c r="B120" s="196"/>
      <c r="C120" s="197"/>
      <c r="D120" s="187" t="s">
        <v>134</v>
      </c>
      <c r="E120" s="198" t="s">
        <v>22</v>
      </c>
      <c r="F120" s="199" t="s">
        <v>138</v>
      </c>
      <c r="G120" s="197"/>
      <c r="H120" s="200">
        <v>38.9</v>
      </c>
      <c r="I120" s="201"/>
      <c r="J120" s="197"/>
      <c r="K120" s="197"/>
      <c r="L120" s="202"/>
      <c r="M120" s="203"/>
      <c r="N120" s="204"/>
      <c r="O120" s="204"/>
      <c r="P120" s="204"/>
      <c r="Q120" s="204"/>
      <c r="R120" s="204"/>
      <c r="S120" s="204"/>
      <c r="T120" s="204"/>
      <c r="U120" s="205"/>
      <c r="AT120" s="206" t="s">
        <v>134</v>
      </c>
      <c r="AU120" s="206" t="s">
        <v>83</v>
      </c>
      <c r="AV120" s="12" t="s">
        <v>83</v>
      </c>
      <c r="AW120" s="12" t="s">
        <v>35</v>
      </c>
      <c r="AX120" s="12" t="s">
        <v>74</v>
      </c>
      <c r="AY120" s="206" t="s">
        <v>125</v>
      </c>
    </row>
    <row r="121" spans="2:51" s="13" customFormat="1" ht="10.2">
      <c r="B121" s="207"/>
      <c r="C121" s="208"/>
      <c r="D121" s="187" t="s">
        <v>134</v>
      </c>
      <c r="E121" s="209" t="s">
        <v>22</v>
      </c>
      <c r="F121" s="210" t="s">
        <v>159</v>
      </c>
      <c r="G121" s="208"/>
      <c r="H121" s="211">
        <v>583.9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5"/>
      <c r="U121" s="216"/>
      <c r="AT121" s="217" t="s">
        <v>134</v>
      </c>
      <c r="AU121" s="217" t="s">
        <v>83</v>
      </c>
      <c r="AV121" s="13" t="s">
        <v>89</v>
      </c>
      <c r="AW121" s="13" t="s">
        <v>35</v>
      </c>
      <c r="AX121" s="13" t="s">
        <v>79</v>
      </c>
      <c r="AY121" s="217" t="s">
        <v>125</v>
      </c>
    </row>
    <row r="122" spans="2:65" s="1" customFormat="1" ht="20.4" customHeight="1">
      <c r="B122" s="34"/>
      <c r="C122" s="173" t="s">
        <v>160</v>
      </c>
      <c r="D122" s="173" t="s">
        <v>128</v>
      </c>
      <c r="E122" s="174" t="s">
        <v>161</v>
      </c>
      <c r="F122" s="175" t="s">
        <v>162</v>
      </c>
      <c r="G122" s="176" t="s">
        <v>131</v>
      </c>
      <c r="H122" s="177">
        <v>583.9</v>
      </c>
      <c r="I122" s="178"/>
      <c r="J122" s="179">
        <f>ROUND(I122*H122,2)</f>
        <v>0</v>
      </c>
      <c r="K122" s="175" t="s">
        <v>132</v>
      </c>
      <c r="L122" s="38"/>
      <c r="M122" s="180" t="s">
        <v>22</v>
      </c>
      <c r="N122" s="181" t="s">
        <v>45</v>
      </c>
      <c r="O122" s="60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2">
        <f>S122*H122</f>
        <v>0</v>
      </c>
      <c r="U122" s="183" t="s">
        <v>22</v>
      </c>
      <c r="AR122" s="17" t="s">
        <v>89</v>
      </c>
      <c r="AT122" s="17" t="s">
        <v>128</v>
      </c>
      <c r="AU122" s="17" t="s">
        <v>83</v>
      </c>
      <c r="AY122" s="17" t="s">
        <v>125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7" t="s">
        <v>79</v>
      </c>
      <c r="BK122" s="184">
        <f>ROUND(I122*H122,2)</f>
        <v>0</v>
      </c>
      <c r="BL122" s="17" t="s">
        <v>89</v>
      </c>
      <c r="BM122" s="17" t="s">
        <v>163</v>
      </c>
    </row>
    <row r="123" spans="2:51" s="12" customFormat="1" ht="10.2">
      <c r="B123" s="196"/>
      <c r="C123" s="197"/>
      <c r="D123" s="187" t="s">
        <v>134</v>
      </c>
      <c r="E123" s="198" t="s">
        <v>22</v>
      </c>
      <c r="F123" s="199" t="s">
        <v>137</v>
      </c>
      <c r="G123" s="197"/>
      <c r="H123" s="200">
        <v>545</v>
      </c>
      <c r="I123" s="201"/>
      <c r="J123" s="197"/>
      <c r="K123" s="197"/>
      <c r="L123" s="202"/>
      <c r="M123" s="203"/>
      <c r="N123" s="204"/>
      <c r="O123" s="204"/>
      <c r="P123" s="204"/>
      <c r="Q123" s="204"/>
      <c r="R123" s="204"/>
      <c r="S123" s="204"/>
      <c r="T123" s="204"/>
      <c r="U123" s="205"/>
      <c r="AT123" s="206" t="s">
        <v>134</v>
      </c>
      <c r="AU123" s="206" t="s">
        <v>83</v>
      </c>
      <c r="AV123" s="12" t="s">
        <v>83</v>
      </c>
      <c r="AW123" s="12" t="s">
        <v>35</v>
      </c>
      <c r="AX123" s="12" t="s">
        <v>74</v>
      </c>
      <c r="AY123" s="206" t="s">
        <v>125</v>
      </c>
    </row>
    <row r="124" spans="2:51" s="12" customFormat="1" ht="10.2">
      <c r="B124" s="196"/>
      <c r="C124" s="197"/>
      <c r="D124" s="187" t="s">
        <v>134</v>
      </c>
      <c r="E124" s="198" t="s">
        <v>22</v>
      </c>
      <c r="F124" s="199" t="s">
        <v>138</v>
      </c>
      <c r="G124" s="197"/>
      <c r="H124" s="200">
        <v>38.9</v>
      </c>
      <c r="I124" s="201"/>
      <c r="J124" s="197"/>
      <c r="K124" s="197"/>
      <c r="L124" s="202"/>
      <c r="M124" s="203"/>
      <c r="N124" s="204"/>
      <c r="O124" s="204"/>
      <c r="P124" s="204"/>
      <c r="Q124" s="204"/>
      <c r="R124" s="204"/>
      <c r="S124" s="204"/>
      <c r="T124" s="204"/>
      <c r="U124" s="205"/>
      <c r="AT124" s="206" t="s">
        <v>134</v>
      </c>
      <c r="AU124" s="206" t="s">
        <v>83</v>
      </c>
      <c r="AV124" s="12" t="s">
        <v>83</v>
      </c>
      <c r="AW124" s="12" t="s">
        <v>35</v>
      </c>
      <c r="AX124" s="12" t="s">
        <v>74</v>
      </c>
      <c r="AY124" s="206" t="s">
        <v>125</v>
      </c>
    </row>
    <row r="125" spans="2:51" s="13" customFormat="1" ht="10.2">
      <c r="B125" s="207"/>
      <c r="C125" s="208"/>
      <c r="D125" s="187" t="s">
        <v>134</v>
      </c>
      <c r="E125" s="209" t="s">
        <v>22</v>
      </c>
      <c r="F125" s="210" t="s">
        <v>139</v>
      </c>
      <c r="G125" s="208"/>
      <c r="H125" s="211">
        <v>583.9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5"/>
      <c r="U125" s="216"/>
      <c r="AT125" s="217" t="s">
        <v>134</v>
      </c>
      <c r="AU125" s="217" t="s">
        <v>83</v>
      </c>
      <c r="AV125" s="13" t="s">
        <v>89</v>
      </c>
      <c r="AW125" s="13" t="s">
        <v>35</v>
      </c>
      <c r="AX125" s="13" t="s">
        <v>79</v>
      </c>
      <c r="AY125" s="217" t="s">
        <v>125</v>
      </c>
    </row>
    <row r="126" spans="2:65" s="1" customFormat="1" ht="30.6" customHeight="1">
      <c r="B126" s="34"/>
      <c r="C126" s="173" t="s">
        <v>164</v>
      </c>
      <c r="D126" s="173" t="s">
        <v>128</v>
      </c>
      <c r="E126" s="174" t="s">
        <v>165</v>
      </c>
      <c r="F126" s="175" t="s">
        <v>166</v>
      </c>
      <c r="G126" s="176" t="s">
        <v>167</v>
      </c>
      <c r="H126" s="177">
        <v>6</v>
      </c>
      <c r="I126" s="178"/>
      <c r="J126" s="179">
        <f>ROUND(I126*H126,2)</f>
        <v>0</v>
      </c>
      <c r="K126" s="175" t="s">
        <v>132</v>
      </c>
      <c r="L126" s="38"/>
      <c r="M126" s="180" t="s">
        <v>22</v>
      </c>
      <c r="N126" s="181" t="s">
        <v>45</v>
      </c>
      <c r="O126" s="60"/>
      <c r="P126" s="182">
        <f>O126*H126</f>
        <v>0</v>
      </c>
      <c r="Q126" s="182">
        <v>0.05350696</v>
      </c>
      <c r="R126" s="182">
        <f>Q126*H126</f>
        <v>0.32104176</v>
      </c>
      <c r="S126" s="182">
        <v>0</v>
      </c>
      <c r="T126" s="182">
        <f>S126*H126</f>
        <v>0</v>
      </c>
      <c r="U126" s="183" t="s">
        <v>22</v>
      </c>
      <c r="AR126" s="17" t="s">
        <v>89</v>
      </c>
      <c r="AT126" s="17" t="s">
        <v>128</v>
      </c>
      <c r="AU126" s="17" t="s">
        <v>83</v>
      </c>
      <c r="AY126" s="17" t="s">
        <v>125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7" t="s">
        <v>79</v>
      </c>
      <c r="BK126" s="184">
        <f>ROUND(I126*H126,2)</f>
        <v>0</v>
      </c>
      <c r="BL126" s="17" t="s">
        <v>89</v>
      </c>
      <c r="BM126" s="17" t="s">
        <v>168</v>
      </c>
    </row>
    <row r="127" spans="2:51" s="12" customFormat="1" ht="10.2">
      <c r="B127" s="196"/>
      <c r="C127" s="197"/>
      <c r="D127" s="187" t="s">
        <v>134</v>
      </c>
      <c r="E127" s="198" t="s">
        <v>22</v>
      </c>
      <c r="F127" s="199" t="s">
        <v>169</v>
      </c>
      <c r="G127" s="197"/>
      <c r="H127" s="200">
        <v>6</v>
      </c>
      <c r="I127" s="201"/>
      <c r="J127" s="197"/>
      <c r="K127" s="197"/>
      <c r="L127" s="202"/>
      <c r="M127" s="203"/>
      <c r="N127" s="204"/>
      <c r="O127" s="204"/>
      <c r="P127" s="204"/>
      <c r="Q127" s="204"/>
      <c r="R127" s="204"/>
      <c r="S127" s="204"/>
      <c r="T127" s="204"/>
      <c r="U127" s="205"/>
      <c r="AT127" s="206" t="s">
        <v>134</v>
      </c>
      <c r="AU127" s="206" t="s">
        <v>83</v>
      </c>
      <c r="AV127" s="12" t="s">
        <v>83</v>
      </c>
      <c r="AW127" s="12" t="s">
        <v>35</v>
      </c>
      <c r="AX127" s="12" t="s">
        <v>79</v>
      </c>
      <c r="AY127" s="206" t="s">
        <v>125</v>
      </c>
    </row>
    <row r="128" spans="2:63" s="10" customFormat="1" ht="22.8" customHeight="1">
      <c r="B128" s="157"/>
      <c r="C128" s="158"/>
      <c r="D128" s="159" t="s">
        <v>73</v>
      </c>
      <c r="E128" s="171" t="s">
        <v>170</v>
      </c>
      <c r="F128" s="171" t="s">
        <v>171</v>
      </c>
      <c r="G128" s="158"/>
      <c r="H128" s="158"/>
      <c r="I128" s="161"/>
      <c r="J128" s="172">
        <f>BK128</f>
        <v>0</v>
      </c>
      <c r="K128" s="158"/>
      <c r="L128" s="163"/>
      <c r="M128" s="164"/>
      <c r="N128" s="165"/>
      <c r="O128" s="165"/>
      <c r="P128" s="166">
        <f>P129+P135</f>
        <v>0</v>
      </c>
      <c r="Q128" s="165"/>
      <c r="R128" s="166">
        <f>R129+R135</f>
        <v>0.02306405</v>
      </c>
      <c r="S128" s="165"/>
      <c r="T128" s="166">
        <f>T129+T135</f>
        <v>36.8397</v>
      </c>
      <c r="U128" s="167"/>
      <c r="AR128" s="168" t="s">
        <v>79</v>
      </c>
      <c r="AT128" s="169" t="s">
        <v>73</v>
      </c>
      <c r="AU128" s="169" t="s">
        <v>79</v>
      </c>
      <c r="AY128" s="168" t="s">
        <v>125</v>
      </c>
      <c r="BK128" s="170">
        <f>BK129+BK135</f>
        <v>0</v>
      </c>
    </row>
    <row r="129" spans="2:63" s="10" customFormat="1" ht="20.85" customHeight="1">
      <c r="B129" s="157"/>
      <c r="C129" s="158"/>
      <c r="D129" s="159" t="s">
        <v>73</v>
      </c>
      <c r="E129" s="171" t="s">
        <v>172</v>
      </c>
      <c r="F129" s="171" t="s">
        <v>173</v>
      </c>
      <c r="G129" s="158"/>
      <c r="H129" s="158"/>
      <c r="I129" s="161"/>
      <c r="J129" s="172">
        <f>BK129</f>
        <v>0</v>
      </c>
      <c r="K129" s="158"/>
      <c r="L129" s="163"/>
      <c r="M129" s="164"/>
      <c r="N129" s="165"/>
      <c r="O129" s="165"/>
      <c r="P129" s="166">
        <f>SUM(P130:P134)</f>
        <v>0</v>
      </c>
      <c r="Q129" s="165"/>
      <c r="R129" s="166">
        <f>SUM(R130:R134)</f>
        <v>0.02306405</v>
      </c>
      <c r="S129" s="165"/>
      <c r="T129" s="166">
        <f>SUM(T130:T134)</f>
        <v>0</v>
      </c>
      <c r="U129" s="167"/>
      <c r="AR129" s="168" t="s">
        <v>79</v>
      </c>
      <c r="AT129" s="169" t="s">
        <v>73</v>
      </c>
      <c r="AU129" s="169" t="s">
        <v>83</v>
      </c>
      <c r="AY129" s="168" t="s">
        <v>125</v>
      </c>
      <c r="BK129" s="170">
        <f>SUM(BK130:BK134)</f>
        <v>0</v>
      </c>
    </row>
    <row r="130" spans="2:65" s="1" customFormat="1" ht="14.4" customHeight="1">
      <c r="B130" s="34"/>
      <c r="C130" s="173" t="s">
        <v>170</v>
      </c>
      <c r="D130" s="173" t="s">
        <v>128</v>
      </c>
      <c r="E130" s="174" t="s">
        <v>174</v>
      </c>
      <c r="F130" s="175" t="s">
        <v>175</v>
      </c>
      <c r="G130" s="176" t="s">
        <v>167</v>
      </c>
      <c r="H130" s="177">
        <v>8</v>
      </c>
      <c r="I130" s="178"/>
      <c r="J130" s="179">
        <f>ROUND(I130*H130,2)</f>
        <v>0</v>
      </c>
      <c r="K130" s="175" t="s">
        <v>22</v>
      </c>
      <c r="L130" s="38"/>
      <c r="M130" s="180" t="s">
        <v>22</v>
      </c>
      <c r="N130" s="181" t="s">
        <v>45</v>
      </c>
      <c r="O130" s="60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2">
        <f>S130*H130</f>
        <v>0</v>
      </c>
      <c r="U130" s="183" t="s">
        <v>22</v>
      </c>
      <c r="AR130" s="17" t="s">
        <v>89</v>
      </c>
      <c r="AT130" s="17" t="s">
        <v>128</v>
      </c>
      <c r="AU130" s="17" t="s">
        <v>86</v>
      </c>
      <c r="AY130" s="17" t="s">
        <v>125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7" t="s">
        <v>79</v>
      </c>
      <c r="BK130" s="184">
        <f>ROUND(I130*H130,2)</f>
        <v>0</v>
      </c>
      <c r="BL130" s="17" t="s">
        <v>89</v>
      </c>
      <c r="BM130" s="17" t="s">
        <v>176</v>
      </c>
    </row>
    <row r="131" spans="2:65" s="1" customFormat="1" ht="20.4" customHeight="1">
      <c r="B131" s="34"/>
      <c r="C131" s="173" t="s">
        <v>177</v>
      </c>
      <c r="D131" s="173" t="s">
        <v>128</v>
      </c>
      <c r="E131" s="174" t="s">
        <v>178</v>
      </c>
      <c r="F131" s="175" t="s">
        <v>179</v>
      </c>
      <c r="G131" s="176" t="s">
        <v>131</v>
      </c>
      <c r="H131" s="177">
        <v>583.9</v>
      </c>
      <c r="I131" s="178"/>
      <c r="J131" s="179">
        <f>ROUND(I131*H131,2)</f>
        <v>0</v>
      </c>
      <c r="K131" s="175" t="s">
        <v>132</v>
      </c>
      <c r="L131" s="38"/>
      <c r="M131" s="180" t="s">
        <v>22</v>
      </c>
      <c r="N131" s="181" t="s">
        <v>45</v>
      </c>
      <c r="O131" s="60"/>
      <c r="P131" s="182">
        <f>O131*H131</f>
        <v>0</v>
      </c>
      <c r="Q131" s="182">
        <v>3.95E-05</v>
      </c>
      <c r="R131" s="182">
        <f>Q131*H131</f>
        <v>0.02306405</v>
      </c>
      <c r="S131" s="182">
        <v>0</v>
      </c>
      <c r="T131" s="182">
        <f>S131*H131</f>
        <v>0</v>
      </c>
      <c r="U131" s="183" t="s">
        <v>22</v>
      </c>
      <c r="AR131" s="17" t="s">
        <v>89</v>
      </c>
      <c r="AT131" s="17" t="s">
        <v>128</v>
      </c>
      <c r="AU131" s="17" t="s">
        <v>86</v>
      </c>
      <c r="AY131" s="17" t="s">
        <v>125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7" t="s">
        <v>79</v>
      </c>
      <c r="BK131" s="184">
        <f>ROUND(I131*H131,2)</f>
        <v>0</v>
      </c>
      <c r="BL131" s="17" t="s">
        <v>89</v>
      </c>
      <c r="BM131" s="17" t="s">
        <v>180</v>
      </c>
    </row>
    <row r="132" spans="2:51" s="12" customFormat="1" ht="10.2">
      <c r="B132" s="196"/>
      <c r="C132" s="197"/>
      <c r="D132" s="187" t="s">
        <v>134</v>
      </c>
      <c r="E132" s="198" t="s">
        <v>22</v>
      </c>
      <c r="F132" s="199" t="s">
        <v>137</v>
      </c>
      <c r="G132" s="197"/>
      <c r="H132" s="200">
        <v>545</v>
      </c>
      <c r="I132" s="201"/>
      <c r="J132" s="197"/>
      <c r="K132" s="197"/>
      <c r="L132" s="202"/>
      <c r="M132" s="203"/>
      <c r="N132" s="204"/>
      <c r="O132" s="204"/>
      <c r="P132" s="204"/>
      <c r="Q132" s="204"/>
      <c r="R132" s="204"/>
      <c r="S132" s="204"/>
      <c r="T132" s="204"/>
      <c r="U132" s="205"/>
      <c r="AT132" s="206" t="s">
        <v>134</v>
      </c>
      <c r="AU132" s="206" t="s">
        <v>86</v>
      </c>
      <c r="AV132" s="12" t="s">
        <v>83</v>
      </c>
      <c r="AW132" s="12" t="s">
        <v>35</v>
      </c>
      <c r="AX132" s="12" t="s">
        <v>74</v>
      </c>
      <c r="AY132" s="206" t="s">
        <v>125</v>
      </c>
    </row>
    <row r="133" spans="2:51" s="12" customFormat="1" ht="10.2">
      <c r="B133" s="196"/>
      <c r="C133" s="197"/>
      <c r="D133" s="187" t="s">
        <v>134</v>
      </c>
      <c r="E133" s="198" t="s">
        <v>22</v>
      </c>
      <c r="F133" s="199" t="s">
        <v>138</v>
      </c>
      <c r="G133" s="197"/>
      <c r="H133" s="200">
        <v>38.9</v>
      </c>
      <c r="I133" s="201"/>
      <c r="J133" s="197"/>
      <c r="K133" s="197"/>
      <c r="L133" s="202"/>
      <c r="M133" s="203"/>
      <c r="N133" s="204"/>
      <c r="O133" s="204"/>
      <c r="P133" s="204"/>
      <c r="Q133" s="204"/>
      <c r="R133" s="204"/>
      <c r="S133" s="204"/>
      <c r="T133" s="204"/>
      <c r="U133" s="205"/>
      <c r="AT133" s="206" t="s">
        <v>134</v>
      </c>
      <c r="AU133" s="206" t="s">
        <v>86</v>
      </c>
      <c r="AV133" s="12" t="s">
        <v>83</v>
      </c>
      <c r="AW133" s="12" t="s">
        <v>35</v>
      </c>
      <c r="AX133" s="12" t="s">
        <v>74</v>
      </c>
      <c r="AY133" s="206" t="s">
        <v>125</v>
      </c>
    </row>
    <row r="134" spans="2:51" s="13" customFormat="1" ht="10.2">
      <c r="B134" s="207"/>
      <c r="C134" s="208"/>
      <c r="D134" s="187" t="s">
        <v>134</v>
      </c>
      <c r="E134" s="209" t="s">
        <v>22</v>
      </c>
      <c r="F134" s="210" t="s">
        <v>139</v>
      </c>
      <c r="G134" s="208"/>
      <c r="H134" s="211">
        <v>583.9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5"/>
      <c r="U134" s="216"/>
      <c r="AT134" s="217" t="s">
        <v>134</v>
      </c>
      <c r="AU134" s="217" t="s">
        <v>86</v>
      </c>
      <c r="AV134" s="13" t="s">
        <v>89</v>
      </c>
      <c r="AW134" s="13" t="s">
        <v>35</v>
      </c>
      <c r="AX134" s="13" t="s">
        <v>79</v>
      </c>
      <c r="AY134" s="217" t="s">
        <v>125</v>
      </c>
    </row>
    <row r="135" spans="2:63" s="10" customFormat="1" ht="20.85" customHeight="1">
      <c r="B135" s="157"/>
      <c r="C135" s="158"/>
      <c r="D135" s="159" t="s">
        <v>73</v>
      </c>
      <c r="E135" s="171" t="s">
        <v>181</v>
      </c>
      <c r="F135" s="171" t="s">
        <v>182</v>
      </c>
      <c r="G135" s="158"/>
      <c r="H135" s="158"/>
      <c r="I135" s="161"/>
      <c r="J135" s="172">
        <f>BK135</f>
        <v>0</v>
      </c>
      <c r="K135" s="158"/>
      <c r="L135" s="163"/>
      <c r="M135" s="164"/>
      <c r="N135" s="165"/>
      <c r="O135" s="165"/>
      <c r="P135" s="166">
        <f>SUM(P136:P149)</f>
        <v>0</v>
      </c>
      <c r="Q135" s="165"/>
      <c r="R135" s="166">
        <f>SUM(R136:R149)</f>
        <v>0</v>
      </c>
      <c r="S135" s="165"/>
      <c r="T135" s="166">
        <f>SUM(T136:T149)</f>
        <v>36.8397</v>
      </c>
      <c r="U135" s="167"/>
      <c r="AR135" s="168" t="s">
        <v>79</v>
      </c>
      <c r="AT135" s="169" t="s">
        <v>73</v>
      </c>
      <c r="AU135" s="169" t="s">
        <v>83</v>
      </c>
      <c r="AY135" s="168" t="s">
        <v>125</v>
      </c>
      <c r="BK135" s="170">
        <f>SUM(BK136:BK149)</f>
        <v>0</v>
      </c>
    </row>
    <row r="136" spans="2:65" s="1" customFormat="1" ht="20.4" customHeight="1">
      <c r="B136" s="34"/>
      <c r="C136" s="173" t="s">
        <v>183</v>
      </c>
      <c r="D136" s="173" t="s">
        <v>128</v>
      </c>
      <c r="E136" s="174" t="s">
        <v>184</v>
      </c>
      <c r="F136" s="175" t="s">
        <v>185</v>
      </c>
      <c r="G136" s="176" t="s">
        <v>131</v>
      </c>
      <c r="H136" s="177">
        <v>583.9</v>
      </c>
      <c r="I136" s="178"/>
      <c r="J136" s="179">
        <f>ROUND(I136*H136,2)</f>
        <v>0</v>
      </c>
      <c r="K136" s="175" t="s">
        <v>132</v>
      </c>
      <c r="L136" s="38"/>
      <c r="M136" s="180" t="s">
        <v>22</v>
      </c>
      <c r="N136" s="181" t="s">
        <v>45</v>
      </c>
      <c r="O136" s="60"/>
      <c r="P136" s="182">
        <f>O136*H136</f>
        <v>0</v>
      </c>
      <c r="Q136" s="182">
        <v>0</v>
      </c>
      <c r="R136" s="182">
        <f>Q136*H136</f>
        <v>0</v>
      </c>
      <c r="S136" s="182">
        <v>0.015</v>
      </c>
      <c r="T136" s="182">
        <f>S136*H136</f>
        <v>8.7585</v>
      </c>
      <c r="U136" s="183" t="s">
        <v>22</v>
      </c>
      <c r="AR136" s="17" t="s">
        <v>89</v>
      </c>
      <c r="AT136" s="17" t="s">
        <v>128</v>
      </c>
      <c r="AU136" s="17" t="s">
        <v>86</v>
      </c>
      <c r="AY136" s="17" t="s">
        <v>125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7" t="s">
        <v>79</v>
      </c>
      <c r="BK136" s="184">
        <f>ROUND(I136*H136,2)</f>
        <v>0</v>
      </c>
      <c r="BL136" s="17" t="s">
        <v>89</v>
      </c>
      <c r="BM136" s="17" t="s">
        <v>186</v>
      </c>
    </row>
    <row r="137" spans="2:51" s="12" customFormat="1" ht="10.2">
      <c r="B137" s="196"/>
      <c r="C137" s="197"/>
      <c r="D137" s="187" t="s">
        <v>134</v>
      </c>
      <c r="E137" s="198" t="s">
        <v>22</v>
      </c>
      <c r="F137" s="199" t="s">
        <v>137</v>
      </c>
      <c r="G137" s="197"/>
      <c r="H137" s="200">
        <v>545</v>
      </c>
      <c r="I137" s="201"/>
      <c r="J137" s="197"/>
      <c r="K137" s="197"/>
      <c r="L137" s="202"/>
      <c r="M137" s="203"/>
      <c r="N137" s="204"/>
      <c r="O137" s="204"/>
      <c r="P137" s="204"/>
      <c r="Q137" s="204"/>
      <c r="R137" s="204"/>
      <c r="S137" s="204"/>
      <c r="T137" s="204"/>
      <c r="U137" s="205"/>
      <c r="AT137" s="206" t="s">
        <v>134</v>
      </c>
      <c r="AU137" s="206" t="s">
        <v>86</v>
      </c>
      <c r="AV137" s="12" t="s">
        <v>83</v>
      </c>
      <c r="AW137" s="12" t="s">
        <v>35</v>
      </c>
      <c r="AX137" s="12" t="s">
        <v>74</v>
      </c>
      <c r="AY137" s="206" t="s">
        <v>125</v>
      </c>
    </row>
    <row r="138" spans="2:51" s="12" customFormat="1" ht="10.2">
      <c r="B138" s="196"/>
      <c r="C138" s="197"/>
      <c r="D138" s="187" t="s">
        <v>134</v>
      </c>
      <c r="E138" s="198" t="s">
        <v>22</v>
      </c>
      <c r="F138" s="199" t="s">
        <v>138</v>
      </c>
      <c r="G138" s="197"/>
      <c r="H138" s="200">
        <v>38.9</v>
      </c>
      <c r="I138" s="201"/>
      <c r="J138" s="197"/>
      <c r="K138" s="197"/>
      <c r="L138" s="202"/>
      <c r="M138" s="203"/>
      <c r="N138" s="204"/>
      <c r="O138" s="204"/>
      <c r="P138" s="204"/>
      <c r="Q138" s="204"/>
      <c r="R138" s="204"/>
      <c r="S138" s="204"/>
      <c r="T138" s="204"/>
      <c r="U138" s="205"/>
      <c r="AT138" s="206" t="s">
        <v>134</v>
      </c>
      <c r="AU138" s="206" t="s">
        <v>86</v>
      </c>
      <c r="AV138" s="12" t="s">
        <v>83</v>
      </c>
      <c r="AW138" s="12" t="s">
        <v>35</v>
      </c>
      <c r="AX138" s="12" t="s">
        <v>74</v>
      </c>
      <c r="AY138" s="206" t="s">
        <v>125</v>
      </c>
    </row>
    <row r="139" spans="2:51" s="13" customFormat="1" ht="10.2">
      <c r="B139" s="207"/>
      <c r="C139" s="208"/>
      <c r="D139" s="187" t="s">
        <v>134</v>
      </c>
      <c r="E139" s="209" t="s">
        <v>22</v>
      </c>
      <c r="F139" s="210" t="s">
        <v>139</v>
      </c>
      <c r="G139" s="208"/>
      <c r="H139" s="211">
        <v>583.9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5"/>
      <c r="U139" s="216"/>
      <c r="AT139" s="217" t="s">
        <v>134</v>
      </c>
      <c r="AU139" s="217" t="s">
        <v>86</v>
      </c>
      <c r="AV139" s="13" t="s">
        <v>89</v>
      </c>
      <c r="AW139" s="13" t="s">
        <v>35</v>
      </c>
      <c r="AX139" s="13" t="s">
        <v>79</v>
      </c>
      <c r="AY139" s="217" t="s">
        <v>125</v>
      </c>
    </row>
    <row r="140" spans="2:65" s="1" customFormat="1" ht="20.4" customHeight="1">
      <c r="B140" s="34"/>
      <c r="C140" s="173" t="s">
        <v>187</v>
      </c>
      <c r="D140" s="173" t="s">
        <v>128</v>
      </c>
      <c r="E140" s="174" t="s">
        <v>188</v>
      </c>
      <c r="F140" s="175" t="s">
        <v>189</v>
      </c>
      <c r="G140" s="176" t="s">
        <v>131</v>
      </c>
      <c r="H140" s="177">
        <v>583.9</v>
      </c>
      <c r="I140" s="178"/>
      <c r="J140" s="179">
        <f>ROUND(I140*H140,2)</f>
        <v>0</v>
      </c>
      <c r="K140" s="175" t="s">
        <v>132</v>
      </c>
      <c r="L140" s="38"/>
      <c r="M140" s="180" t="s">
        <v>22</v>
      </c>
      <c r="N140" s="181" t="s">
        <v>45</v>
      </c>
      <c r="O140" s="60"/>
      <c r="P140" s="182">
        <f>O140*H140</f>
        <v>0</v>
      </c>
      <c r="Q140" s="182">
        <v>0</v>
      </c>
      <c r="R140" s="182">
        <f>Q140*H140</f>
        <v>0</v>
      </c>
      <c r="S140" s="182">
        <v>0.018</v>
      </c>
      <c r="T140" s="182">
        <f>S140*H140</f>
        <v>10.5102</v>
      </c>
      <c r="U140" s="183" t="s">
        <v>22</v>
      </c>
      <c r="AR140" s="17" t="s">
        <v>89</v>
      </c>
      <c r="AT140" s="17" t="s">
        <v>128</v>
      </c>
      <c r="AU140" s="17" t="s">
        <v>86</v>
      </c>
      <c r="AY140" s="17" t="s">
        <v>125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79</v>
      </c>
      <c r="BK140" s="184">
        <f>ROUND(I140*H140,2)</f>
        <v>0</v>
      </c>
      <c r="BL140" s="17" t="s">
        <v>89</v>
      </c>
      <c r="BM140" s="17" t="s">
        <v>190</v>
      </c>
    </row>
    <row r="141" spans="2:51" s="12" customFormat="1" ht="10.2">
      <c r="B141" s="196"/>
      <c r="C141" s="197"/>
      <c r="D141" s="187" t="s">
        <v>134</v>
      </c>
      <c r="E141" s="198" t="s">
        <v>22</v>
      </c>
      <c r="F141" s="199" t="s">
        <v>137</v>
      </c>
      <c r="G141" s="197"/>
      <c r="H141" s="200">
        <v>545</v>
      </c>
      <c r="I141" s="201"/>
      <c r="J141" s="197"/>
      <c r="K141" s="197"/>
      <c r="L141" s="202"/>
      <c r="M141" s="203"/>
      <c r="N141" s="204"/>
      <c r="O141" s="204"/>
      <c r="P141" s="204"/>
      <c r="Q141" s="204"/>
      <c r="R141" s="204"/>
      <c r="S141" s="204"/>
      <c r="T141" s="204"/>
      <c r="U141" s="205"/>
      <c r="AT141" s="206" t="s">
        <v>134</v>
      </c>
      <c r="AU141" s="206" t="s">
        <v>86</v>
      </c>
      <c r="AV141" s="12" t="s">
        <v>83</v>
      </c>
      <c r="AW141" s="12" t="s">
        <v>35</v>
      </c>
      <c r="AX141" s="12" t="s">
        <v>74</v>
      </c>
      <c r="AY141" s="206" t="s">
        <v>125</v>
      </c>
    </row>
    <row r="142" spans="2:51" s="12" customFormat="1" ht="10.2">
      <c r="B142" s="196"/>
      <c r="C142" s="197"/>
      <c r="D142" s="187" t="s">
        <v>134</v>
      </c>
      <c r="E142" s="198" t="s">
        <v>22</v>
      </c>
      <c r="F142" s="199" t="s">
        <v>138</v>
      </c>
      <c r="G142" s="197"/>
      <c r="H142" s="200">
        <v>38.9</v>
      </c>
      <c r="I142" s="201"/>
      <c r="J142" s="197"/>
      <c r="K142" s="197"/>
      <c r="L142" s="202"/>
      <c r="M142" s="203"/>
      <c r="N142" s="204"/>
      <c r="O142" s="204"/>
      <c r="P142" s="204"/>
      <c r="Q142" s="204"/>
      <c r="R142" s="204"/>
      <c r="S142" s="204"/>
      <c r="T142" s="204"/>
      <c r="U142" s="205"/>
      <c r="AT142" s="206" t="s">
        <v>134</v>
      </c>
      <c r="AU142" s="206" t="s">
        <v>86</v>
      </c>
      <c r="AV142" s="12" t="s">
        <v>83</v>
      </c>
      <c r="AW142" s="12" t="s">
        <v>35</v>
      </c>
      <c r="AX142" s="12" t="s">
        <v>74</v>
      </c>
      <c r="AY142" s="206" t="s">
        <v>125</v>
      </c>
    </row>
    <row r="143" spans="2:51" s="13" customFormat="1" ht="10.2">
      <c r="B143" s="207"/>
      <c r="C143" s="208"/>
      <c r="D143" s="187" t="s">
        <v>134</v>
      </c>
      <c r="E143" s="209" t="s">
        <v>22</v>
      </c>
      <c r="F143" s="210" t="s">
        <v>139</v>
      </c>
      <c r="G143" s="208"/>
      <c r="H143" s="211">
        <v>583.9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5"/>
      <c r="U143" s="216"/>
      <c r="AT143" s="217" t="s">
        <v>134</v>
      </c>
      <c r="AU143" s="217" t="s">
        <v>86</v>
      </c>
      <c r="AV143" s="13" t="s">
        <v>89</v>
      </c>
      <c r="AW143" s="13" t="s">
        <v>35</v>
      </c>
      <c r="AX143" s="13" t="s">
        <v>79</v>
      </c>
      <c r="AY143" s="217" t="s">
        <v>125</v>
      </c>
    </row>
    <row r="144" spans="2:65" s="1" customFormat="1" ht="14.4" customHeight="1">
      <c r="B144" s="34"/>
      <c r="C144" s="173" t="s">
        <v>191</v>
      </c>
      <c r="D144" s="173" t="s">
        <v>128</v>
      </c>
      <c r="E144" s="174" t="s">
        <v>192</v>
      </c>
      <c r="F144" s="175" t="s">
        <v>193</v>
      </c>
      <c r="G144" s="176" t="s">
        <v>131</v>
      </c>
      <c r="H144" s="177">
        <v>583.9</v>
      </c>
      <c r="I144" s="178"/>
      <c r="J144" s="179">
        <f>ROUND(I144*H144,2)</f>
        <v>0</v>
      </c>
      <c r="K144" s="175" t="s">
        <v>22</v>
      </c>
      <c r="L144" s="38"/>
      <c r="M144" s="180" t="s">
        <v>22</v>
      </c>
      <c r="N144" s="181" t="s">
        <v>45</v>
      </c>
      <c r="O144" s="60"/>
      <c r="P144" s="182">
        <f>O144*H144</f>
        <v>0</v>
      </c>
      <c r="Q144" s="182">
        <v>0</v>
      </c>
      <c r="R144" s="182">
        <f>Q144*H144</f>
        <v>0</v>
      </c>
      <c r="S144" s="182">
        <v>0.03</v>
      </c>
      <c r="T144" s="182">
        <f>S144*H144</f>
        <v>17.517</v>
      </c>
      <c r="U144" s="183" t="s">
        <v>22</v>
      </c>
      <c r="AR144" s="17" t="s">
        <v>89</v>
      </c>
      <c r="AT144" s="17" t="s">
        <v>128</v>
      </c>
      <c r="AU144" s="17" t="s">
        <v>86</v>
      </c>
      <c r="AY144" s="17" t="s">
        <v>125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7" t="s">
        <v>79</v>
      </c>
      <c r="BK144" s="184">
        <f>ROUND(I144*H144,2)</f>
        <v>0</v>
      </c>
      <c r="BL144" s="17" t="s">
        <v>89</v>
      </c>
      <c r="BM144" s="17" t="s">
        <v>194</v>
      </c>
    </row>
    <row r="145" spans="2:51" s="12" customFormat="1" ht="10.2">
      <c r="B145" s="196"/>
      <c r="C145" s="197"/>
      <c r="D145" s="187" t="s">
        <v>134</v>
      </c>
      <c r="E145" s="198" t="s">
        <v>22</v>
      </c>
      <c r="F145" s="199" t="s">
        <v>137</v>
      </c>
      <c r="G145" s="197"/>
      <c r="H145" s="200">
        <v>545</v>
      </c>
      <c r="I145" s="201"/>
      <c r="J145" s="197"/>
      <c r="K145" s="197"/>
      <c r="L145" s="202"/>
      <c r="M145" s="203"/>
      <c r="N145" s="204"/>
      <c r="O145" s="204"/>
      <c r="P145" s="204"/>
      <c r="Q145" s="204"/>
      <c r="R145" s="204"/>
      <c r="S145" s="204"/>
      <c r="T145" s="204"/>
      <c r="U145" s="205"/>
      <c r="AT145" s="206" t="s">
        <v>134</v>
      </c>
      <c r="AU145" s="206" t="s">
        <v>86</v>
      </c>
      <c r="AV145" s="12" t="s">
        <v>83</v>
      </c>
      <c r="AW145" s="12" t="s">
        <v>35</v>
      </c>
      <c r="AX145" s="12" t="s">
        <v>74</v>
      </c>
      <c r="AY145" s="206" t="s">
        <v>125</v>
      </c>
    </row>
    <row r="146" spans="2:51" s="12" customFormat="1" ht="10.2">
      <c r="B146" s="196"/>
      <c r="C146" s="197"/>
      <c r="D146" s="187" t="s">
        <v>134</v>
      </c>
      <c r="E146" s="198" t="s">
        <v>22</v>
      </c>
      <c r="F146" s="199" t="s">
        <v>138</v>
      </c>
      <c r="G146" s="197"/>
      <c r="H146" s="200">
        <v>38.9</v>
      </c>
      <c r="I146" s="201"/>
      <c r="J146" s="197"/>
      <c r="K146" s="197"/>
      <c r="L146" s="202"/>
      <c r="M146" s="203"/>
      <c r="N146" s="204"/>
      <c r="O146" s="204"/>
      <c r="P146" s="204"/>
      <c r="Q146" s="204"/>
      <c r="R146" s="204"/>
      <c r="S146" s="204"/>
      <c r="T146" s="204"/>
      <c r="U146" s="205"/>
      <c r="AT146" s="206" t="s">
        <v>134</v>
      </c>
      <c r="AU146" s="206" t="s">
        <v>86</v>
      </c>
      <c r="AV146" s="12" t="s">
        <v>83</v>
      </c>
      <c r="AW146" s="12" t="s">
        <v>35</v>
      </c>
      <c r="AX146" s="12" t="s">
        <v>74</v>
      </c>
      <c r="AY146" s="206" t="s">
        <v>125</v>
      </c>
    </row>
    <row r="147" spans="2:51" s="13" customFormat="1" ht="10.2">
      <c r="B147" s="207"/>
      <c r="C147" s="208"/>
      <c r="D147" s="187" t="s">
        <v>134</v>
      </c>
      <c r="E147" s="209" t="s">
        <v>22</v>
      </c>
      <c r="F147" s="210" t="s">
        <v>139</v>
      </c>
      <c r="G147" s="208"/>
      <c r="H147" s="211">
        <v>583.9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5"/>
      <c r="U147" s="216"/>
      <c r="AT147" s="217" t="s">
        <v>134</v>
      </c>
      <c r="AU147" s="217" t="s">
        <v>86</v>
      </c>
      <c r="AV147" s="13" t="s">
        <v>89</v>
      </c>
      <c r="AW147" s="13" t="s">
        <v>35</v>
      </c>
      <c r="AX147" s="13" t="s">
        <v>79</v>
      </c>
      <c r="AY147" s="217" t="s">
        <v>125</v>
      </c>
    </row>
    <row r="148" spans="2:65" s="1" customFormat="1" ht="20.4" customHeight="1">
      <c r="B148" s="34"/>
      <c r="C148" s="173" t="s">
        <v>195</v>
      </c>
      <c r="D148" s="173" t="s">
        <v>128</v>
      </c>
      <c r="E148" s="174" t="s">
        <v>196</v>
      </c>
      <c r="F148" s="175" t="s">
        <v>197</v>
      </c>
      <c r="G148" s="176" t="s">
        <v>167</v>
      </c>
      <c r="H148" s="177">
        <v>6</v>
      </c>
      <c r="I148" s="178"/>
      <c r="J148" s="179">
        <f>ROUND(I148*H148,2)</f>
        <v>0</v>
      </c>
      <c r="K148" s="175" t="s">
        <v>132</v>
      </c>
      <c r="L148" s="38"/>
      <c r="M148" s="180" t="s">
        <v>22</v>
      </c>
      <c r="N148" s="181" t="s">
        <v>45</v>
      </c>
      <c r="O148" s="60"/>
      <c r="P148" s="182">
        <f>O148*H148</f>
        <v>0</v>
      </c>
      <c r="Q148" s="182">
        <v>0</v>
      </c>
      <c r="R148" s="182">
        <f>Q148*H148</f>
        <v>0</v>
      </c>
      <c r="S148" s="182">
        <v>0.009</v>
      </c>
      <c r="T148" s="182">
        <f>S148*H148</f>
        <v>0.05399999999999999</v>
      </c>
      <c r="U148" s="183" t="s">
        <v>22</v>
      </c>
      <c r="AR148" s="17" t="s">
        <v>89</v>
      </c>
      <c r="AT148" s="17" t="s">
        <v>128</v>
      </c>
      <c r="AU148" s="17" t="s">
        <v>86</v>
      </c>
      <c r="AY148" s="17" t="s">
        <v>125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7" t="s">
        <v>79</v>
      </c>
      <c r="BK148" s="184">
        <f>ROUND(I148*H148,2)</f>
        <v>0</v>
      </c>
      <c r="BL148" s="17" t="s">
        <v>89</v>
      </c>
      <c r="BM148" s="17" t="s">
        <v>198</v>
      </c>
    </row>
    <row r="149" spans="2:51" s="12" customFormat="1" ht="10.2">
      <c r="B149" s="196"/>
      <c r="C149" s="197"/>
      <c r="D149" s="187" t="s">
        <v>134</v>
      </c>
      <c r="E149" s="198" t="s">
        <v>22</v>
      </c>
      <c r="F149" s="199" t="s">
        <v>199</v>
      </c>
      <c r="G149" s="197"/>
      <c r="H149" s="200">
        <v>6</v>
      </c>
      <c r="I149" s="201"/>
      <c r="J149" s="197"/>
      <c r="K149" s="197"/>
      <c r="L149" s="202"/>
      <c r="M149" s="203"/>
      <c r="N149" s="204"/>
      <c r="O149" s="204"/>
      <c r="P149" s="204"/>
      <c r="Q149" s="204"/>
      <c r="R149" s="204"/>
      <c r="S149" s="204"/>
      <c r="T149" s="204"/>
      <c r="U149" s="205"/>
      <c r="AT149" s="206" t="s">
        <v>134</v>
      </c>
      <c r="AU149" s="206" t="s">
        <v>86</v>
      </c>
      <c r="AV149" s="12" t="s">
        <v>83</v>
      </c>
      <c r="AW149" s="12" t="s">
        <v>35</v>
      </c>
      <c r="AX149" s="12" t="s">
        <v>79</v>
      </c>
      <c r="AY149" s="206" t="s">
        <v>125</v>
      </c>
    </row>
    <row r="150" spans="2:63" s="10" customFormat="1" ht="22.8" customHeight="1">
      <c r="B150" s="157"/>
      <c r="C150" s="158"/>
      <c r="D150" s="159" t="s">
        <v>73</v>
      </c>
      <c r="E150" s="171" t="s">
        <v>200</v>
      </c>
      <c r="F150" s="171" t="s">
        <v>201</v>
      </c>
      <c r="G150" s="158"/>
      <c r="H150" s="158"/>
      <c r="I150" s="161"/>
      <c r="J150" s="172">
        <f>BK150</f>
        <v>0</v>
      </c>
      <c r="K150" s="158"/>
      <c r="L150" s="163"/>
      <c r="M150" s="164"/>
      <c r="N150" s="165"/>
      <c r="O150" s="165"/>
      <c r="P150" s="166">
        <f>SUM(P151:P157)</f>
        <v>0</v>
      </c>
      <c r="Q150" s="165"/>
      <c r="R150" s="166">
        <f>SUM(R151:R157)</f>
        <v>0</v>
      </c>
      <c r="S150" s="165"/>
      <c r="T150" s="166">
        <f>SUM(T151:T157)</f>
        <v>0</v>
      </c>
      <c r="U150" s="167"/>
      <c r="AR150" s="168" t="s">
        <v>79</v>
      </c>
      <c r="AT150" s="169" t="s">
        <v>73</v>
      </c>
      <c r="AU150" s="169" t="s">
        <v>79</v>
      </c>
      <c r="AY150" s="168" t="s">
        <v>125</v>
      </c>
      <c r="BK150" s="170">
        <f>SUM(BK151:BK157)</f>
        <v>0</v>
      </c>
    </row>
    <row r="151" spans="2:65" s="1" customFormat="1" ht="20.4" customHeight="1">
      <c r="B151" s="34"/>
      <c r="C151" s="173" t="s">
        <v>8</v>
      </c>
      <c r="D151" s="173" t="s">
        <v>128</v>
      </c>
      <c r="E151" s="174" t="s">
        <v>202</v>
      </c>
      <c r="F151" s="175" t="s">
        <v>203</v>
      </c>
      <c r="G151" s="176" t="s">
        <v>204</v>
      </c>
      <c r="H151" s="177">
        <v>36.84</v>
      </c>
      <c r="I151" s="178"/>
      <c r="J151" s="179">
        <f>ROUND(I151*H151,2)</f>
        <v>0</v>
      </c>
      <c r="K151" s="175" t="s">
        <v>132</v>
      </c>
      <c r="L151" s="38"/>
      <c r="M151" s="180" t="s">
        <v>22</v>
      </c>
      <c r="N151" s="181" t="s">
        <v>45</v>
      </c>
      <c r="O151" s="60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2">
        <f>S151*H151</f>
        <v>0</v>
      </c>
      <c r="U151" s="183" t="s">
        <v>22</v>
      </c>
      <c r="AR151" s="17" t="s">
        <v>89</v>
      </c>
      <c r="AT151" s="17" t="s">
        <v>128</v>
      </c>
      <c r="AU151" s="17" t="s">
        <v>83</v>
      </c>
      <c r="AY151" s="17" t="s">
        <v>125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7" t="s">
        <v>79</v>
      </c>
      <c r="BK151" s="184">
        <f>ROUND(I151*H151,2)</f>
        <v>0</v>
      </c>
      <c r="BL151" s="17" t="s">
        <v>89</v>
      </c>
      <c r="BM151" s="17" t="s">
        <v>205</v>
      </c>
    </row>
    <row r="152" spans="2:65" s="1" customFormat="1" ht="20.4" customHeight="1">
      <c r="B152" s="34"/>
      <c r="C152" s="173" t="s">
        <v>206</v>
      </c>
      <c r="D152" s="173" t="s">
        <v>128</v>
      </c>
      <c r="E152" s="174" t="s">
        <v>207</v>
      </c>
      <c r="F152" s="175" t="s">
        <v>208</v>
      </c>
      <c r="G152" s="176" t="s">
        <v>204</v>
      </c>
      <c r="H152" s="177">
        <v>36.84</v>
      </c>
      <c r="I152" s="178"/>
      <c r="J152" s="179">
        <f>ROUND(I152*H152,2)</f>
        <v>0</v>
      </c>
      <c r="K152" s="175" t="s">
        <v>132</v>
      </c>
      <c r="L152" s="38"/>
      <c r="M152" s="180" t="s">
        <v>22</v>
      </c>
      <c r="N152" s="181" t="s">
        <v>45</v>
      </c>
      <c r="O152" s="60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2">
        <f>S152*H152</f>
        <v>0</v>
      </c>
      <c r="U152" s="183" t="s">
        <v>22</v>
      </c>
      <c r="AR152" s="17" t="s">
        <v>89</v>
      </c>
      <c r="AT152" s="17" t="s">
        <v>128</v>
      </c>
      <c r="AU152" s="17" t="s">
        <v>83</v>
      </c>
      <c r="AY152" s="17" t="s">
        <v>125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7" t="s">
        <v>79</v>
      </c>
      <c r="BK152" s="184">
        <f>ROUND(I152*H152,2)</f>
        <v>0</v>
      </c>
      <c r="BL152" s="17" t="s">
        <v>89</v>
      </c>
      <c r="BM152" s="17" t="s">
        <v>209</v>
      </c>
    </row>
    <row r="153" spans="2:65" s="1" customFormat="1" ht="20.4" customHeight="1">
      <c r="B153" s="34"/>
      <c r="C153" s="173" t="s">
        <v>210</v>
      </c>
      <c r="D153" s="173" t="s">
        <v>128</v>
      </c>
      <c r="E153" s="174" t="s">
        <v>211</v>
      </c>
      <c r="F153" s="175" t="s">
        <v>212</v>
      </c>
      <c r="G153" s="176" t="s">
        <v>204</v>
      </c>
      <c r="H153" s="177">
        <v>2099.88</v>
      </c>
      <c r="I153" s="178"/>
      <c r="J153" s="179">
        <f>ROUND(I153*H153,2)</f>
        <v>0</v>
      </c>
      <c r="K153" s="175" t="s">
        <v>132</v>
      </c>
      <c r="L153" s="38"/>
      <c r="M153" s="180" t="s">
        <v>22</v>
      </c>
      <c r="N153" s="181" t="s">
        <v>45</v>
      </c>
      <c r="O153" s="60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2">
        <f>S153*H153</f>
        <v>0</v>
      </c>
      <c r="U153" s="183" t="s">
        <v>22</v>
      </c>
      <c r="AR153" s="17" t="s">
        <v>89</v>
      </c>
      <c r="AT153" s="17" t="s">
        <v>128</v>
      </c>
      <c r="AU153" s="17" t="s">
        <v>83</v>
      </c>
      <c r="AY153" s="17" t="s">
        <v>125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7" t="s">
        <v>79</v>
      </c>
      <c r="BK153" s="184">
        <f>ROUND(I153*H153,2)</f>
        <v>0</v>
      </c>
      <c r="BL153" s="17" t="s">
        <v>89</v>
      </c>
      <c r="BM153" s="17" t="s">
        <v>213</v>
      </c>
    </row>
    <row r="154" spans="2:51" s="12" customFormat="1" ht="10.2">
      <c r="B154" s="196"/>
      <c r="C154" s="197"/>
      <c r="D154" s="187" t="s">
        <v>134</v>
      </c>
      <c r="E154" s="198" t="s">
        <v>22</v>
      </c>
      <c r="F154" s="199" t="s">
        <v>214</v>
      </c>
      <c r="G154" s="197"/>
      <c r="H154" s="200">
        <v>2099.88</v>
      </c>
      <c r="I154" s="201"/>
      <c r="J154" s="197"/>
      <c r="K154" s="197"/>
      <c r="L154" s="202"/>
      <c r="M154" s="203"/>
      <c r="N154" s="204"/>
      <c r="O154" s="204"/>
      <c r="P154" s="204"/>
      <c r="Q154" s="204"/>
      <c r="R154" s="204"/>
      <c r="S154" s="204"/>
      <c r="T154" s="204"/>
      <c r="U154" s="205"/>
      <c r="AT154" s="206" t="s">
        <v>134</v>
      </c>
      <c r="AU154" s="206" t="s">
        <v>83</v>
      </c>
      <c r="AV154" s="12" t="s">
        <v>83</v>
      </c>
      <c r="AW154" s="12" t="s">
        <v>35</v>
      </c>
      <c r="AX154" s="12" t="s">
        <v>79</v>
      </c>
      <c r="AY154" s="206" t="s">
        <v>125</v>
      </c>
    </row>
    <row r="155" spans="2:65" s="1" customFormat="1" ht="20.4" customHeight="1">
      <c r="B155" s="34"/>
      <c r="C155" s="173" t="s">
        <v>215</v>
      </c>
      <c r="D155" s="173" t="s">
        <v>128</v>
      </c>
      <c r="E155" s="174" t="s">
        <v>216</v>
      </c>
      <c r="F155" s="175" t="s">
        <v>217</v>
      </c>
      <c r="G155" s="176" t="s">
        <v>204</v>
      </c>
      <c r="H155" s="177">
        <v>28.027</v>
      </c>
      <c r="I155" s="178"/>
      <c r="J155" s="179">
        <f>ROUND(I155*H155,2)</f>
        <v>0</v>
      </c>
      <c r="K155" s="175" t="s">
        <v>132</v>
      </c>
      <c r="L155" s="38"/>
      <c r="M155" s="180" t="s">
        <v>22</v>
      </c>
      <c r="N155" s="181" t="s">
        <v>45</v>
      </c>
      <c r="O155" s="60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2">
        <f>S155*H155</f>
        <v>0</v>
      </c>
      <c r="U155" s="183" t="s">
        <v>22</v>
      </c>
      <c r="AR155" s="17" t="s">
        <v>89</v>
      </c>
      <c r="AT155" s="17" t="s">
        <v>128</v>
      </c>
      <c r="AU155" s="17" t="s">
        <v>83</v>
      </c>
      <c r="AY155" s="17" t="s">
        <v>125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7" t="s">
        <v>79</v>
      </c>
      <c r="BK155" s="184">
        <f>ROUND(I155*H155,2)</f>
        <v>0</v>
      </c>
      <c r="BL155" s="17" t="s">
        <v>89</v>
      </c>
      <c r="BM155" s="17" t="s">
        <v>218</v>
      </c>
    </row>
    <row r="156" spans="2:65" s="1" customFormat="1" ht="20.4" customHeight="1">
      <c r="B156" s="34"/>
      <c r="C156" s="173" t="s">
        <v>219</v>
      </c>
      <c r="D156" s="173" t="s">
        <v>128</v>
      </c>
      <c r="E156" s="174" t="s">
        <v>220</v>
      </c>
      <c r="F156" s="175" t="s">
        <v>221</v>
      </c>
      <c r="G156" s="176" t="s">
        <v>204</v>
      </c>
      <c r="H156" s="177">
        <v>8.813</v>
      </c>
      <c r="I156" s="178"/>
      <c r="J156" s="179">
        <f>ROUND(I156*H156,2)</f>
        <v>0</v>
      </c>
      <c r="K156" s="175" t="s">
        <v>132</v>
      </c>
      <c r="L156" s="38"/>
      <c r="M156" s="180" t="s">
        <v>22</v>
      </c>
      <c r="N156" s="181" t="s">
        <v>45</v>
      </c>
      <c r="O156" s="60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2">
        <f>S156*H156</f>
        <v>0</v>
      </c>
      <c r="U156" s="183" t="s">
        <v>22</v>
      </c>
      <c r="AR156" s="17" t="s">
        <v>89</v>
      </c>
      <c r="AT156" s="17" t="s">
        <v>128</v>
      </c>
      <c r="AU156" s="17" t="s">
        <v>83</v>
      </c>
      <c r="AY156" s="17" t="s">
        <v>125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7" t="s">
        <v>79</v>
      </c>
      <c r="BK156" s="184">
        <f>ROUND(I156*H156,2)</f>
        <v>0</v>
      </c>
      <c r="BL156" s="17" t="s">
        <v>89</v>
      </c>
      <c r="BM156" s="17" t="s">
        <v>222</v>
      </c>
    </row>
    <row r="157" spans="2:51" s="12" customFormat="1" ht="10.2">
      <c r="B157" s="196"/>
      <c r="C157" s="197"/>
      <c r="D157" s="187" t="s">
        <v>134</v>
      </c>
      <c r="E157" s="198" t="s">
        <v>22</v>
      </c>
      <c r="F157" s="199" t="s">
        <v>223</v>
      </c>
      <c r="G157" s="197"/>
      <c r="H157" s="200">
        <v>8.813</v>
      </c>
      <c r="I157" s="201"/>
      <c r="J157" s="197"/>
      <c r="K157" s="197"/>
      <c r="L157" s="202"/>
      <c r="M157" s="203"/>
      <c r="N157" s="204"/>
      <c r="O157" s="204"/>
      <c r="P157" s="204"/>
      <c r="Q157" s="204"/>
      <c r="R157" s="204"/>
      <c r="S157" s="204"/>
      <c r="T157" s="204"/>
      <c r="U157" s="205"/>
      <c r="AT157" s="206" t="s">
        <v>134</v>
      </c>
      <c r="AU157" s="206" t="s">
        <v>83</v>
      </c>
      <c r="AV157" s="12" t="s">
        <v>83</v>
      </c>
      <c r="AW157" s="12" t="s">
        <v>35</v>
      </c>
      <c r="AX157" s="12" t="s">
        <v>79</v>
      </c>
      <c r="AY157" s="206" t="s">
        <v>125</v>
      </c>
    </row>
    <row r="158" spans="2:63" s="10" customFormat="1" ht="22.8" customHeight="1">
      <c r="B158" s="157"/>
      <c r="C158" s="158"/>
      <c r="D158" s="159" t="s">
        <v>73</v>
      </c>
      <c r="E158" s="171" t="s">
        <v>224</v>
      </c>
      <c r="F158" s="171" t="s">
        <v>225</v>
      </c>
      <c r="G158" s="158"/>
      <c r="H158" s="158"/>
      <c r="I158" s="161"/>
      <c r="J158" s="172">
        <f>BK158</f>
        <v>0</v>
      </c>
      <c r="K158" s="158"/>
      <c r="L158" s="163"/>
      <c r="M158" s="164"/>
      <c r="N158" s="165"/>
      <c r="O158" s="165"/>
      <c r="P158" s="166">
        <f>P159</f>
        <v>0</v>
      </c>
      <c r="Q158" s="165"/>
      <c r="R158" s="166">
        <f>R159</f>
        <v>0</v>
      </c>
      <c r="S158" s="165"/>
      <c r="T158" s="166">
        <f>T159</f>
        <v>0</v>
      </c>
      <c r="U158" s="167"/>
      <c r="AR158" s="168" t="s">
        <v>79</v>
      </c>
      <c r="AT158" s="169" t="s">
        <v>73</v>
      </c>
      <c r="AU158" s="169" t="s">
        <v>79</v>
      </c>
      <c r="AY158" s="168" t="s">
        <v>125</v>
      </c>
      <c r="BK158" s="170">
        <f>BK159</f>
        <v>0</v>
      </c>
    </row>
    <row r="159" spans="2:65" s="1" customFormat="1" ht="30.6" customHeight="1">
      <c r="B159" s="34"/>
      <c r="C159" s="173" t="s">
        <v>226</v>
      </c>
      <c r="D159" s="173" t="s">
        <v>128</v>
      </c>
      <c r="E159" s="174" t="s">
        <v>227</v>
      </c>
      <c r="F159" s="175" t="s">
        <v>228</v>
      </c>
      <c r="G159" s="176" t="s">
        <v>204</v>
      </c>
      <c r="H159" s="177">
        <v>48.471</v>
      </c>
      <c r="I159" s="178"/>
      <c r="J159" s="179">
        <f>ROUND(I159*H159,2)</f>
        <v>0</v>
      </c>
      <c r="K159" s="175" t="s">
        <v>132</v>
      </c>
      <c r="L159" s="38"/>
      <c r="M159" s="180" t="s">
        <v>22</v>
      </c>
      <c r="N159" s="181" t="s">
        <v>45</v>
      </c>
      <c r="O159" s="60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2">
        <f>S159*H159</f>
        <v>0</v>
      </c>
      <c r="U159" s="183" t="s">
        <v>22</v>
      </c>
      <c r="AR159" s="17" t="s">
        <v>89</v>
      </c>
      <c r="AT159" s="17" t="s">
        <v>128</v>
      </c>
      <c r="AU159" s="17" t="s">
        <v>83</v>
      </c>
      <c r="AY159" s="17" t="s">
        <v>125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7" t="s">
        <v>79</v>
      </c>
      <c r="BK159" s="184">
        <f>ROUND(I159*H159,2)</f>
        <v>0</v>
      </c>
      <c r="BL159" s="17" t="s">
        <v>89</v>
      </c>
      <c r="BM159" s="17" t="s">
        <v>229</v>
      </c>
    </row>
    <row r="160" spans="2:63" s="10" customFormat="1" ht="25.95" customHeight="1">
      <c r="B160" s="157"/>
      <c r="C160" s="158"/>
      <c r="D160" s="159" t="s">
        <v>73</v>
      </c>
      <c r="E160" s="160" t="s">
        <v>230</v>
      </c>
      <c r="F160" s="160" t="s">
        <v>231</v>
      </c>
      <c r="G160" s="158"/>
      <c r="H160" s="158"/>
      <c r="I160" s="161"/>
      <c r="J160" s="162">
        <f>BK160</f>
        <v>0</v>
      </c>
      <c r="K160" s="158"/>
      <c r="L160" s="163"/>
      <c r="M160" s="164"/>
      <c r="N160" s="165"/>
      <c r="O160" s="165"/>
      <c r="P160" s="166">
        <f>P161+P176</f>
        <v>0</v>
      </c>
      <c r="Q160" s="165"/>
      <c r="R160" s="166">
        <f>R161+R176</f>
        <v>3.2284379199999997</v>
      </c>
      <c r="S160" s="165"/>
      <c r="T160" s="166">
        <f>T161+T176</f>
        <v>0</v>
      </c>
      <c r="U160" s="167"/>
      <c r="AR160" s="168" t="s">
        <v>83</v>
      </c>
      <c r="AT160" s="169" t="s">
        <v>73</v>
      </c>
      <c r="AU160" s="169" t="s">
        <v>74</v>
      </c>
      <c r="AY160" s="168" t="s">
        <v>125</v>
      </c>
      <c r="BK160" s="170">
        <f>BK161+BK176</f>
        <v>0</v>
      </c>
    </row>
    <row r="161" spans="2:63" s="10" customFormat="1" ht="22.8" customHeight="1">
      <c r="B161" s="157"/>
      <c r="C161" s="158"/>
      <c r="D161" s="159" t="s">
        <v>73</v>
      </c>
      <c r="E161" s="171" t="s">
        <v>232</v>
      </c>
      <c r="F161" s="171" t="s">
        <v>233</v>
      </c>
      <c r="G161" s="158"/>
      <c r="H161" s="158"/>
      <c r="I161" s="161"/>
      <c r="J161" s="172">
        <f>BK161</f>
        <v>0</v>
      </c>
      <c r="K161" s="158"/>
      <c r="L161" s="163"/>
      <c r="M161" s="164"/>
      <c r="N161" s="165"/>
      <c r="O161" s="165"/>
      <c r="P161" s="166">
        <f>SUM(P162:P175)</f>
        <v>0</v>
      </c>
      <c r="Q161" s="165"/>
      <c r="R161" s="166">
        <f>SUM(R162:R175)</f>
        <v>3.0970055999999997</v>
      </c>
      <c r="S161" s="165"/>
      <c r="T161" s="166">
        <f>SUM(T162:T175)</f>
        <v>0</v>
      </c>
      <c r="U161" s="167"/>
      <c r="AR161" s="168" t="s">
        <v>83</v>
      </c>
      <c r="AT161" s="169" t="s">
        <v>73</v>
      </c>
      <c r="AU161" s="169" t="s">
        <v>79</v>
      </c>
      <c r="AY161" s="168" t="s">
        <v>125</v>
      </c>
      <c r="BK161" s="170">
        <f>SUM(BK162:BK175)</f>
        <v>0</v>
      </c>
    </row>
    <row r="162" spans="2:65" s="1" customFormat="1" ht="20.4" customHeight="1">
      <c r="B162" s="34"/>
      <c r="C162" s="173" t="s">
        <v>7</v>
      </c>
      <c r="D162" s="173" t="s">
        <v>128</v>
      </c>
      <c r="E162" s="174" t="s">
        <v>234</v>
      </c>
      <c r="F162" s="175" t="s">
        <v>235</v>
      </c>
      <c r="G162" s="176" t="s">
        <v>131</v>
      </c>
      <c r="H162" s="177">
        <v>583.9</v>
      </c>
      <c r="I162" s="178"/>
      <c r="J162" s="179">
        <f>ROUND(I162*H162,2)</f>
        <v>0</v>
      </c>
      <c r="K162" s="175" t="s">
        <v>132</v>
      </c>
      <c r="L162" s="38"/>
      <c r="M162" s="180" t="s">
        <v>22</v>
      </c>
      <c r="N162" s="181" t="s">
        <v>45</v>
      </c>
      <c r="O162" s="60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2">
        <f>S162*H162</f>
        <v>0</v>
      </c>
      <c r="U162" s="183" t="s">
        <v>22</v>
      </c>
      <c r="AR162" s="17" t="s">
        <v>206</v>
      </c>
      <c r="AT162" s="17" t="s">
        <v>128</v>
      </c>
      <c r="AU162" s="17" t="s">
        <v>83</v>
      </c>
      <c r="AY162" s="17" t="s">
        <v>125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17" t="s">
        <v>79</v>
      </c>
      <c r="BK162" s="184">
        <f>ROUND(I162*H162,2)</f>
        <v>0</v>
      </c>
      <c r="BL162" s="17" t="s">
        <v>206</v>
      </c>
      <c r="BM162" s="17" t="s">
        <v>236</v>
      </c>
    </row>
    <row r="163" spans="2:51" s="12" customFormat="1" ht="10.2">
      <c r="B163" s="196"/>
      <c r="C163" s="197"/>
      <c r="D163" s="187" t="s">
        <v>134</v>
      </c>
      <c r="E163" s="198" t="s">
        <v>22</v>
      </c>
      <c r="F163" s="199" t="s">
        <v>237</v>
      </c>
      <c r="G163" s="197"/>
      <c r="H163" s="200">
        <v>545</v>
      </c>
      <c r="I163" s="201"/>
      <c r="J163" s="197"/>
      <c r="K163" s="197"/>
      <c r="L163" s="202"/>
      <c r="M163" s="203"/>
      <c r="N163" s="204"/>
      <c r="O163" s="204"/>
      <c r="P163" s="204"/>
      <c r="Q163" s="204"/>
      <c r="R163" s="204"/>
      <c r="S163" s="204"/>
      <c r="T163" s="204"/>
      <c r="U163" s="205"/>
      <c r="AT163" s="206" t="s">
        <v>134</v>
      </c>
      <c r="AU163" s="206" t="s">
        <v>83</v>
      </c>
      <c r="AV163" s="12" t="s">
        <v>83</v>
      </c>
      <c r="AW163" s="12" t="s">
        <v>35</v>
      </c>
      <c r="AX163" s="12" t="s">
        <v>74</v>
      </c>
      <c r="AY163" s="206" t="s">
        <v>125</v>
      </c>
    </row>
    <row r="164" spans="2:51" s="12" customFormat="1" ht="10.2">
      <c r="B164" s="196"/>
      <c r="C164" s="197"/>
      <c r="D164" s="187" t="s">
        <v>134</v>
      </c>
      <c r="E164" s="198" t="s">
        <v>22</v>
      </c>
      <c r="F164" s="199" t="s">
        <v>238</v>
      </c>
      <c r="G164" s="197"/>
      <c r="H164" s="200">
        <v>38.9</v>
      </c>
      <c r="I164" s="201"/>
      <c r="J164" s="197"/>
      <c r="K164" s="197"/>
      <c r="L164" s="202"/>
      <c r="M164" s="203"/>
      <c r="N164" s="204"/>
      <c r="O164" s="204"/>
      <c r="P164" s="204"/>
      <c r="Q164" s="204"/>
      <c r="R164" s="204"/>
      <c r="S164" s="204"/>
      <c r="T164" s="204"/>
      <c r="U164" s="205"/>
      <c r="AT164" s="206" t="s">
        <v>134</v>
      </c>
      <c r="AU164" s="206" t="s">
        <v>83</v>
      </c>
      <c r="AV164" s="12" t="s">
        <v>83</v>
      </c>
      <c r="AW164" s="12" t="s">
        <v>35</v>
      </c>
      <c r="AX164" s="12" t="s">
        <v>74</v>
      </c>
      <c r="AY164" s="206" t="s">
        <v>125</v>
      </c>
    </row>
    <row r="165" spans="2:51" s="13" customFormat="1" ht="10.2">
      <c r="B165" s="207"/>
      <c r="C165" s="208"/>
      <c r="D165" s="187" t="s">
        <v>134</v>
      </c>
      <c r="E165" s="209" t="s">
        <v>22</v>
      </c>
      <c r="F165" s="210" t="s">
        <v>139</v>
      </c>
      <c r="G165" s="208"/>
      <c r="H165" s="211">
        <v>583.9</v>
      </c>
      <c r="I165" s="212"/>
      <c r="J165" s="208"/>
      <c r="K165" s="208"/>
      <c r="L165" s="213"/>
      <c r="M165" s="214"/>
      <c r="N165" s="215"/>
      <c r="O165" s="215"/>
      <c r="P165" s="215"/>
      <c r="Q165" s="215"/>
      <c r="R165" s="215"/>
      <c r="S165" s="215"/>
      <c r="T165" s="215"/>
      <c r="U165" s="216"/>
      <c r="AT165" s="217" t="s">
        <v>134</v>
      </c>
      <c r="AU165" s="217" t="s">
        <v>83</v>
      </c>
      <c r="AV165" s="13" t="s">
        <v>89</v>
      </c>
      <c r="AW165" s="13" t="s">
        <v>35</v>
      </c>
      <c r="AX165" s="13" t="s">
        <v>79</v>
      </c>
      <c r="AY165" s="217" t="s">
        <v>125</v>
      </c>
    </row>
    <row r="166" spans="2:65" s="1" customFormat="1" ht="20.4" customHeight="1">
      <c r="B166" s="34"/>
      <c r="C166" s="218" t="s">
        <v>239</v>
      </c>
      <c r="D166" s="218" t="s">
        <v>240</v>
      </c>
      <c r="E166" s="219" t="s">
        <v>241</v>
      </c>
      <c r="F166" s="220" t="s">
        <v>242</v>
      </c>
      <c r="G166" s="221" t="s">
        <v>131</v>
      </c>
      <c r="H166" s="222">
        <v>595.578</v>
      </c>
      <c r="I166" s="223"/>
      <c r="J166" s="224">
        <f>ROUND(I166*H166,2)</f>
        <v>0</v>
      </c>
      <c r="K166" s="220" t="s">
        <v>132</v>
      </c>
      <c r="L166" s="225"/>
      <c r="M166" s="226" t="s">
        <v>22</v>
      </c>
      <c r="N166" s="227" t="s">
        <v>45</v>
      </c>
      <c r="O166" s="60"/>
      <c r="P166" s="182">
        <f>O166*H166</f>
        <v>0</v>
      </c>
      <c r="Q166" s="182">
        <v>0.0012</v>
      </c>
      <c r="R166" s="182">
        <f>Q166*H166</f>
        <v>0.7146935999999999</v>
      </c>
      <c r="S166" s="182">
        <v>0</v>
      </c>
      <c r="T166" s="182">
        <f>S166*H166</f>
        <v>0</v>
      </c>
      <c r="U166" s="183" t="s">
        <v>22</v>
      </c>
      <c r="AR166" s="17" t="s">
        <v>243</v>
      </c>
      <c r="AT166" s="17" t="s">
        <v>240</v>
      </c>
      <c r="AU166" s="17" t="s">
        <v>83</v>
      </c>
      <c r="AY166" s="17" t="s">
        <v>125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7" t="s">
        <v>79</v>
      </c>
      <c r="BK166" s="184">
        <f>ROUND(I166*H166,2)</f>
        <v>0</v>
      </c>
      <c r="BL166" s="17" t="s">
        <v>206</v>
      </c>
      <c r="BM166" s="17" t="s">
        <v>244</v>
      </c>
    </row>
    <row r="167" spans="2:51" s="12" customFormat="1" ht="10.2">
      <c r="B167" s="196"/>
      <c r="C167" s="197"/>
      <c r="D167" s="187" t="s">
        <v>134</v>
      </c>
      <c r="E167" s="198" t="s">
        <v>22</v>
      </c>
      <c r="F167" s="199" t="s">
        <v>245</v>
      </c>
      <c r="G167" s="197"/>
      <c r="H167" s="200">
        <v>595.578</v>
      </c>
      <c r="I167" s="201"/>
      <c r="J167" s="197"/>
      <c r="K167" s="197"/>
      <c r="L167" s="202"/>
      <c r="M167" s="203"/>
      <c r="N167" s="204"/>
      <c r="O167" s="204"/>
      <c r="P167" s="204"/>
      <c r="Q167" s="204"/>
      <c r="R167" s="204"/>
      <c r="S167" s="204"/>
      <c r="T167" s="204"/>
      <c r="U167" s="205"/>
      <c r="AT167" s="206" t="s">
        <v>134</v>
      </c>
      <c r="AU167" s="206" t="s">
        <v>83</v>
      </c>
      <c r="AV167" s="12" t="s">
        <v>83</v>
      </c>
      <c r="AW167" s="12" t="s">
        <v>35</v>
      </c>
      <c r="AX167" s="12" t="s">
        <v>79</v>
      </c>
      <c r="AY167" s="206" t="s">
        <v>125</v>
      </c>
    </row>
    <row r="168" spans="2:65" s="1" customFormat="1" ht="20.4" customHeight="1">
      <c r="B168" s="34"/>
      <c r="C168" s="173" t="s">
        <v>246</v>
      </c>
      <c r="D168" s="173" t="s">
        <v>128</v>
      </c>
      <c r="E168" s="174" t="s">
        <v>234</v>
      </c>
      <c r="F168" s="175" t="s">
        <v>235</v>
      </c>
      <c r="G168" s="176" t="s">
        <v>131</v>
      </c>
      <c r="H168" s="177">
        <v>583.9</v>
      </c>
      <c r="I168" s="178"/>
      <c r="J168" s="179">
        <f>ROUND(I168*H168,2)</f>
        <v>0</v>
      </c>
      <c r="K168" s="175" t="s">
        <v>132</v>
      </c>
      <c r="L168" s="38"/>
      <c r="M168" s="180" t="s">
        <v>22</v>
      </c>
      <c r="N168" s="181" t="s">
        <v>45</v>
      </c>
      <c r="O168" s="60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2">
        <f>S168*H168</f>
        <v>0</v>
      </c>
      <c r="U168" s="183" t="s">
        <v>22</v>
      </c>
      <c r="AR168" s="17" t="s">
        <v>206</v>
      </c>
      <c r="AT168" s="17" t="s">
        <v>128</v>
      </c>
      <c r="AU168" s="17" t="s">
        <v>83</v>
      </c>
      <c r="AY168" s="17" t="s">
        <v>125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7" t="s">
        <v>79</v>
      </c>
      <c r="BK168" s="184">
        <f>ROUND(I168*H168,2)</f>
        <v>0</v>
      </c>
      <c r="BL168" s="17" t="s">
        <v>206</v>
      </c>
      <c r="BM168" s="17" t="s">
        <v>247</v>
      </c>
    </row>
    <row r="169" spans="2:51" s="11" customFormat="1" ht="10.2">
      <c r="B169" s="185"/>
      <c r="C169" s="186"/>
      <c r="D169" s="187" t="s">
        <v>134</v>
      </c>
      <c r="E169" s="188" t="s">
        <v>22</v>
      </c>
      <c r="F169" s="189" t="s">
        <v>248</v>
      </c>
      <c r="G169" s="186"/>
      <c r="H169" s="188" t="s">
        <v>22</v>
      </c>
      <c r="I169" s="190"/>
      <c r="J169" s="186"/>
      <c r="K169" s="186"/>
      <c r="L169" s="191"/>
      <c r="M169" s="192"/>
      <c r="N169" s="193"/>
      <c r="O169" s="193"/>
      <c r="P169" s="193"/>
      <c r="Q169" s="193"/>
      <c r="R169" s="193"/>
      <c r="S169" s="193"/>
      <c r="T169" s="193"/>
      <c r="U169" s="194"/>
      <c r="AT169" s="195" t="s">
        <v>134</v>
      </c>
      <c r="AU169" s="195" t="s">
        <v>83</v>
      </c>
      <c r="AV169" s="11" t="s">
        <v>79</v>
      </c>
      <c r="AW169" s="11" t="s">
        <v>35</v>
      </c>
      <c r="AX169" s="11" t="s">
        <v>74</v>
      </c>
      <c r="AY169" s="195" t="s">
        <v>125</v>
      </c>
    </row>
    <row r="170" spans="2:51" s="12" customFormat="1" ht="10.2">
      <c r="B170" s="196"/>
      <c r="C170" s="197"/>
      <c r="D170" s="187" t="s">
        <v>134</v>
      </c>
      <c r="E170" s="198" t="s">
        <v>22</v>
      </c>
      <c r="F170" s="199" t="s">
        <v>237</v>
      </c>
      <c r="G170" s="197"/>
      <c r="H170" s="200">
        <v>545</v>
      </c>
      <c r="I170" s="201"/>
      <c r="J170" s="197"/>
      <c r="K170" s="197"/>
      <c r="L170" s="202"/>
      <c r="M170" s="203"/>
      <c r="N170" s="204"/>
      <c r="O170" s="204"/>
      <c r="P170" s="204"/>
      <c r="Q170" s="204"/>
      <c r="R170" s="204"/>
      <c r="S170" s="204"/>
      <c r="T170" s="204"/>
      <c r="U170" s="205"/>
      <c r="AT170" s="206" t="s">
        <v>134</v>
      </c>
      <c r="AU170" s="206" t="s">
        <v>83</v>
      </c>
      <c r="AV170" s="12" t="s">
        <v>83</v>
      </c>
      <c r="AW170" s="12" t="s">
        <v>35</v>
      </c>
      <c r="AX170" s="12" t="s">
        <v>74</v>
      </c>
      <c r="AY170" s="206" t="s">
        <v>125</v>
      </c>
    </row>
    <row r="171" spans="2:51" s="12" customFormat="1" ht="10.2">
      <c r="B171" s="196"/>
      <c r="C171" s="197"/>
      <c r="D171" s="187" t="s">
        <v>134</v>
      </c>
      <c r="E171" s="198" t="s">
        <v>22</v>
      </c>
      <c r="F171" s="199" t="s">
        <v>238</v>
      </c>
      <c r="G171" s="197"/>
      <c r="H171" s="200">
        <v>38.9</v>
      </c>
      <c r="I171" s="201"/>
      <c r="J171" s="197"/>
      <c r="K171" s="197"/>
      <c r="L171" s="202"/>
      <c r="M171" s="203"/>
      <c r="N171" s="204"/>
      <c r="O171" s="204"/>
      <c r="P171" s="204"/>
      <c r="Q171" s="204"/>
      <c r="R171" s="204"/>
      <c r="S171" s="204"/>
      <c r="T171" s="204"/>
      <c r="U171" s="205"/>
      <c r="AT171" s="206" t="s">
        <v>134</v>
      </c>
      <c r="AU171" s="206" t="s">
        <v>83</v>
      </c>
      <c r="AV171" s="12" t="s">
        <v>83</v>
      </c>
      <c r="AW171" s="12" t="s">
        <v>35</v>
      </c>
      <c r="AX171" s="12" t="s">
        <v>74</v>
      </c>
      <c r="AY171" s="206" t="s">
        <v>125</v>
      </c>
    </row>
    <row r="172" spans="2:51" s="13" customFormat="1" ht="10.2">
      <c r="B172" s="207"/>
      <c r="C172" s="208"/>
      <c r="D172" s="187" t="s">
        <v>134</v>
      </c>
      <c r="E172" s="209" t="s">
        <v>22</v>
      </c>
      <c r="F172" s="210" t="s">
        <v>139</v>
      </c>
      <c r="G172" s="208"/>
      <c r="H172" s="211">
        <v>583.9</v>
      </c>
      <c r="I172" s="212"/>
      <c r="J172" s="208"/>
      <c r="K172" s="208"/>
      <c r="L172" s="213"/>
      <c r="M172" s="214"/>
      <c r="N172" s="215"/>
      <c r="O172" s="215"/>
      <c r="P172" s="215"/>
      <c r="Q172" s="215"/>
      <c r="R172" s="215"/>
      <c r="S172" s="215"/>
      <c r="T172" s="215"/>
      <c r="U172" s="216"/>
      <c r="AT172" s="217" t="s">
        <v>134</v>
      </c>
      <c r="AU172" s="217" t="s">
        <v>83</v>
      </c>
      <c r="AV172" s="13" t="s">
        <v>89</v>
      </c>
      <c r="AW172" s="13" t="s">
        <v>35</v>
      </c>
      <c r="AX172" s="13" t="s">
        <v>79</v>
      </c>
      <c r="AY172" s="217" t="s">
        <v>125</v>
      </c>
    </row>
    <row r="173" spans="2:65" s="1" customFormat="1" ht="20.4" customHeight="1">
      <c r="B173" s="34"/>
      <c r="C173" s="218" t="s">
        <v>249</v>
      </c>
      <c r="D173" s="218" t="s">
        <v>240</v>
      </c>
      <c r="E173" s="219" t="s">
        <v>250</v>
      </c>
      <c r="F173" s="220" t="s">
        <v>251</v>
      </c>
      <c r="G173" s="221" t="s">
        <v>131</v>
      </c>
      <c r="H173" s="222">
        <v>595.578</v>
      </c>
      <c r="I173" s="223"/>
      <c r="J173" s="224">
        <f>ROUND(I173*H173,2)</f>
        <v>0</v>
      </c>
      <c r="K173" s="220" t="s">
        <v>132</v>
      </c>
      <c r="L173" s="225"/>
      <c r="M173" s="226" t="s">
        <v>22</v>
      </c>
      <c r="N173" s="227" t="s">
        <v>45</v>
      </c>
      <c r="O173" s="60"/>
      <c r="P173" s="182">
        <f>O173*H173</f>
        <v>0</v>
      </c>
      <c r="Q173" s="182">
        <v>0.004</v>
      </c>
      <c r="R173" s="182">
        <f>Q173*H173</f>
        <v>2.3823119999999998</v>
      </c>
      <c r="S173" s="182">
        <v>0</v>
      </c>
      <c r="T173" s="182">
        <f>S173*H173</f>
        <v>0</v>
      </c>
      <c r="U173" s="183" t="s">
        <v>22</v>
      </c>
      <c r="AR173" s="17" t="s">
        <v>243</v>
      </c>
      <c r="AT173" s="17" t="s">
        <v>240</v>
      </c>
      <c r="AU173" s="17" t="s">
        <v>83</v>
      </c>
      <c r="AY173" s="17" t="s">
        <v>125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7" t="s">
        <v>79</v>
      </c>
      <c r="BK173" s="184">
        <f>ROUND(I173*H173,2)</f>
        <v>0</v>
      </c>
      <c r="BL173" s="17" t="s">
        <v>206</v>
      </c>
      <c r="BM173" s="17" t="s">
        <v>252</v>
      </c>
    </row>
    <row r="174" spans="2:51" s="12" customFormat="1" ht="10.2">
      <c r="B174" s="196"/>
      <c r="C174" s="197"/>
      <c r="D174" s="187" t="s">
        <v>134</v>
      </c>
      <c r="E174" s="198" t="s">
        <v>22</v>
      </c>
      <c r="F174" s="199" t="s">
        <v>245</v>
      </c>
      <c r="G174" s="197"/>
      <c r="H174" s="200">
        <v>595.578</v>
      </c>
      <c r="I174" s="201"/>
      <c r="J174" s="197"/>
      <c r="K174" s="197"/>
      <c r="L174" s="202"/>
      <c r="M174" s="203"/>
      <c r="N174" s="204"/>
      <c r="O174" s="204"/>
      <c r="P174" s="204"/>
      <c r="Q174" s="204"/>
      <c r="R174" s="204"/>
      <c r="S174" s="204"/>
      <c r="T174" s="204"/>
      <c r="U174" s="205"/>
      <c r="AT174" s="206" t="s">
        <v>134</v>
      </c>
      <c r="AU174" s="206" t="s">
        <v>83</v>
      </c>
      <c r="AV174" s="12" t="s">
        <v>83</v>
      </c>
      <c r="AW174" s="12" t="s">
        <v>35</v>
      </c>
      <c r="AX174" s="12" t="s">
        <v>79</v>
      </c>
      <c r="AY174" s="206" t="s">
        <v>125</v>
      </c>
    </row>
    <row r="175" spans="2:65" s="1" customFormat="1" ht="20.4" customHeight="1">
      <c r="B175" s="34"/>
      <c r="C175" s="173" t="s">
        <v>253</v>
      </c>
      <c r="D175" s="173" t="s">
        <v>128</v>
      </c>
      <c r="E175" s="174" t="s">
        <v>254</v>
      </c>
      <c r="F175" s="175" t="s">
        <v>255</v>
      </c>
      <c r="G175" s="176" t="s">
        <v>256</v>
      </c>
      <c r="H175" s="228"/>
      <c r="I175" s="178"/>
      <c r="J175" s="179">
        <f>ROUND(I175*H175,2)</f>
        <v>0</v>
      </c>
      <c r="K175" s="175" t="s">
        <v>132</v>
      </c>
      <c r="L175" s="38"/>
      <c r="M175" s="180" t="s">
        <v>22</v>
      </c>
      <c r="N175" s="181" t="s">
        <v>45</v>
      </c>
      <c r="O175" s="60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2">
        <f>S175*H175</f>
        <v>0</v>
      </c>
      <c r="U175" s="183" t="s">
        <v>22</v>
      </c>
      <c r="AR175" s="17" t="s">
        <v>206</v>
      </c>
      <c r="AT175" s="17" t="s">
        <v>128</v>
      </c>
      <c r="AU175" s="17" t="s">
        <v>83</v>
      </c>
      <c r="AY175" s="17" t="s">
        <v>125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7" t="s">
        <v>79</v>
      </c>
      <c r="BK175" s="184">
        <f>ROUND(I175*H175,2)</f>
        <v>0</v>
      </c>
      <c r="BL175" s="17" t="s">
        <v>206</v>
      </c>
      <c r="BM175" s="17" t="s">
        <v>257</v>
      </c>
    </row>
    <row r="176" spans="2:63" s="10" customFormat="1" ht="22.8" customHeight="1">
      <c r="B176" s="157"/>
      <c r="C176" s="158"/>
      <c r="D176" s="159" t="s">
        <v>73</v>
      </c>
      <c r="E176" s="171" t="s">
        <v>258</v>
      </c>
      <c r="F176" s="171" t="s">
        <v>259</v>
      </c>
      <c r="G176" s="158"/>
      <c r="H176" s="158"/>
      <c r="I176" s="161"/>
      <c r="J176" s="172">
        <f>BK176</f>
        <v>0</v>
      </c>
      <c r="K176" s="158"/>
      <c r="L176" s="163"/>
      <c r="M176" s="164"/>
      <c r="N176" s="165"/>
      <c r="O176" s="165"/>
      <c r="P176" s="166">
        <f>SUM(P177:P223)</f>
        <v>0</v>
      </c>
      <c r="Q176" s="165"/>
      <c r="R176" s="166">
        <f>SUM(R177:R223)</f>
        <v>0.13143232</v>
      </c>
      <c r="S176" s="165"/>
      <c r="T176" s="166">
        <f>SUM(T177:T223)</f>
        <v>0</v>
      </c>
      <c r="U176" s="167"/>
      <c r="AR176" s="168" t="s">
        <v>83</v>
      </c>
      <c r="AT176" s="169" t="s">
        <v>73</v>
      </c>
      <c r="AU176" s="169" t="s">
        <v>79</v>
      </c>
      <c r="AY176" s="168" t="s">
        <v>125</v>
      </c>
      <c r="BK176" s="170">
        <f>SUM(BK177:BK223)</f>
        <v>0</v>
      </c>
    </row>
    <row r="177" spans="2:65" s="1" customFormat="1" ht="14.4" customHeight="1">
      <c r="B177" s="34"/>
      <c r="C177" s="173" t="s">
        <v>260</v>
      </c>
      <c r="D177" s="173" t="s">
        <v>128</v>
      </c>
      <c r="E177" s="174" t="s">
        <v>261</v>
      </c>
      <c r="F177" s="175" t="s">
        <v>262</v>
      </c>
      <c r="G177" s="176" t="s">
        <v>131</v>
      </c>
      <c r="H177" s="177">
        <v>583.9</v>
      </c>
      <c r="I177" s="178"/>
      <c r="J177" s="179">
        <f>ROUND(I177*H177,2)</f>
        <v>0</v>
      </c>
      <c r="K177" s="175" t="s">
        <v>22</v>
      </c>
      <c r="L177" s="38"/>
      <c r="M177" s="180" t="s">
        <v>22</v>
      </c>
      <c r="N177" s="181" t="s">
        <v>45</v>
      </c>
      <c r="O177" s="60"/>
      <c r="P177" s="182">
        <f>O177*H177</f>
        <v>0</v>
      </c>
      <c r="Q177" s="182">
        <v>0</v>
      </c>
      <c r="R177" s="182">
        <f>Q177*H177</f>
        <v>0</v>
      </c>
      <c r="S177" s="182">
        <v>0</v>
      </c>
      <c r="T177" s="182">
        <f>S177*H177</f>
        <v>0</v>
      </c>
      <c r="U177" s="183" t="s">
        <v>22</v>
      </c>
      <c r="AR177" s="17" t="s">
        <v>206</v>
      </c>
      <c r="AT177" s="17" t="s">
        <v>128</v>
      </c>
      <c r="AU177" s="17" t="s">
        <v>83</v>
      </c>
      <c r="AY177" s="17" t="s">
        <v>125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7" t="s">
        <v>79</v>
      </c>
      <c r="BK177" s="184">
        <f>ROUND(I177*H177,2)</f>
        <v>0</v>
      </c>
      <c r="BL177" s="17" t="s">
        <v>206</v>
      </c>
      <c r="BM177" s="17" t="s">
        <v>263</v>
      </c>
    </row>
    <row r="178" spans="2:51" s="12" customFormat="1" ht="10.2">
      <c r="B178" s="196"/>
      <c r="C178" s="197"/>
      <c r="D178" s="187" t="s">
        <v>134</v>
      </c>
      <c r="E178" s="198" t="s">
        <v>22</v>
      </c>
      <c r="F178" s="199" t="s">
        <v>137</v>
      </c>
      <c r="G178" s="197"/>
      <c r="H178" s="200">
        <v>545</v>
      </c>
      <c r="I178" s="201"/>
      <c r="J178" s="197"/>
      <c r="K178" s="197"/>
      <c r="L178" s="202"/>
      <c r="M178" s="203"/>
      <c r="N178" s="204"/>
      <c r="O178" s="204"/>
      <c r="P178" s="204"/>
      <c r="Q178" s="204"/>
      <c r="R178" s="204"/>
      <c r="S178" s="204"/>
      <c r="T178" s="204"/>
      <c r="U178" s="205"/>
      <c r="AT178" s="206" t="s">
        <v>134</v>
      </c>
      <c r="AU178" s="206" t="s">
        <v>83</v>
      </c>
      <c r="AV178" s="12" t="s">
        <v>83</v>
      </c>
      <c r="AW178" s="12" t="s">
        <v>35</v>
      </c>
      <c r="AX178" s="12" t="s">
        <v>74</v>
      </c>
      <c r="AY178" s="206" t="s">
        <v>125</v>
      </c>
    </row>
    <row r="179" spans="2:51" s="12" customFormat="1" ht="10.2">
      <c r="B179" s="196"/>
      <c r="C179" s="197"/>
      <c r="D179" s="187" t="s">
        <v>134</v>
      </c>
      <c r="E179" s="198" t="s">
        <v>22</v>
      </c>
      <c r="F179" s="199" t="s">
        <v>138</v>
      </c>
      <c r="G179" s="197"/>
      <c r="H179" s="200">
        <v>38.9</v>
      </c>
      <c r="I179" s="201"/>
      <c r="J179" s="197"/>
      <c r="K179" s="197"/>
      <c r="L179" s="202"/>
      <c r="M179" s="203"/>
      <c r="N179" s="204"/>
      <c r="O179" s="204"/>
      <c r="P179" s="204"/>
      <c r="Q179" s="204"/>
      <c r="R179" s="204"/>
      <c r="S179" s="204"/>
      <c r="T179" s="204"/>
      <c r="U179" s="205"/>
      <c r="AT179" s="206" t="s">
        <v>134</v>
      </c>
      <c r="AU179" s="206" t="s">
        <v>83</v>
      </c>
      <c r="AV179" s="12" t="s">
        <v>83</v>
      </c>
      <c r="AW179" s="12" t="s">
        <v>35</v>
      </c>
      <c r="AX179" s="12" t="s">
        <v>74</v>
      </c>
      <c r="AY179" s="206" t="s">
        <v>125</v>
      </c>
    </row>
    <row r="180" spans="2:51" s="13" customFormat="1" ht="10.2">
      <c r="B180" s="207"/>
      <c r="C180" s="208"/>
      <c r="D180" s="187" t="s">
        <v>134</v>
      </c>
      <c r="E180" s="209" t="s">
        <v>22</v>
      </c>
      <c r="F180" s="210" t="s">
        <v>139</v>
      </c>
      <c r="G180" s="208"/>
      <c r="H180" s="211">
        <v>583.9</v>
      </c>
      <c r="I180" s="212"/>
      <c r="J180" s="208"/>
      <c r="K180" s="208"/>
      <c r="L180" s="213"/>
      <c r="M180" s="214"/>
      <c r="N180" s="215"/>
      <c r="O180" s="215"/>
      <c r="P180" s="215"/>
      <c r="Q180" s="215"/>
      <c r="R180" s="215"/>
      <c r="S180" s="215"/>
      <c r="T180" s="215"/>
      <c r="U180" s="216"/>
      <c r="AT180" s="217" t="s">
        <v>134</v>
      </c>
      <c r="AU180" s="217" t="s">
        <v>83</v>
      </c>
      <c r="AV180" s="13" t="s">
        <v>89</v>
      </c>
      <c r="AW180" s="13" t="s">
        <v>35</v>
      </c>
      <c r="AX180" s="13" t="s">
        <v>79</v>
      </c>
      <c r="AY180" s="217" t="s">
        <v>125</v>
      </c>
    </row>
    <row r="181" spans="2:65" s="1" customFormat="1" ht="14.4" customHeight="1">
      <c r="B181" s="34"/>
      <c r="C181" s="173" t="s">
        <v>264</v>
      </c>
      <c r="D181" s="173" t="s">
        <v>128</v>
      </c>
      <c r="E181" s="174" t="s">
        <v>265</v>
      </c>
      <c r="F181" s="175" t="s">
        <v>266</v>
      </c>
      <c r="G181" s="176" t="s">
        <v>131</v>
      </c>
      <c r="H181" s="177">
        <v>583.9</v>
      </c>
      <c r="I181" s="178"/>
      <c r="J181" s="179">
        <f>ROUND(I181*H181,2)</f>
        <v>0</v>
      </c>
      <c r="K181" s="175" t="s">
        <v>22</v>
      </c>
      <c r="L181" s="38"/>
      <c r="M181" s="180" t="s">
        <v>22</v>
      </c>
      <c r="N181" s="181" t="s">
        <v>45</v>
      </c>
      <c r="O181" s="60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2">
        <f>S181*H181</f>
        <v>0</v>
      </c>
      <c r="U181" s="183" t="s">
        <v>22</v>
      </c>
      <c r="AR181" s="17" t="s">
        <v>206</v>
      </c>
      <c r="AT181" s="17" t="s">
        <v>128</v>
      </c>
      <c r="AU181" s="17" t="s">
        <v>83</v>
      </c>
      <c r="AY181" s="17" t="s">
        <v>125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7" t="s">
        <v>79</v>
      </c>
      <c r="BK181" s="184">
        <f>ROUND(I181*H181,2)</f>
        <v>0</v>
      </c>
      <c r="BL181" s="17" t="s">
        <v>206</v>
      </c>
      <c r="BM181" s="17" t="s">
        <v>267</v>
      </c>
    </row>
    <row r="182" spans="2:51" s="12" customFormat="1" ht="10.2">
      <c r="B182" s="196"/>
      <c r="C182" s="197"/>
      <c r="D182" s="187" t="s">
        <v>134</v>
      </c>
      <c r="E182" s="198" t="s">
        <v>22</v>
      </c>
      <c r="F182" s="199" t="s">
        <v>137</v>
      </c>
      <c r="G182" s="197"/>
      <c r="H182" s="200">
        <v>545</v>
      </c>
      <c r="I182" s="201"/>
      <c r="J182" s="197"/>
      <c r="K182" s="197"/>
      <c r="L182" s="202"/>
      <c r="M182" s="203"/>
      <c r="N182" s="204"/>
      <c r="O182" s="204"/>
      <c r="P182" s="204"/>
      <c r="Q182" s="204"/>
      <c r="R182" s="204"/>
      <c r="S182" s="204"/>
      <c r="T182" s="204"/>
      <c r="U182" s="205"/>
      <c r="AT182" s="206" t="s">
        <v>134</v>
      </c>
      <c r="AU182" s="206" t="s">
        <v>83</v>
      </c>
      <c r="AV182" s="12" t="s">
        <v>83</v>
      </c>
      <c r="AW182" s="12" t="s">
        <v>35</v>
      </c>
      <c r="AX182" s="12" t="s">
        <v>74</v>
      </c>
      <c r="AY182" s="206" t="s">
        <v>125</v>
      </c>
    </row>
    <row r="183" spans="2:51" s="12" customFormat="1" ht="10.2">
      <c r="B183" s="196"/>
      <c r="C183" s="197"/>
      <c r="D183" s="187" t="s">
        <v>134</v>
      </c>
      <c r="E183" s="198" t="s">
        <v>22</v>
      </c>
      <c r="F183" s="199" t="s">
        <v>138</v>
      </c>
      <c r="G183" s="197"/>
      <c r="H183" s="200">
        <v>38.9</v>
      </c>
      <c r="I183" s="201"/>
      <c r="J183" s="197"/>
      <c r="K183" s="197"/>
      <c r="L183" s="202"/>
      <c r="M183" s="203"/>
      <c r="N183" s="204"/>
      <c r="O183" s="204"/>
      <c r="P183" s="204"/>
      <c r="Q183" s="204"/>
      <c r="R183" s="204"/>
      <c r="S183" s="204"/>
      <c r="T183" s="204"/>
      <c r="U183" s="205"/>
      <c r="AT183" s="206" t="s">
        <v>134</v>
      </c>
      <c r="AU183" s="206" t="s">
        <v>83</v>
      </c>
      <c r="AV183" s="12" t="s">
        <v>83</v>
      </c>
      <c r="AW183" s="12" t="s">
        <v>35</v>
      </c>
      <c r="AX183" s="12" t="s">
        <v>74</v>
      </c>
      <c r="AY183" s="206" t="s">
        <v>125</v>
      </c>
    </row>
    <row r="184" spans="2:51" s="13" customFormat="1" ht="10.2">
      <c r="B184" s="207"/>
      <c r="C184" s="208"/>
      <c r="D184" s="187" t="s">
        <v>134</v>
      </c>
      <c r="E184" s="209" t="s">
        <v>22</v>
      </c>
      <c r="F184" s="210" t="s">
        <v>139</v>
      </c>
      <c r="G184" s="208"/>
      <c r="H184" s="211">
        <v>583.9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5"/>
      <c r="U184" s="216"/>
      <c r="AT184" s="217" t="s">
        <v>134</v>
      </c>
      <c r="AU184" s="217" t="s">
        <v>83</v>
      </c>
      <c r="AV184" s="13" t="s">
        <v>89</v>
      </c>
      <c r="AW184" s="13" t="s">
        <v>35</v>
      </c>
      <c r="AX184" s="13" t="s">
        <v>79</v>
      </c>
      <c r="AY184" s="217" t="s">
        <v>125</v>
      </c>
    </row>
    <row r="185" spans="2:65" s="1" customFormat="1" ht="30.6" customHeight="1">
      <c r="B185" s="34"/>
      <c r="C185" s="173" t="s">
        <v>268</v>
      </c>
      <c r="D185" s="173" t="s">
        <v>128</v>
      </c>
      <c r="E185" s="174" t="s">
        <v>269</v>
      </c>
      <c r="F185" s="175" t="s">
        <v>270</v>
      </c>
      <c r="G185" s="176" t="s">
        <v>131</v>
      </c>
      <c r="H185" s="177">
        <v>583.9</v>
      </c>
      <c r="I185" s="178"/>
      <c r="J185" s="179">
        <f>ROUND(I185*H185,2)</f>
        <v>0</v>
      </c>
      <c r="K185" s="175" t="s">
        <v>22</v>
      </c>
      <c r="L185" s="38"/>
      <c r="M185" s="180" t="s">
        <v>22</v>
      </c>
      <c r="N185" s="181" t="s">
        <v>45</v>
      </c>
      <c r="O185" s="60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2">
        <f>S185*H185</f>
        <v>0</v>
      </c>
      <c r="U185" s="183" t="s">
        <v>22</v>
      </c>
      <c r="AR185" s="17" t="s">
        <v>206</v>
      </c>
      <c r="AT185" s="17" t="s">
        <v>128</v>
      </c>
      <c r="AU185" s="17" t="s">
        <v>83</v>
      </c>
      <c r="AY185" s="17" t="s">
        <v>125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7" t="s">
        <v>79</v>
      </c>
      <c r="BK185" s="184">
        <f>ROUND(I185*H185,2)</f>
        <v>0</v>
      </c>
      <c r="BL185" s="17" t="s">
        <v>206</v>
      </c>
      <c r="BM185" s="17" t="s">
        <v>271</v>
      </c>
    </row>
    <row r="186" spans="2:51" s="11" customFormat="1" ht="10.2">
      <c r="B186" s="185"/>
      <c r="C186" s="186"/>
      <c r="D186" s="187" t="s">
        <v>134</v>
      </c>
      <c r="E186" s="188" t="s">
        <v>22</v>
      </c>
      <c r="F186" s="189" t="s">
        <v>272</v>
      </c>
      <c r="G186" s="186"/>
      <c r="H186" s="188" t="s">
        <v>22</v>
      </c>
      <c r="I186" s="190"/>
      <c r="J186" s="186"/>
      <c r="K186" s="186"/>
      <c r="L186" s="191"/>
      <c r="M186" s="192"/>
      <c r="N186" s="193"/>
      <c r="O186" s="193"/>
      <c r="P186" s="193"/>
      <c r="Q186" s="193"/>
      <c r="R186" s="193"/>
      <c r="S186" s="193"/>
      <c r="T186" s="193"/>
      <c r="U186" s="194"/>
      <c r="AT186" s="195" t="s">
        <v>134</v>
      </c>
      <c r="AU186" s="195" t="s">
        <v>83</v>
      </c>
      <c r="AV186" s="11" t="s">
        <v>79</v>
      </c>
      <c r="AW186" s="11" t="s">
        <v>35</v>
      </c>
      <c r="AX186" s="11" t="s">
        <v>74</v>
      </c>
      <c r="AY186" s="195" t="s">
        <v>125</v>
      </c>
    </row>
    <row r="187" spans="2:51" s="12" customFormat="1" ht="10.2">
      <c r="B187" s="196"/>
      <c r="C187" s="197"/>
      <c r="D187" s="187" t="s">
        <v>134</v>
      </c>
      <c r="E187" s="198" t="s">
        <v>22</v>
      </c>
      <c r="F187" s="199" t="s">
        <v>137</v>
      </c>
      <c r="G187" s="197"/>
      <c r="H187" s="200">
        <v>545</v>
      </c>
      <c r="I187" s="201"/>
      <c r="J187" s="197"/>
      <c r="K187" s="197"/>
      <c r="L187" s="202"/>
      <c r="M187" s="203"/>
      <c r="N187" s="204"/>
      <c r="O187" s="204"/>
      <c r="P187" s="204"/>
      <c r="Q187" s="204"/>
      <c r="R187" s="204"/>
      <c r="S187" s="204"/>
      <c r="T187" s="204"/>
      <c r="U187" s="205"/>
      <c r="AT187" s="206" t="s">
        <v>134</v>
      </c>
      <c r="AU187" s="206" t="s">
        <v>83</v>
      </c>
      <c r="AV187" s="12" t="s">
        <v>83</v>
      </c>
      <c r="AW187" s="12" t="s">
        <v>35</v>
      </c>
      <c r="AX187" s="12" t="s">
        <v>74</v>
      </c>
      <c r="AY187" s="206" t="s">
        <v>125</v>
      </c>
    </row>
    <row r="188" spans="2:51" s="12" customFormat="1" ht="10.2">
      <c r="B188" s="196"/>
      <c r="C188" s="197"/>
      <c r="D188" s="187" t="s">
        <v>134</v>
      </c>
      <c r="E188" s="198" t="s">
        <v>22</v>
      </c>
      <c r="F188" s="199" t="s">
        <v>138</v>
      </c>
      <c r="G188" s="197"/>
      <c r="H188" s="200">
        <v>38.9</v>
      </c>
      <c r="I188" s="201"/>
      <c r="J188" s="197"/>
      <c r="K188" s="197"/>
      <c r="L188" s="202"/>
      <c r="M188" s="203"/>
      <c r="N188" s="204"/>
      <c r="O188" s="204"/>
      <c r="P188" s="204"/>
      <c r="Q188" s="204"/>
      <c r="R188" s="204"/>
      <c r="S188" s="204"/>
      <c r="T188" s="204"/>
      <c r="U188" s="205"/>
      <c r="AT188" s="206" t="s">
        <v>134</v>
      </c>
      <c r="AU188" s="206" t="s">
        <v>83</v>
      </c>
      <c r="AV188" s="12" t="s">
        <v>83</v>
      </c>
      <c r="AW188" s="12" t="s">
        <v>35</v>
      </c>
      <c r="AX188" s="12" t="s">
        <v>74</v>
      </c>
      <c r="AY188" s="206" t="s">
        <v>125</v>
      </c>
    </row>
    <row r="189" spans="2:51" s="13" customFormat="1" ht="10.2">
      <c r="B189" s="207"/>
      <c r="C189" s="208"/>
      <c r="D189" s="187" t="s">
        <v>134</v>
      </c>
      <c r="E189" s="209" t="s">
        <v>22</v>
      </c>
      <c r="F189" s="210" t="s">
        <v>139</v>
      </c>
      <c r="G189" s="208"/>
      <c r="H189" s="211">
        <v>583.9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5"/>
      <c r="U189" s="216"/>
      <c r="AT189" s="217" t="s">
        <v>134</v>
      </c>
      <c r="AU189" s="217" t="s">
        <v>83</v>
      </c>
      <c r="AV189" s="13" t="s">
        <v>89</v>
      </c>
      <c r="AW189" s="13" t="s">
        <v>35</v>
      </c>
      <c r="AX189" s="13" t="s">
        <v>79</v>
      </c>
      <c r="AY189" s="217" t="s">
        <v>125</v>
      </c>
    </row>
    <row r="190" spans="2:65" s="1" customFormat="1" ht="20.4" customHeight="1">
      <c r="B190" s="34"/>
      <c r="C190" s="173" t="s">
        <v>273</v>
      </c>
      <c r="D190" s="173" t="s">
        <v>128</v>
      </c>
      <c r="E190" s="174" t="s">
        <v>274</v>
      </c>
      <c r="F190" s="175" t="s">
        <v>275</v>
      </c>
      <c r="G190" s="176" t="s">
        <v>131</v>
      </c>
      <c r="H190" s="177">
        <v>72</v>
      </c>
      <c r="I190" s="178"/>
      <c r="J190" s="179">
        <f>ROUND(I190*H190,2)</f>
        <v>0</v>
      </c>
      <c r="K190" s="175" t="s">
        <v>22</v>
      </c>
      <c r="L190" s="38"/>
      <c r="M190" s="180" t="s">
        <v>22</v>
      </c>
      <c r="N190" s="181" t="s">
        <v>45</v>
      </c>
      <c r="O190" s="60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2">
        <f>S190*H190</f>
        <v>0</v>
      </c>
      <c r="U190" s="183" t="s">
        <v>22</v>
      </c>
      <c r="AR190" s="17" t="s">
        <v>206</v>
      </c>
      <c r="AT190" s="17" t="s">
        <v>128</v>
      </c>
      <c r="AU190" s="17" t="s">
        <v>83</v>
      </c>
      <c r="AY190" s="17" t="s">
        <v>125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7" t="s">
        <v>79</v>
      </c>
      <c r="BK190" s="184">
        <f>ROUND(I190*H190,2)</f>
        <v>0</v>
      </c>
      <c r="BL190" s="17" t="s">
        <v>206</v>
      </c>
      <c r="BM190" s="17" t="s">
        <v>276</v>
      </c>
    </row>
    <row r="191" spans="2:51" s="12" customFormat="1" ht="10.2">
      <c r="B191" s="196"/>
      <c r="C191" s="197"/>
      <c r="D191" s="187" t="s">
        <v>134</v>
      </c>
      <c r="E191" s="198" t="s">
        <v>22</v>
      </c>
      <c r="F191" s="199" t="s">
        <v>277</v>
      </c>
      <c r="G191" s="197"/>
      <c r="H191" s="200">
        <v>72</v>
      </c>
      <c r="I191" s="201"/>
      <c r="J191" s="197"/>
      <c r="K191" s="197"/>
      <c r="L191" s="202"/>
      <c r="M191" s="203"/>
      <c r="N191" s="204"/>
      <c r="O191" s="204"/>
      <c r="P191" s="204"/>
      <c r="Q191" s="204"/>
      <c r="R191" s="204"/>
      <c r="S191" s="204"/>
      <c r="T191" s="204"/>
      <c r="U191" s="205"/>
      <c r="AT191" s="206" t="s">
        <v>134</v>
      </c>
      <c r="AU191" s="206" t="s">
        <v>83</v>
      </c>
      <c r="AV191" s="12" t="s">
        <v>83</v>
      </c>
      <c r="AW191" s="12" t="s">
        <v>35</v>
      </c>
      <c r="AX191" s="12" t="s">
        <v>79</v>
      </c>
      <c r="AY191" s="206" t="s">
        <v>125</v>
      </c>
    </row>
    <row r="192" spans="2:65" s="1" customFormat="1" ht="20.4" customHeight="1">
      <c r="B192" s="34"/>
      <c r="C192" s="173" t="s">
        <v>278</v>
      </c>
      <c r="D192" s="173" t="s">
        <v>128</v>
      </c>
      <c r="E192" s="174" t="s">
        <v>279</v>
      </c>
      <c r="F192" s="175" t="s">
        <v>280</v>
      </c>
      <c r="G192" s="176" t="s">
        <v>131</v>
      </c>
      <c r="H192" s="177">
        <v>583.9</v>
      </c>
      <c r="I192" s="178"/>
      <c r="J192" s="179">
        <f>ROUND(I192*H192,2)</f>
        <v>0</v>
      </c>
      <c r="K192" s="175" t="s">
        <v>132</v>
      </c>
      <c r="L192" s="38"/>
      <c r="M192" s="180" t="s">
        <v>22</v>
      </c>
      <c r="N192" s="181" t="s">
        <v>45</v>
      </c>
      <c r="O192" s="60"/>
      <c r="P192" s="182">
        <f>O192*H192</f>
        <v>0</v>
      </c>
      <c r="Q192" s="182">
        <v>0.00015</v>
      </c>
      <c r="R192" s="182">
        <f>Q192*H192</f>
        <v>0.08758499999999998</v>
      </c>
      <c r="S192" s="182">
        <v>0</v>
      </c>
      <c r="T192" s="182">
        <f>S192*H192</f>
        <v>0</v>
      </c>
      <c r="U192" s="183" t="s">
        <v>22</v>
      </c>
      <c r="AR192" s="17" t="s">
        <v>206</v>
      </c>
      <c r="AT192" s="17" t="s">
        <v>128</v>
      </c>
      <c r="AU192" s="17" t="s">
        <v>83</v>
      </c>
      <c r="AY192" s="17" t="s">
        <v>125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17" t="s">
        <v>79</v>
      </c>
      <c r="BK192" s="184">
        <f>ROUND(I192*H192,2)</f>
        <v>0</v>
      </c>
      <c r="BL192" s="17" t="s">
        <v>206</v>
      </c>
      <c r="BM192" s="17" t="s">
        <v>281</v>
      </c>
    </row>
    <row r="193" spans="2:51" s="12" customFormat="1" ht="10.2">
      <c r="B193" s="196"/>
      <c r="C193" s="197"/>
      <c r="D193" s="187" t="s">
        <v>134</v>
      </c>
      <c r="E193" s="198" t="s">
        <v>22</v>
      </c>
      <c r="F193" s="199" t="s">
        <v>137</v>
      </c>
      <c r="G193" s="197"/>
      <c r="H193" s="200">
        <v>545</v>
      </c>
      <c r="I193" s="201"/>
      <c r="J193" s="197"/>
      <c r="K193" s="197"/>
      <c r="L193" s="202"/>
      <c r="M193" s="203"/>
      <c r="N193" s="204"/>
      <c r="O193" s="204"/>
      <c r="P193" s="204"/>
      <c r="Q193" s="204"/>
      <c r="R193" s="204"/>
      <c r="S193" s="204"/>
      <c r="T193" s="204"/>
      <c r="U193" s="205"/>
      <c r="AT193" s="206" t="s">
        <v>134</v>
      </c>
      <c r="AU193" s="206" t="s">
        <v>83</v>
      </c>
      <c r="AV193" s="12" t="s">
        <v>83</v>
      </c>
      <c r="AW193" s="12" t="s">
        <v>35</v>
      </c>
      <c r="AX193" s="12" t="s">
        <v>74</v>
      </c>
      <c r="AY193" s="206" t="s">
        <v>125</v>
      </c>
    </row>
    <row r="194" spans="2:51" s="12" customFormat="1" ht="10.2">
      <c r="B194" s="196"/>
      <c r="C194" s="197"/>
      <c r="D194" s="187" t="s">
        <v>134</v>
      </c>
      <c r="E194" s="198" t="s">
        <v>22</v>
      </c>
      <c r="F194" s="199" t="s">
        <v>138</v>
      </c>
      <c r="G194" s="197"/>
      <c r="H194" s="200">
        <v>38.9</v>
      </c>
      <c r="I194" s="201"/>
      <c r="J194" s="197"/>
      <c r="K194" s="197"/>
      <c r="L194" s="202"/>
      <c r="M194" s="203"/>
      <c r="N194" s="204"/>
      <c r="O194" s="204"/>
      <c r="P194" s="204"/>
      <c r="Q194" s="204"/>
      <c r="R194" s="204"/>
      <c r="S194" s="204"/>
      <c r="T194" s="204"/>
      <c r="U194" s="205"/>
      <c r="AT194" s="206" t="s">
        <v>134</v>
      </c>
      <c r="AU194" s="206" t="s">
        <v>83</v>
      </c>
      <c r="AV194" s="12" t="s">
        <v>83</v>
      </c>
      <c r="AW194" s="12" t="s">
        <v>35</v>
      </c>
      <c r="AX194" s="12" t="s">
        <v>74</v>
      </c>
      <c r="AY194" s="206" t="s">
        <v>125</v>
      </c>
    </row>
    <row r="195" spans="2:51" s="13" customFormat="1" ht="10.2">
      <c r="B195" s="207"/>
      <c r="C195" s="208"/>
      <c r="D195" s="187" t="s">
        <v>134</v>
      </c>
      <c r="E195" s="209" t="s">
        <v>22</v>
      </c>
      <c r="F195" s="210" t="s">
        <v>139</v>
      </c>
      <c r="G195" s="208"/>
      <c r="H195" s="211">
        <v>583.9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5"/>
      <c r="U195" s="216"/>
      <c r="AT195" s="217" t="s">
        <v>134</v>
      </c>
      <c r="AU195" s="217" t="s">
        <v>83</v>
      </c>
      <c r="AV195" s="13" t="s">
        <v>89</v>
      </c>
      <c r="AW195" s="13" t="s">
        <v>35</v>
      </c>
      <c r="AX195" s="13" t="s">
        <v>79</v>
      </c>
      <c r="AY195" s="217" t="s">
        <v>125</v>
      </c>
    </row>
    <row r="196" spans="2:65" s="1" customFormat="1" ht="20.4" customHeight="1">
      <c r="B196" s="34"/>
      <c r="C196" s="173" t="s">
        <v>282</v>
      </c>
      <c r="D196" s="173" t="s">
        <v>128</v>
      </c>
      <c r="E196" s="174" t="s">
        <v>283</v>
      </c>
      <c r="F196" s="175" t="s">
        <v>284</v>
      </c>
      <c r="G196" s="176" t="s">
        <v>285</v>
      </c>
      <c r="H196" s="177">
        <v>643.392</v>
      </c>
      <c r="I196" s="178"/>
      <c r="J196" s="179">
        <f>ROUND(I196*H196,2)</f>
        <v>0</v>
      </c>
      <c r="K196" s="175" t="s">
        <v>132</v>
      </c>
      <c r="L196" s="38"/>
      <c r="M196" s="180" t="s">
        <v>22</v>
      </c>
      <c r="N196" s="181" t="s">
        <v>45</v>
      </c>
      <c r="O196" s="60"/>
      <c r="P196" s="182">
        <f>O196*H196</f>
        <v>0</v>
      </c>
      <c r="Q196" s="182">
        <v>2E-05</v>
      </c>
      <c r="R196" s="182">
        <f>Q196*H196</f>
        <v>0.012867840000000002</v>
      </c>
      <c r="S196" s="182">
        <v>0</v>
      </c>
      <c r="T196" s="182">
        <f>S196*H196</f>
        <v>0</v>
      </c>
      <c r="U196" s="183" t="s">
        <v>22</v>
      </c>
      <c r="AR196" s="17" t="s">
        <v>206</v>
      </c>
      <c r="AT196" s="17" t="s">
        <v>128</v>
      </c>
      <c r="AU196" s="17" t="s">
        <v>83</v>
      </c>
      <c r="AY196" s="17" t="s">
        <v>125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17" t="s">
        <v>79</v>
      </c>
      <c r="BK196" s="184">
        <f>ROUND(I196*H196,2)</f>
        <v>0</v>
      </c>
      <c r="BL196" s="17" t="s">
        <v>206</v>
      </c>
      <c r="BM196" s="17" t="s">
        <v>286</v>
      </c>
    </row>
    <row r="197" spans="2:51" s="11" customFormat="1" ht="10.2">
      <c r="B197" s="185"/>
      <c r="C197" s="186"/>
      <c r="D197" s="187" t="s">
        <v>134</v>
      </c>
      <c r="E197" s="188" t="s">
        <v>22</v>
      </c>
      <c r="F197" s="189" t="s">
        <v>287</v>
      </c>
      <c r="G197" s="186"/>
      <c r="H197" s="188" t="s">
        <v>22</v>
      </c>
      <c r="I197" s="190"/>
      <c r="J197" s="186"/>
      <c r="K197" s="186"/>
      <c r="L197" s="191"/>
      <c r="M197" s="192"/>
      <c r="N197" s="193"/>
      <c r="O197" s="193"/>
      <c r="P197" s="193"/>
      <c r="Q197" s="193"/>
      <c r="R197" s="193"/>
      <c r="S197" s="193"/>
      <c r="T197" s="193"/>
      <c r="U197" s="194"/>
      <c r="AT197" s="195" t="s">
        <v>134</v>
      </c>
      <c r="AU197" s="195" t="s">
        <v>83</v>
      </c>
      <c r="AV197" s="11" t="s">
        <v>79</v>
      </c>
      <c r="AW197" s="11" t="s">
        <v>35</v>
      </c>
      <c r="AX197" s="11" t="s">
        <v>74</v>
      </c>
      <c r="AY197" s="195" t="s">
        <v>125</v>
      </c>
    </row>
    <row r="198" spans="2:51" s="12" customFormat="1" ht="10.2">
      <c r="B198" s="196"/>
      <c r="C198" s="197"/>
      <c r="D198" s="187" t="s">
        <v>134</v>
      </c>
      <c r="E198" s="198" t="s">
        <v>22</v>
      </c>
      <c r="F198" s="199" t="s">
        <v>288</v>
      </c>
      <c r="G198" s="197"/>
      <c r="H198" s="200">
        <v>151.08</v>
      </c>
      <c r="I198" s="201"/>
      <c r="J198" s="197"/>
      <c r="K198" s="197"/>
      <c r="L198" s="202"/>
      <c r="M198" s="203"/>
      <c r="N198" s="204"/>
      <c r="O198" s="204"/>
      <c r="P198" s="204"/>
      <c r="Q198" s="204"/>
      <c r="R198" s="204"/>
      <c r="S198" s="204"/>
      <c r="T198" s="204"/>
      <c r="U198" s="205"/>
      <c r="AT198" s="206" t="s">
        <v>134</v>
      </c>
      <c r="AU198" s="206" t="s">
        <v>83</v>
      </c>
      <c r="AV198" s="12" t="s">
        <v>83</v>
      </c>
      <c r="AW198" s="12" t="s">
        <v>35</v>
      </c>
      <c r="AX198" s="12" t="s">
        <v>74</v>
      </c>
      <c r="AY198" s="206" t="s">
        <v>125</v>
      </c>
    </row>
    <row r="199" spans="2:51" s="14" customFormat="1" ht="10.2">
      <c r="B199" s="229"/>
      <c r="C199" s="230"/>
      <c r="D199" s="187" t="s">
        <v>134</v>
      </c>
      <c r="E199" s="231" t="s">
        <v>22</v>
      </c>
      <c r="F199" s="232" t="s">
        <v>289</v>
      </c>
      <c r="G199" s="230"/>
      <c r="H199" s="233">
        <v>151.08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7"/>
      <c r="U199" s="238"/>
      <c r="AT199" s="239" t="s">
        <v>134</v>
      </c>
      <c r="AU199" s="239" t="s">
        <v>83</v>
      </c>
      <c r="AV199" s="14" t="s">
        <v>86</v>
      </c>
      <c r="AW199" s="14" t="s">
        <v>35</v>
      </c>
      <c r="AX199" s="14" t="s">
        <v>74</v>
      </c>
      <c r="AY199" s="239" t="s">
        <v>125</v>
      </c>
    </row>
    <row r="200" spans="2:51" s="12" customFormat="1" ht="10.2">
      <c r="B200" s="196"/>
      <c r="C200" s="197"/>
      <c r="D200" s="187" t="s">
        <v>134</v>
      </c>
      <c r="E200" s="198" t="s">
        <v>22</v>
      </c>
      <c r="F200" s="199" t="s">
        <v>290</v>
      </c>
      <c r="G200" s="197"/>
      <c r="H200" s="200">
        <v>76</v>
      </c>
      <c r="I200" s="201"/>
      <c r="J200" s="197"/>
      <c r="K200" s="197"/>
      <c r="L200" s="202"/>
      <c r="M200" s="203"/>
      <c r="N200" s="204"/>
      <c r="O200" s="204"/>
      <c r="P200" s="204"/>
      <c r="Q200" s="204"/>
      <c r="R200" s="204"/>
      <c r="S200" s="204"/>
      <c r="T200" s="204"/>
      <c r="U200" s="205"/>
      <c r="AT200" s="206" t="s">
        <v>134</v>
      </c>
      <c r="AU200" s="206" t="s">
        <v>83</v>
      </c>
      <c r="AV200" s="12" t="s">
        <v>83</v>
      </c>
      <c r="AW200" s="12" t="s">
        <v>35</v>
      </c>
      <c r="AX200" s="12" t="s">
        <v>74</v>
      </c>
      <c r="AY200" s="206" t="s">
        <v>125</v>
      </c>
    </row>
    <row r="201" spans="2:51" s="14" customFormat="1" ht="10.2">
      <c r="B201" s="229"/>
      <c r="C201" s="230"/>
      <c r="D201" s="187" t="s">
        <v>134</v>
      </c>
      <c r="E201" s="231" t="s">
        <v>22</v>
      </c>
      <c r="F201" s="232" t="s">
        <v>291</v>
      </c>
      <c r="G201" s="230"/>
      <c r="H201" s="233">
        <v>76</v>
      </c>
      <c r="I201" s="234"/>
      <c r="J201" s="230"/>
      <c r="K201" s="230"/>
      <c r="L201" s="235"/>
      <c r="M201" s="236"/>
      <c r="N201" s="237"/>
      <c r="O201" s="237"/>
      <c r="P201" s="237"/>
      <c r="Q201" s="237"/>
      <c r="R201" s="237"/>
      <c r="S201" s="237"/>
      <c r="T201" s="237"/>
      <c r="U201" s="238"/>
      <c r="AT201" s="239" t="s">
        <v>134</v>
      </c>
      <c r="AU201" s="239" t="s">
        <v>83</v>
      </c>
      <c r="AV201" s="14" t="s">
        <v>86</v>
      </c>
      <c r="AW201" s="14" t="s">
        <v>35</v>
      </c>
      <c r="AX201" s="14" t="s">
        <v>74</v>
      </c>
      <c r="AY201" s="239" t="s">
        <v>125</v>
      </c>
    </row>
    <row r="202" spans="2:51" s="12" customFormat="1" ht="10.2">
      <c r="B202" s="196"/>
      <c r="C202" s="197"/>
      <c r="D202" s="187" t="s">
        <v>134</v>
      </c>
      <c r="E202" s="198" t="s">
        <v>22</v>
      </c>
      <c r="F202" s="199" t="s">
        <v>292</v>
      </c>
      <c r="G202" s="197"/>
      <c r="H202" s="200">
        <v>199.2</v>
      </c>
      <c r="I202" s="201"/>
      <c r="J202" s="197"/>
      <c r="K202" s="197"/>
      <c r="L202" s="202"/>
      <c r="M202" s="203"/>
      <c r="N202" s="204"/>
      <c r="O202" s="204"/>
      <c r="P202" s="204"/>
      <c r="Q202" s="204"/>
      <c r="R202" s="204"/>
      <c r="S202" s="204"/>
      <c r="T202" s="204"/>
      <c r="U202" s="205"/>
      <c r="AT202" s="206" t="s">
        <v>134</v>
      </c>
      <c r="AU202" s="206" t="s">
        <v>83</v>
      </c>
      <c r="AV202" s="12" t="s">
        <v>83</v>
      </c>
      <c r="AW202" s="12" t="s">
        <v>35</v>
      </c>
      <c r="AX202" s="12" t="s">
        <v>74</v>
      </c>
      <c r="AY202" s="206" t="s">
        <v>125</v>
      </c>
    </row>
    <row r="203" spans="2:51" s="14" customFormat="1" ht="10.2">
      <c r="B203" s="229"/>
      <c r="C203" s="230"/>
      <c r="D203" s="187" t="s">
        <v>134</v>
      </c>
      <c r="E203" s="231" t="s">
        <v>22</v>
      </c>
      <c r="F203" s="232" t="s">
        <v>293</v>
      </c>
      <c r="G203" s="230"/>
      <c r="H203" s="233">
        <v>199.2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7"/>
      <c r="U203" s="238"/>
      <c r="AT203" s="239" t="s">
        <v>134</v>
      </c>
      <c r="AU203" s="239" t="s">
        <v>83</v>
      </c>
      <c r="AV203" s="14" t="s">
        <v>86</v>
      </c>
      <c r="AW203" s="14" t="s">
        <v>35</v>
      </c>
      <c r="AX203" s="14" t="s">
        <v>74</v>
      </c>
      <c r="AY203" s="239" t="s">
        <v>125</v>
      </c>
    </row>
    <row r="204" spans="2:51" s="12" customFormat="1" ht="10.2">
      <c r="B204" s="196"/>
      <c r="C204" s="197"/>
      <c r="D204" s="187" t="s">
        <v>134</v>
      </c>
      <c r="E204" s="198" t="s">
        <v>22</v>
      </c>
      <c r="F204" s="199" t="s">
        <v>294</v>
      </c>
      <c r="G204" s="197"/>
      <c r="H204" s="200">
        <v>134</v>
      </c>
      <c r="I204" s="201"/>
      <c r="J204" s="197"/>
      <c r="K204" s="197"/>
      <c r="L204" s="202"/>
      <c r="M204" s="203"/>
      <c r="N204" s="204"/>
      <c r="O204" s="204"/>
      <c r="P204" s="204"/>
      <c r="Q204" s="204"/>
      <c r="R204" s="204"/>
      <c r="S204" s="204"/>
      <c r="T204" s="204"/>
      <c r="U204" s="205"/>
      <c r="AT204" s="206" t="s">
        <v>134</v>
      </c>
      <c r="AU204" s="206" t="s">
        <v>83</v>
      </c>
      <c r="AV204" s="12" t="s">
        <v>83</v>
      </c>
      <c r="AW204" s="12" t="s">
        <v>35</v>
      </c>
      <c r="AX204" s="12" t="s">
        <v>74</v>
      </c>
      <c r="AY204" s="206" t="s">
        <v>125</v>
      </c>
    </row>
    <row r="205" spans="2:51" s="12" customFormat="1" ht="10.2">
      <c r="B205" s="196"/>
      <c r="C205" s="197"/>
      <c r="D205" s="187" t="s">
        <v>134</v>
      </c>
      <c r="E205" s="198" t="s">
        <v>22</v>
      </c>
      <c r="F205" s="199" t="s">
        <v>295</v>
      </c>
      <c r="G205" s="197"/>
      <c r="H205" s="200">
        <v>9.35</v>
      </c>
      <c r="I205" s="201"/>
      <c r="J205" s="197"/>
      <c r="K205" s="197"/>
      <c r="L205" s="202"/>
      <c r="M205" s="203"/>
      <c r="N205" s="204"/>
      <c r="O205" s="204"/>
      <c r="P205" s="204"/>
      <c r="Q205" s="204"/>
      <c r="R205" s="204"/>
      <c r="S205" s="204"/>
      <c r="T205" s="204"/>
      <c r="U205" s="205"/>
      <c r="AT205" s="206" t="s">
        <v>134</v>
      </c>
      <c r="AU205" s="206" t="s">
        <v>83</v>
      </c>
      <c r="AV205" s="12" t="s">
        <v>83</v>
      </c>
      <c r="AW205" s="12" t="s">
        <v>35</v>
      </c>
      <c r="AX205" s="12" t="s">
        <v>74</v>
      </c>
      <c r="AY205" s="206" t="s">
        <v>125</v>
      </c>
    </row>
    <row r="206" spans="2:51" s="12" customFormat="1" ht="10.2">
      <c r="B206" s="196"/>
      <c r="C206" s="197"/>
      <c r="D206" s="187" t="s">
        <v>134</v>
      </c>
      <c r="E206" s="198" t="s">
        <v>22</v>
      </c>
      <c r="F206" s="199" t="s">
        <v>296</v>
      </c>
      <c r="G206" s="197"/>
      <c r="H206" s="200">
        <v>10.99</v>
      </c>
      <c r="I206" s="201"/>
      <c r="J206" s="197"/>
      <c r="K206" s="197"/>
      <c r="L206" s="202"/>
      <c r="M206" s="203"/>
      <c r="N206" s="204"/>
      <c r="O206" s="204"/>
      <c r="P206" s="204"/>
      <c r="Q206" s="204"/>
      <c r="R206" s="204"/>
      <c r="S206" s="204"/>
      <c r="T206" s="204"/>
      <c r="U206" s="205"/>
      <c r="AT206" s="206" t="s">
        <v>134</v>
      </c>
      <c r="AU206" s="206" t="s">
        <v>83</v>
      </c>
      <c r="AV206" s="12" t="s">
        <v>83</v>
      </c>
      <c r="AW206" s="12" t="s">
        <v>35</v>
      </c>
      <c r="AX206" s="12" t="s">
        <v>74</v>
      </c>
      <c r="AY206" s="206" t="s">
        <v>125</v>
      </c>
    </row>
    <row r="207" spans="2:51" s="12" customFormat="1" ht="10.2">
      <c r="B207" s="196"/>
      <c r="C207" s="197"/>
      <c r="D207" s="187" t="s">
        <v>134</v>
      </c>
      <c r="E207" s="198" t="s">
        <v>22</v>
      </c>
      <c r="F207" s="199" t="s">
        <v>297</v>
      </c>
      <c r="G207" s="197"/>
      <c r="H207" s="200">
        <v>21.98</v>
      </c>
      <c r="I207" s="201"/>
      <c r="J207" s="197"/>
      <c r="K207" s="197"/>
      <c r="L207" s="202"/>
      <c r="M207" s="203"/>
      <c r="N207" s="204"/>
      <c r="O207" s="204"/>
      <c r="P207" s="204"/>
      <c r="Q207" s="204"/>
      <c r="R207" s="204"/>
      <c r="S207" s="204"/>
      <c r="T207" s="204"/>
      <c r="U207" s="205"/>
      <c r="AT207" s="206" t="s">
        <v>134</v>
      </c>
      <c r="AU207" s="206" t="s">
        <v>83</v>
      </c>
      <c r="AV207" s="12" t="s">
        <v>83</v>
      </c>
      <c r="AW207" s="12" t="s">
        <v>35</v>
      </c>
      <c r="AX207" s="12" t="s">
        <v>74</v>
      </c>
      <c r="AY207" s="206" t="s">
        <v>125</v>
      </c>
    </row>
    <row r="208" spans="2:51" s="12" customFormat="1" ht="10.2">
      <c r="B208" s="196"/>
      <c r="C208" s="197"/>
      <c r="D208" s="187" t="s">
        <v>134</v>
      </c>
      <c r="E208" s="198" t="s">
        <v>22</v>
      </c>
      <c r="F208" s="199" t="s">
        <v>298</v>
      </c>
      <c r="G208" s="197"/>
      <c r="H208" s="200">
        <v>13.16</v>
      </c>
      <c r="I208" s="201"/>
      <c r="J208" s="197"/>
      <c r="K208" s="197"/>
      <c r="L208" s="202"/>
      <c r="M208" s="203"/>
      <c r="N208" s="204"/>
      <c r="O208" s="204"/>
      <c r="P208" s="204"/>
      <c r="Q208" s="204"/>
      <c r="R208" s="204"/>
      <c r="S208" s="204"/>
      <c r="T208" s="204"/>
      <c r="U208" s="205"/>
      <c r="AT208" s="206" t="s">
        <v>134</v>
      </c>
      <c r="AU208" s="206" t="s">
        <v>83</v>
      </c>
      <c r="AV208" s="12" t="s">
        <v>83</v>
      </c>
      <c r="AW208" s="12" t="s">
        <v>35</v>
      </c>
      <c r="AX208" s="12" t="s">
        <v>74</v>
      </c>
      <c r="AY208" s="206" t="s">
        <v>125</v>
      </c>
    </row>
    <row r="209" spans="2:51" s="12" customFormat="1" ht="10.2">
      <c r="B209" s="196"/>
      <c r="C209" s="197"/>
      <c r="D209" s="187" t="s">
        <v>134</v>
      </c>
      <c r="E209" s="198" t="s">
        <v>22</v>
      </c>
      <c r="F209" s="199" t="s">
        <v>299</v>
      </c>
      <c r="G209" s="197"/>
      <c r="H209" s="200">
        <v>27.632</v>
      </c>
      <c r="I209" s="201"/>
      <c r="J209" s="197"/>
      <c r="K209" s="197"/>
      <c r="L209" s="202"/>
      <c r="M209" s="203"/>
      <c r="N209" s="204"/>
      <c r="O209" s="204"/>
      <c r="P209" s="204"/>
      <c r="Q209" s="204"/>
      <c r="R209" s="204"/>
      <c r="S209" s="204"/>
      <c r="T209" s="204"/>
      <c r="U209" s="205"/>
      <c r="AT209" s="206" t="s">
        <v>134</v>
      </c>
      <c r="AU209" s="206" t="s">
        <v>83</v>
      </c>
      <c r="AV209" s="12" t="s">
        <v>83</v>
      </c>
      <c r="AW209" s="12" t="s">
        <v>35</v>
      </c>
      <c r="AX209" s="12" t="s">
        <v>74</v>
      </c>
      <c r="AY209" s="206" t="s">
        <v>125</v>
      </c>
    </row>
    <row r="210" spans="2:51" s="14" customFormat="1" ht="10.2">
      <c r="B210" s="229"/>
      <c r="C210" s="230"/>
      <c r="D210" s="187" t="s">
        <v>134</v>
      </c>
      <c r="E210" s="231" t="s">
        <v>22</v>
      </c>
      <c r="F210" s="232" t="s">
        <v>300</v>
      </c>
      <c r="G210" s="230"/>
      <c r="H210" s="233">
        <v>217.112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7"/>
      <c r="U210" s="238"/>
      <c r="AT210" s="239" t="s">
        <v>134</v>
      </c>
      <c r="AU210" s="239" t="s">
        <v>83</v>
      </c>
      <c r="AV210" s="14" t="s">
        <v>86</v>
      </c>
      <c r="AW210" s="14" t="s">
        <v>35</v>
      </c>
      <c r="AX210" s="14" t="s">
        <v>74</v>
      </c>
      <c r="AY210" s="239" t="s">
        <v>125</v>
      </c>
    </row>
    <row r="211" spans="2:51" s="13" customFormat="1" ht="10.2">
      <c r="B211" s="207"/>
      <c r="C211" s="208"/>
      <c r="D211" s="187" t="s">
        <v>134</v>
      </c>
      <c r="E211" s="209" t="s">
        <v>22</v>
      </c>
      <c r="F211" s="210" t="s">
        <v>139</v>
      </c>
      <c r="G211" s="208"/>
      <c r="H211" s="211">
        <v>643.3919999999999</v>
      </c>
      <c r="I211" s="212"/>
      <c r="J211" s="208"/>
      <c r="K211" s="208"/>
      <c r="L211" s="213"/>
      <c r="M211" s="214"/>
      <c r="N211" s="215"/>
      <c r="O211" s="215"/>
      <c r="P211" s="215"/>
      <c r="Q211" s="215"/>
      <c r="R211" s="215"/>
      <c r="S211" s="215"/>
      <c r="T211" s="215"/>
      <c r="U211" s="216"/>
      <c r="AT211" s="217" t="s">
        <v>134</v>
      </c>
      <c r="AU211" s="217" t="s">
        <v>83</v>
      </c>
      <c r="AV211" s="13" t="s">
        <v>89</v>
      </c>
      <c r="AW211" s="13" t="s">
        <v>35</v>
      </c>
      <c r="AX211" s="13" t="s">
        <v>79</v>
      </c>
      <c r="AY211" s="217" t="s">
        <v>125</v>
      </c>
    </row>
    <row r="212" spans="2:65" s="1" customFormat="1" ht="20.4" customHeight="1">
      <c r="B212" s="34"/>
      <c r="C212" s="173" t="s">
        <v>243</v>
      </c>
      <c r="D212" s="173" t="s">
        <v>128</v>
      </c>
      <c r="E212" s="174" t="s">
        <v>301</v>
      </c>
      <c r="F212" s="175" t="s">
        <v>302</v>
      </c>
      <c r="G212" s="176" t="s">
        <v>285</v>
      </c>
      <c r="H212" s="177">
        <v>119.152</v>
      </c>
      <c r="I212" s="178"/>
      <c r="J212" s="179">
        <f>ROUND(I212*H212,2)</f>
        <v>0</v>
      </c>
      <c r="K212" s="175" t="s">
        <v>132</v>
      </c>
      <c r="L212" s="38"/>
      <c r="M212" s="180" t="s">
        <v>22</v>
      </c>
      <c r="N212" s="181" t="s">
        <v>45</v>
      </c>
      <c r="O212" s="60"/>
      <c r="P212" s="182">
        <f>O212*H212</f>
        <v>0</v>
      </c>
      <c r="Q212" s="182">
        <v>4E-05</v>
      </c>
      <c r="R212" s="182">
        <f>Q212*H212</f>
        <v>0.004766080000000001</v>
      </c>
      <c r="S212" s="182">
        <v>0</v>
      </c>
      <c r="T212" s="182">
        <f>S212*H212</f>
        <v>0</v>
      </c>
      <c r="U212" s="183" t="s">
        <v>22</v>
      </c>
      <c r="AR212" s="17" t="s">
        <v>206</v>
      </c>
      <c r="AT212" s="17" t="s">
        <v>128</v>
      </c>
      <c r="AU212" s="17" t="s">
        <v>83</v>
      </c>
      <c r="AY212" s="17" t="s">
        <v>125</v>
      </c>
      <c r="BE212" s="184">
        <f>IF(N212="základní",J212,0)</f>
        <v>0</v>
      </c>
      <c r="BF212" s="184">
        <f>IF(N212="snížená",J212,0)</f>
        <v>0</v>
      </c>
      <c r="BG212" s="184">
        <f>IF(N212="zákl. přenesená",J212,0)</f>
        <v>0</v>
      </c>
      <c r="BH212" s="184">
        <f>IF(N212="sníž. přenesená",J212,0)</f>
        <v>0</v>
      </c>
      <c r="BI212" s="184">
        <f>IF(N212="nulová",J212,0)</f>
        <v>0</v>
      </c>
      <c r="BJ212" s="17" t="s">
        <v>79</v>
      </c>
      <c r="BK212" s="184">
        <f>ROUND(I212*H212,2)</f>
        <v>0</v>
      </c>
      <c r="BL212" s="17" t="s">
        <v>206</v>
      </c>
      <c r="BM212" s="17" t="s">
        <v>303</v>
      </c>
    </row>
    <row r="213" spans="2:51" s="12" customFormat="1" ht="10.2">
      <c r="B213" s="196"/>
      <c r="C213" s="197"/>
      <c r="D213" s="187" t="s">
        <v>134</v>
      </c>
      <c r="E213" s="198" t="s">
        <v>22</v>
      </c>
      <c r="F213" s="199" t="s">
        <v>304</v>
      </c>
      <c r="G213" s="197"/>
      <c r="H213" s="200">
        <v>95.462</v>
      </c>
      <c r="I213" s="201"/>
      <c r="J213" s="197"/>
      <c r="K213" s="197"/>
      <c r="L213" s="202"/>
      <c r="M213" s="203"/>
      <c r="N213" s="204"/>
      <c r="O213" s="204"/>
      <c r="P213" s="204"/>
      <c r="Q213" s="204"/>
      <c r="R213" s="204"/>
      <c r="S213" s="204"/>
      <c r="T213" s="204"/>
      <c r="U213" s="205"/>
      <c r="AT213" s="206" t="s">
        <v>134</v>
      </c>
      <c r="AU213" s="206" t="s">
        <v>83</v>
      </c>
      <c r="AV213" s="12" t="s">
        <v>83</v>
      </c>
      <c r="AW213" s="12" t="s">
        <v>35</v>
      </c>
      <c r="AX213" s="12" t="s">
        <v>74</v>
      </c>
      <c r="AY213" s="206" t="s">
        <v>125</v>
      </c>
    </row>
    <row r="214" spans="2:51" s="12" customFormat="1" ht="10.2">
      <c r="B214" s="196"/>
      <c r="C214" s="197"/>
      <c r="D214" s="187" t="s">
        <v>134</v>
      </c>
      <c r="E214" s="198" t="s">
        <v>22</v>
      </c>
      <c r="F214" s="199" t="s">
        <v>305</v>
      </c>
      <c r="G214" s="197"/>
      <c r="H214" s="200">
        <v>-3.85</v>
      </c>
      <c r="I214" s="201"/>
      <c r="J214" s="197"/>
      <c r="K214" s="197"/>
      <c r="L214" s="202"/>
      <c r="M214" s="203"/>
      <c r="N214" s="204"/>
      <c r="O214" s="204"/>
      <c r="P214" s="204"/>
      <c r="Q214" s="204"/>
      <c r="R214" s="204"/>
      <c r="S214" s="204"/>
      <c r="T214" s="204"/>
      <c r="U214" s="205"/>
      <c r="AT214" s="206" t="s">
        <v>134</v>
      </c>
      <c r="AU214" s="206" t="s">
        <v>83</v>
      </c>
      <c r="AV214" s="12" t="s">
        <v>83</v>
      </c>
      <c r="AW214" s="12" t="s">
        <v>35</v>
      </c>
      <c r="AX214" s="12" t="s">
        <v>74</v>
      </c>
      <c r="AY214" s="206" t="s">
        <v>125</v>
      </c>
    </row>
    <row r="215" spans="2:51" s="14" customFormat="1" ht="10.2">
      <c r="B215" s="229"/>
      <c r="C215" s="230"/>
      <c r="D215" s="187" t="s">
        <v>134</v>
      </c>
      <c r="E215" s="231" t="s">
        <v>22</v>
      </c>
      <c r="F215" s="232" t="s">
        <v>306</v>
      </c>
      <c r="G215" s="230"/>
      <c r="H215" s="233">
        <v>91.61200000000001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7"/>
      <c r="U215" s="238"/>
      <c r="AT215" s="239" t="s">
        <v>134</v>
      </c>
      <c r="AU215" s="239" t="s">
        <v>83</v>
      </c>
      <c r="AV215" s="14" t="s">
        <v>86</v>
      </c>
      <c r="AW215" s="14" t="s">
        <v>35</v>
      </c>
      <c r="AX215" s="14" t="s">
        <v>74</v>
      </c>
      <c r="AY215" s="239" t="s">
        <v>125</v>
      </c>
    </row>
    <row r="216" spans="2:51" s="12" customFormat="1" ht="10.2">
      <c r="B216" s="196"/>
      <c r="C216" s="197"/>
      <c r="D216" s="187" t="s">
        <v>134</v>
      </c>
      <c r="E216" s="198" t="s">
        <v>22</v>
      </c>
      <c r="F216" s="199" t="s">
        <v>307</v>
      </c>
      <c r="G216" s="197"/>
      <c r="H216" s="200">
        <v>28.79</v>
      </c>
      <c r="I216" s="201"/>
      <c r="J216" s="197"/>
      <c r="K216" s="197"/>
      <c r="L216" s="202"/>
      <c r="M216" s="203"/>
      <c r="N216" s="204"/>
      <c r="O216" s="204"/>
      <c r="P216" s="204"/>
      <c r="Q216" s="204"/>
      <c r="R216" s="204"/>
      <c r="S216" s="204"/>
      <c r="T216" s="204"/>
      <c r="U216" s="205"/>
      <c r="AT216" s="206" t="s">
        <v>134</v>
      </c>
      <c r="AU216" s="206" t="s">
        <v>83</v>
      </c>
      <c r="AV216" s="12" t="s">
        <v>83</v>
      </c>
      <c r="AW216" s="12" t="s">
        <v>35</v>
      </c>
      <c r="AX216" s="12" t="s">
        <v>74</v>
      </c>
      <c r="AY216" s="206" t="s">
        <v>125</v>
      </c>
    </row>
    <row r="217" spans="2:51" s="12" customFormat="1" ht="10.2">
      <c r="B217" s="196"/>
      <c r="C217" s="197"/>
      <c r="D217" s="187" t="s">
        <v>134</v>
      </c>
      <c r="E217" s="198" t="s">
        <v>22</v>
      </c>
      <c r="F217" s="199" t="s">
        <v>308</v>
      </c>
      <c r="G217" s="197"/>
      <c r="H217" s="200">
        <v>-1.25</v>
      </c>
      <c r="I217" s="201"/>
      <c r="J217" s="197"/>
      <c r="K217" s="197"/>
      <c r="L217" s="202"/>
      <c r="M217" s="203"/>
      <c r="N217" s="204"/>
      <c r="O217" s="204"/>
      <c r="P217" s="204"/>
      <c r="Q217" s="204"/>
      <c r="R217" s="204"/>
      <c r="S217" s="204"/>
      <c r="T217" s="204"/>
      <c r="U217" s="205"/>
      <c r="AT217" s="206" t="s">
        <v>134</v>
      </c>
      <c r="AU217" s="206" t="s">
        <v>83</v>
      </c>
      <c r="AV217" s="12" t="s">
        <v>83</v>
      </c>
      <c r="AW217" s="12" t="s">
        <v>35</v>
      </c>
      <c r="AX217" s="12" t="s">
        <v>74</v>
      </c>
      <c r="AY217" s="206" t="s">
        <v>125</v>
      </c>
    </row>
    <row r="218" spans="2:51" s="14" customFormat="1" ht="10.2">
      <c r="B218" s="229"/>
      <c r="C218" s="230"/>
      <c r="D218" s="187" t="s">
        <v>134</v>
      </c>
      <c r="E218" s="231" t="s">
        <v>22</v>
      </c>
      <c r="F218" s="232" t="s">
        <v>309</v>
      </c>
      <c r="G218" s="230"/>
      <c r="H218" s="233">
        <v>27.54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7"/>
      <c r="U218" s="238"/>
      <c r="AT218" s="239" t="s">
        <v>134</v>
      </c>
      <c r="AU218" s="239" t="s">
        <v>83</v>
      </c>
      <c r="AV218" s="14" t="s">
        <v>86</v>
      </c>
      <c r="AW218" s="14" t="s">
        <v>35</v>
      </c>
      <c r="AX218" s="14" t="s">
        <v>74</v>
      </c>
      <c r="AY218" s="239" t="s">
        <v>125</v>
      </c>
    </row>
    <row r="219" spans="2:51" s="13" customFormat="1" ht="10.2">
      <c r="B219" s="207"/>
      <c r="C219" s="208"/>
      <c r="D219" s="187" t="s">
        <v>134</v>
      </c>
      <c r="E219" s="209" t="s">
        <v>22</v>
      </c>
      <c r="F219" s="210" t="s">
        <v>139</v>
      </c>
      <c r="G219" s="208"/>
      <c r="H219" s="211">
        <v>119.15200000000002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5"/>
      <c r="U219" s="216"/>
      <c r="AT219" s="217" t="s">
        <v>134</v>
      </c>
      <c r="AU219" s="217" t="s">
        <v>83</v>
      </c>
      <c r="AV219" s="13" t="s">
        <v>89</v>
      </c>
      <c r="AW219" s="13" t="s">
        <v>35</v>
      </c>
      <c r="AX219" s="13" t="s">
        <v>79</v>
      </c>
      <c r="AY219" s="217" t="s">
        <v>125</v>
      </c>
    </row>
    <row r="220" spans="2:65" s="1" customFormat="1" ht="14.4" customHeight="1">
      <c r="B220" s="34"/>
      <c r="C220" s="218" t="s">
        <v>310</v>
      </c>
      <c r="D220" s="218" t="s">
        <v>240</v>
      </c>
      <c r="E220" s="219" t="s">
        <v>311</v>
      </c>
      <c r="F220" s="220" t="s">
        <v>312</v>
      </c>
      <c r="G220" s="221" t="s">
        <v>285</v>
      </c>
      <c r="H220" s="222">
        <v>131.067</v>
      </c>
      <c r="I220" s="223"/>
      <c r="J220" s="224">
        <f>ROUND(I220*H220,2)</f>
        <v>0</v>
      </c>
      <c r="K220" s="220" t="s">
        <v>22</v>
      </c>
      <c r="L220" s="225"/>
      <c r="M220" s="226" t="s">
        <v>22</v>
      </c>
      <c r="N220" s="227" t="s">
        <v>45</v>
      </c>
      <c r="O220" s="60"/>
      <c r="P220" s="182">
        <f>O220*H220</f>
        <v>0</v>
      </c>
      <c r="Q220" s="182">
        <v>0.0002</v>
      </c>
      <c r="R220" s="182">
        <f>Q220*H220</f>
        <v>0.0262134</v>
      </c>
      <c r="S220" s="182">
        <v>0</v>
      </c>
      <c r="T220" s="182">
        <f>S220*H220</f>
        <v>0</v>
      </c>
      <c r="U220" s="183" t="s">
        <v>22</v>
      </c>
      <c r="AR220" s="17" t="s">
        <v>243</v>
      </c>
      <c r="AT220" s="17" t="s">
        <v>240</v>
      </c>
      <c r="AU220" s="17" t="s">
        <v>83</v>
      </c>
      <c r="AY220" s="17" t="s">
        <v>125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7" t="s">
        <v>79</v>
      </c>
      <c r="BK220" s="184">
        <f>ROUND(I220*H220,2)</f>
        <v>0</v>
      </c>
      <c r="BL220" s="17" t="s">
        <v>206</v>
      </c>
      <c r="BM220" s="17" t="s">
        <v>313</v>
      </c>
    </row>
    <row r="221" spans="2:51" s="12" customFormat="1" ht="10.2">
      <c r="B221" s="196"/>
      <c r="C221" s="197"/>
      <c r="D221" s="187" t="s">
        <v>134</v>
      </c>
      <c r="E221" s="198" t="s">
        <v>22</v>
      </c>
      <c r="F221" s="199" t="s">
        <v>314</v>
      </c>
      <c r="G221" s="197"/>
      <c r="H221" s="200">
        <v>131.067</v>
      </c>
      <c r="I221" s="201"/>
      <c r="J221" s="197"/>
      <c r="K221" s="197"/>
      <c r="L221" s="202"/>
      <c r="M221" s="203"/>
      <c r="N221" s="204"/>
      <c r="O221" s="204"/>
      <c r="P221" s="204"/>
      <c r="Q221" s="204"/>
      <c r="R221" s="204"/>
      <c r="S221" s="204"/>
      <c r="T221" s="204"/>
      <c r="U221" s="205"/>
      <c r="AT221" s="206" t="s">
        <v>134</v>
      </c>
      <c r="AU221" s="206" t="s">
        <v>83</v>
      </c>
      <c r="AV221" s="12" t="s">
        <v>83</v>
      </c>
      <c r="AW221" s="12" t="s">
        <v>35</v>
      </c>
      <c r="AX221" s="12" t="s">
        <v>79</v>
      </c>
      <c r="AY221" s="206" t="s">
        <v>125</v>
      </c>
    </row>
    <row r="222" spans="2:65" s="1" customFormat="1" ht="14.4" customHeight="1">
      <c r="B222" s="34"/>
      <c r="C222" s="173" t="s">
        <v>315</v>
      </c>
      <c r="D222" s="173" t="s">
        <v>128</v>
      </c>
      <c r="E222" s="174" t="s">
        <v>316</v>
      </c>
      <c r="F222" s="175" t="s">
        <v>317</v>
      </c>
      <c r="G222" s="176" t="s">
        <v>285</v>
      </c>
      <c r="H222" s="177">
        <v>2.05</v>
      </c>
      <c r="I222" s="178"/>
      <c r="J222" s="179">
        <f>ROUND(I222*H222,2)</f>
        <v>0</v>
      </c>
      <c r="K222" s="175" t="s">
        <v>22</v>
      </c>
      <c r="L222" s="38"/>
      <c r="M222" s="180" t="s">
        <v>22</v>
      </c>
      <c r="N222" s="181" t="s">
        <v>45</v>
      </c>
      <c r="O222" s="60"/>
      <c r="P222" s="182">
        <f>O222*H222</f>
        <v>0</v>
      </c>
      <c r="Q222" s="182">
        <v>0</v>
      </c>
      <c r="R222" s="182">
        <f>Q222*H222</f>
        <v>0</v>
      </c>
      <c r="S222" s="182">
        <v>0</v>
      </c>
      <c r="T222" s="182">
        <f>S222*H222</f>
        <v>0</v>
      </c>
      <c r="U222" s="183" t="s">
        <v>22</v>
      </c>
      <c r="AR222" s="17" t="s">
        <v>206</v>
      </c>
      <c r="AT222" s="17" t="s">
        <v>128</v>
      </c>
      <c r="AU222" s="17" t="s">
        <v>83</v>
      </c>
      <c r="AY222" s="17" t="s">
        <v>125</v>
      </c>
      <c r="BE222" s="184">
        <f>IF(N222="základní",J222,0)</f>
        <v>0</v>
      </c>
      <c r="BF222" s="184">
        <f>IF(N222="snížená",J222,0)</f>
        <v>0</v>
      </c>
      <c r="BG222" s="184">
        <f>IF(N222="zákl. přenesená",J222,0)</f>
        <v>0</v>
      </c>
      <c r="BH222" s="184">
        <f>IF(N222="sníž. přenesená",J222,0)</f>
        <v>0</v>
      </c>
      <c r="BI222" s="184">
        <f>IF(N222="nulová",J222,0)</f>
        <v>0</v>
      </c>
      <c r="BJ222" s="17" t="s">
        <v>79</v>
      </c>
      <c r="BK222" s="184">
        <f>ROUND(I222*H222,2)</f>
        <v>0</v>
      </c>
      <c r="BL222" s="17" t="s">
        <v>206</v>
      </c>
      <c r="BM222" s="17" t="s">
        <v>318</v>
      </c>
    </row>
    <row r="223" spans="2:65" s="1" customFormat="1" ht="20.4" customHeight="1">
      <c r="B223" s="34"/>
      <c r="C223" s="173" t="s">
        <v>319</v>
      </c>
      <c r="D223" s="173" t="s">
        <v>128</v>
      </c>
      <c r="E223" s="174" t="s">
        <v>320</v>
      </c>
      <c r="F223" s="175" t="s">
        <v>321</v>
      </c>
      <c r="G223" s="176" t="s">
        <v>256</v>
      </c>
      <c r="H223" s="228"/>
      <c r="I223" s="178"/>
      <c r="J223" s="179">
        <f>ROUND(I223*H223,2)</f>
        <v>0</v>
      </c>
      <c r="K223" s="175" t="s">
        <v>132</v>
      </c>
      <c r="L223" s="38"/>
      <c r="M223" s="240" t="s">
        <v>22</v>
      </c>
      <c r="N223" s="241" t="s">
        <v>45</v>
      </c>
      <c r="O223" s="242"/>
      <c r="P223" s="243">
        <f>O223*H223</f>
        <v>0</v>
      </c>
      <c r="Q223" s="243">
        <v>0</v>
      </c>
      <c r="R223" s="243">
        <f>Q223*H223</f>
        <v>0</v>
      </c>
      <c r="S223" s="243">
        <v>0</v>
      </c>
      <c r="T223" s="243">
        <f>S223*H223</f>
        <v>0</v>
      </c>
      <c r="U223" s="244" t="s">
        <v>22</v>
      </c>
      <c r="AR223" s="17" t="s">
        <v>206</v>
      </c>
      <c r="AT223" s="17" t="s">
        <v>128</v>
      </c>
      <c r="AU223" s="17" t="s">
        <v>83</v>
      </c>
      <c r="AY223" s="17" t="s">
        <v>125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7" t="s">
        <v>79</v>
      </c>
      <c r="BK223" s="184">
        <f>ROUND(I223*H223,2)</f>
        <v>0</v>
      </c>
      <c r="BL223" s="17" t="s">
        <v>206</v>
      </c>
      <c r="BM223" s="17" t="s">
        <v>322</v>
      </c>
    </row>
    <row r="224" spans="2:12" s="1" customFormat="1" ht="6.9" customHeight="1">
      <c r="B224" s="46"/>
      <c r="C224" s="47"/>
      <c r="D224" s="47"/>
      <c r="E224" s="47"/>
      <c r="F224" s="47"/>
      <c r="G224" s="47"/>
      <c r="H224" s="47"/>
      <c r="I224" s="125"/>
      <c r="J224" s="47"/>
      <c r="K224" s="47"/>
      <c r="L224" s="38"/>
    </row>
  </sheetData>
  <sheetProtection algorithmName="SHA-512" hashValue="G3ZEuFd9aQN0rG+3f4Fj+9vyGqtPCsunipxQIULgKOP7iTMLvqIuh6sC+Lqv4nh83QdHIm2qsRa972QL388/rw==" saltValue="prHhbNcoel1c0a9af6Yw5vaFem45dWNV86XGTBHV9+irtH7PsUDkudA2wSJfOGsWM7aGwDxooeSgri0WnT8m+w==" spinCount="100000" sheet="1" objects="1" scenarios="1" formatColumns="0" formatRows="0" autoFilter="0"/>
  <autoFilter ref="C88:K223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99"/>
  <sheetViews>
    <sheetView showGridLines="0" workbookViewId="0" topLeftCell="A1">
      <selection activeCell="H101" sqref="H101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13.421875" style="0" customWidth="1"/>
    <col min="9" max="9" width="12.140625" style="97" customWidth="1"/>
    <col min="10" max="10" width="20.140625" style="0" customWidth="1"/>
    <col min="11" max="11" width="18.42187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1" width="12.14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7" t="s">
        <v>85</v>
      </c>
    </row>
    <row r="3" spans="2:46" ht="6.9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20"/>
      <c r="AT3" s="17" t="s">
        <v>83</v>
      </c>
    </row>
    <row r="4" spans="2:46" ht="24.9" customHeight="1">
      <c r="B4" s="20"/>
      <c r="D4" s="101" t="s">
        <v>92</v>
      </c>
      <c r="L4" s="20"/>
      <c r="M4" s="24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102" t="s">
        <v>17</v>
      </c>
      <c r="L6" s="20"/>
    </row>
    <row r="7" spans="2:12" ht="14.4" customHeight="1">
      <c r="B7" s="20"/>
      <c r="E7" s="366" t="str">
        <f>'Rekapitulace stavby'!K6</f>
        <v>Obnova tělocvičny ZŠ J. Vohradského ve Šluknově - VELKÝ SÁL</v>
      </c>
      <c r="F7" s="367"/>
      <c r="G7" s="367"/>
      <c r="H7" s="367"/>
      <c r="L7" s="20"/>
    </row>
    <row r="8" spans="2:12" s="1" customFormat="1" ht="12" customHeight="1">
      <c r="B8" s="38"/>
      <c r="D8" s="102" t="s">
        <v>93</v>
      </c>
      <c r="I8" s="103"/>
      <c r="L8" s="38"/>
    </row>
    <row r="9" spans="2:12" s="1" customFormat="1" ht="36.9" customHeight="1">
      <c r="B9" s="38"/>
      <c r="E9" s="368" t="s">
        <v>323</v>
      </c>
      <c r="F9" s="369"/>
      <c r="G9" s="369"/>
      <c r="H9" s="369"/>
      <c r="I9" s="103"/>
      <c r="L9" s="38"/>
    </row>
    <row r="10" spans="2:12" s="1" customFormat="1" ht="10.2">
      <c r="B10" s="38"/>
      <c r="I10" s="103"/>
      <c r="L10" s="38"/>
    </row>
    <row r="11" spans="2:12" s="1" customFormat="1" ht="12" customHeight="1">
      <c r="B11" s="38"/>
      <c r="D11" s="102" t="s">
        <v>19</v>
      </c>
      <c r="F11" s="17" t="s">
        <v>22</v>
      </c>
      <c r="I11" s="104" t="s">
        <v>21</v>
      </c>
      <c r="J11" s="17" t="s">
        <v>22</v>
      </c>
      <c r="L11" s="38"/>
    </row>
    <row r="12" spans="2:12" s="1" customFormat="1" ht="12" customHeight="1">
      <c r="B12" s="38"/>
      <c r="D12" s="102" t="s">
        <v>23</v>
      </c>
      <c r="F12" s="17" t="s">
        <v>24</v>
      </c>
      <c r="I12" s="104" t="s">
        <v>25</v>
      </c>
      <c r="J12" s="105" t="str">
        <f>'Rekapitulace stavby'!AN8</f>
        <v>22. 2. 2019</v>
      </c>
      <c r="L12" s="38"/>
    </row>
    <row r="13" spans="2:12" s="1" customFormat="1" ht="10.8" customHeight="1">
      <c r="B13" s="38"/>
      <c r="I13" s="103"/>
      <c r="L13" s="38"/>
    </row>
    <row r="14" spans="2:12" s="1" customFormat="1" ht="12" customHeight="1">
      <c r="B14" s="38"/>
      <c r="D14" s="102" t="s">
        <v>27</v>
      </c>
      <c r="I14" s="104" t="s">
        <v>28</v>
      </c>
      <c r="J14" s="17" t="s">
        <v>22</v>
      </c>
      <c r="L14" s="38"/>
    </row>
    <row r="15" spans="2:12" s="1" customFormat="1" ht="18" customHeight="1">
      <c r="B15" s="38"/>
      <c r="E15" s="17" t="s">
        <v>29</v>
      </c>
      <c r="I15" s="104" t="s">
        <v>30</v>
      </c>
      <c r="J15" s="17" t="s">
        <v>22</v>
      </c>
      <c r="L15" s="38"/>
    </row>
    <row r="16" spans="2:12" s="1" customFormat="1" ht="6.9" customHeight="1">
      <c r="B16" s="38"/>
      <c r="I16" s="103"/>
      <c r="L16" s="38"/>
    </row>
    <row r="17" spans="2:12" s="1" customFormat="1" ht="12" customHeight="1">
      <c r="B17" s="38"/>
      <c r="D17" s="102" t="s">
        <v>31</v>
      </c>
      <c r="I17" s="104" t="s">
        <v>28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70" t="str">
        <f>'Rekapitulace stavby'!E14</f>
        <v>Vyplň údaj</v>
      </c>
      <c r="F18" s="371"/>
      <c r="G18" s="371"/>
      <c r="H18" s="371"/>
      <c r="I18" s="104" t="s">
        <v>30</v>
      </c>
      <c r="J18" s="30" t="str">
        <f>'Rekapitulace stavby'!AN14</f>
        <v>Vyplň údaj</v>
      </c>
      <c r="L18" s="38"/>
    </row>
    <row r="19" spans="2:12" s="1" customFormat="1" ht="6.9" customHeight="1">
      <c r="B19" s="38"/>
      <c r="I19" s="103"/>
      <c r="L19" s="38"/>
    </row>
    <row r="20" spans="2:12" s="1" customFormat="1" ht="12" customHeight="1">
      <c r="B20" s="38"/>
      <c r="D20" s="102" t="s">
        <v>33</v>
      </c>
      <c r="I20" s="104" t="s">
        <v>28</v>
      </c>
      <c r="J20" s="17" t="s">
        <v>22</v>
      </c>
      <c r="L20" s="38"/>
    </row>
    <row r="21" spans="2:12" s="1" customFormat="1" ht="18" customHeight="1">
      <c r="B21" s="38"/>
      <c r="E21" s="17" t="s">
        <v>34</v>
      </c>
      <c r="I21" s="104" t="s">
        <v>30</v>
      </c>
      <c r="J21" s="17" t="s">
        <v>22</v>
      </c>
      <c r="L21" s="38"/>
    </row>
    <row r="22" spans="2:12" s="1" customFormat="1" ht="6.9" customHeight="1">
      <c r="B22" s="38"/>
      <c r="I22" s="103"/>
      <c r="L22" s="38"/>
    </row>
    <row r="23" spans="2:12" s="1" customFormat="1" ht="12" customHeight="1">
      <c r="B23" s="38"/>
      <c r="D23" s="102" t="s">
        <v>36</v>
      </c>
      <c r="I23" s="104" t="s">
        <v>28</v>
      </c>
      <c r="J23" s="17" t="s">
        <v>22</v>
      </c>
      <c r="L23" s="38"/>
    </row>
    <row r="24" spans="2:12" s="1" customFormat="1" ht="18" customHeight="1">
      <c r="B24" s="38"/>
      <c r="E24" s="17" t="s">
        <v>37</v>
      </c>
      <c r="I24" s="104" t="s">
        <v>30</v>
      </c>
      <c r="J24" s="17" t="s">
        <v>22</v>
      </c>
      <c r="L24" s="38"/>
    </row>
    <row r="25" spans="2:12" s="1" customFormat="1" ht="6.9" customHeight="1">
      <c r="B25" s="38"/>
      <c r="I25" s="103"/>
      <c r="L25" s="38"/>
    </row>
    <row r="26" spans="2:12" s="1" customFormat="1" ht="12" customHeight="1">
      <c r="B26" s="38"/>
      <c r="D26" s="102" t="s">
        <v>38</v>
      </c>
      <c r="I26" s="103"/>
      <c r="L26" s="38"/>
    </row>
    <row r="27" spans="2:12" s="6" customFormat="1" ht="40.8" customHeight="1">
      <c r="B27" s="106"/>
      <c r="E27" s="372" t="s">
        <v>39</v>
      </c>
      <c r="F27" s="372"/>
      <c r="G27" s="372"/>
      <c r="H27" s="372"/>
      <c r="I27" s="107"/>
      <c r="L27" s="106"/>
    </row>
    <row r="28" spans="2:12" s="1" customFormat="1" ht="6.9" customHeight="1">
      <c r="B28" s="38"/>
      <c r="I28" s="103"/>
      <c r="L28" s="38"/>
    </row>
    <row r="29" spans="2:12" s="1" customFormat="1" ht="6.9" customHeight="1">
      <c r="B29" s="38"/>
      <c r="D29" s="56"/>
      <c r="E29" s="56"/>
      <c r="F29" s="56"/>
      <c r="G29" s="56"/>
      <c r="H29" s="56"/>
      <c r="I29" s="108"/>
      <c r="J29" s="56"/>
      <c r="K29" s="56"/>
      <c r="L29" s="38"/>
    </row>
    <row r="30" spans="2:12" s="1" customFormat="1" ht="25.35" customHeight="1">
      <c r="B30" s="38"/>
      <c r="D30" s="109" t="s">
        <v>40</v>
      </c>
      <c r="I30" s="103"/>
      <c r="J30" s="110">
        <f>ROUND(J98,2)</f>
        <v>0</v>
      </c>
      <c r="L30" s="38"/>
    </row>
    <row r="31" spans="2:12" s="1" customFormat="1" ht="6.9" customHeight="1">
      <c r="B31" s="38"/>
      <c r="D31" s="56"/>
      <c r="E31" s="56"/>
      <c r="F31" s="56"/>
      <c r="G31" s="56"/>
      <c r="H31" s="56"/>
      <c r="I31" s="108"/>
      <c r="J31" s="56"/>
      <c r="K31" s="56"/>
      <c r="L31" s="38"/>
    </row>
    <row r="32" spans="2:12" s="1" customFormat="1" ht="14.4" customHeight="1">
      <c r="B32" s="38"/>
      <c r="F32" s="111" t="s">
        <v>42</v>
      </c>
      <c r="I32" s="112" t="s">
        <v>41</v>
      </c>
      <c r="J32" s="111" t="s">
        <v>43</v>
      </c>
      <c r="L32" s="38"/>
    </row>
    <row r="33" spans="2:12" s="1" customFormat="1" ht="14.4" customHeight="1">
      <c r="B33" s="38"/>
      <c r="D33" s="102" t="s">
        <v>44</v>
      </c>
      <c r="E33" s="102" t="s">
        <v>45</v>
      </c>
      <c r="F33" s="113">
        <f>ROUND((SUM(BE98:BE498)),2)</f>
        <v>0</v>
      </c>
      <c r="I33" s="114">
        <v>0.21</v>
      </c>
      <c r="J33" s="113">
        <f>ROUND(((SUM(BE98:BE498))*I33),2)</f>
        <v>0</v>
      </c>
      <c r="L33" s="38"/>
    </row>
    <row r="34" spans="2:12" s="1" customFormat="1" ht="14.4" customHeight="1">
      <c r="B34" s="38"/>
      <c r="E34" s="102" t="s">
        <v>46</v>
      </c>
      <c r="F34" s="113">
        <f>ROUND((SUM(BF98:BF498)),2)</f>
        <v>0</v>
      </c>
      <c r="I34" s="114">
        <v>0.15</v>
      </c>
      <c r="J34" s="113">
        <f>ROUND(((SUM(BF98:BF498))*I34),2)</f>
        <v>0</v>
      </c>
      <c r="L34" s="38"/>
    </row>
    <row r="35" spans="2:12" s="1" customFormat="1" ht="14.4" customHeight="1" hidden="1">
      <c r="B35" s="38"/>
      <c r="E35" s="102" t="s">
        <v>47</v>
      </c>
      <c r="F35" s="113">
        <f>ROUND((SUM(BG98:BG498)),2)</f>
        <v>0</v>
      </c>
      <c r="I35" s="114">
        <v>0.21</v>
      </c>
      <c r="J35" s="113">
        <f>0</f>
        <v>0</v>
      </c>
      <c r="L35" s="38"/>
    </row>
    <row r="36" spans="2:12" s="1" customFormat="1" ht="14.4" customHeight="1" hidden="1">
      <c r="B36" s="38"/>
      <c r="E36" s="102" t="s">
        <v>48</v>
      </c>
      <c r="F36" s="113">
        <f>ROUND((SUM(BH98:BH498)),2)</f>
        <v>0</v>
      </c>
      <c r="I36" s="114">
        <v>0.15</v>
      </c>
      <c r="J36" s="113">
        <f>0</f>
        <v>0</v>
      </c>
      <c r="L36" s="38"/>
    </row>
    <row r="37" spans="2:12" s="1" customFormat="1" ht="14.4" customHeight="1" hidden="1">
      <c r="B37" s="38"/>
      <c r="E37" s="102" t="s">
        <v>49</v>
      </c>
      <c r="F37" s="113">
        <f>ROUND((SUM(BI98:BI498)),2)</f>
        <v>0</v>
      </c>
      <c r="I37" s="114">
        <v>0</v>
      </c>
      <c r="J37" s="113">
        <f>0</f>
        <v>0</v>
      </c>
      <c r="L37" s="38"/>
    </row>
    <row r="38" spans="2:12" s="1" customFormat="1" ht="6.9" customHeight="1">
      <c r="B38" s="38"/>
      <c r="I38" s="103"/>
      <c r="L38" s="38"/>
    </row>
    <row r="39" spans="2:12" s="1" customFormat="1" ht="25.35" customHeight="1">
      <c r="B39" s="38"/>
      <c r="C39" s="115"/>
      <c r="D39" s="116" t="s">
        <v>50</v>
      </c>
      <c r="E39" s="117"/>
      <c r="F39" s="117"/>
      <c r="G39" s="118" t="s">
        <v>51</v>
      </c>
      <c r="H39" s="119" t="s">
        <v>52</v>
      </c>
      <c r="I39" s="120"/>
      <c r="J39" s="121">
        <f>SUM(J30:J37)</f>
        <v>0</v>
      </c>
      <c r="K39" s="122"/>
      <c r="L39" s="38"/>
    </row>
    <row r="40" spans="2:12" s="1" customFormat="1" ht="14.4" customHeight="1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8"/>
    </row>
    <row r="44" spans="2:12" s="1" customFormat="1" ht="6.9" customHeight="1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8"/>
    </row>
    <row r="45" spans="2:12" s="1" customFormat="1" ht="24.9" customHeight="1">
      <c r="B45" s="34"/>
      <c r="C45" s="23" t="s">
        <v>95</v>
      </c>
      <c r="D45" s="35"/>
      <c r="E45" s="35"/>
      <c r="F45" s="35"/>
      <c r="G45" s="35"/>
      <c r="H45" s="35"/>
      <c r="I45" s="103"/>
      <c r="J45" s="35"/>
      <c r="K45" s="35"/>
      <c r="L45" s="38"/>
    </row>
    <row r="46" spans="2:12" s="1" customFormat="1" ht="6.9" customHeight="1">
      <c r="B46" s="34"/>
      <c r="C46" s="35"/>
      <c r="D46" s="35"/>
      <c r="E46" s="35"/>
      <c r="F46" s="35"/>
      <c r="G46" s="35"/>
      <c r="H46" s="35"/>
      <c r="I46" s="103"/>
      <c r="J46" s="35"/>
      <c r="K46" s="35"/>
      <c r="L46" s="38"/>
    </row>
    <row r="47" spans="2:12" s="1" customFormat="1" ht="12" customHeight="1">
      <c r="B47" s="34"/>
      <c r="C47" s="29" t="s">
        <v>17</v>
      </c>
      <c r="D47" s="35"/>
      <c r="E47" s="35"/>
      <c r="F47" s="35"/>
      <c r="G47" s="35"/>
      <c r="H47" s="35"/>
      <c r="I47" s="103"/>
      <c r="J47" s="35"/>
      <c r="K47" s="35"/>
      <c r="L47" s="38"/>
    </row>
    <row r="48" spans="2:12" s="1" customFormat="1" ht="14.4" customHeight="1">
      <c r="B48" s="34"/>
      <c r="C48" s="35"/>
      <c r="D48" s="35"/>
      <c r="E48" s="373" t="str">
        <f>E7</f>
        <v>Obnova tělocvičny ZŠ J. Vohradského ve Šluknově - VELKÝ SÁL</v>
      </c>
      <c r="F48" s="374"/>
      <c r="G48" s="374"/>
      <c r="H48" s="374"/>
      <c r="I48" s="103"/>
      <c r="J48" s="35"/>
      <c r="K48" s="35"/>
      <c r="L48" s="38"/>
    </row>
    <row r="49" spans="2:12" s="1" customFormat="1" ht="12" customHeight="1">
      <c r="B49" s="34"/>
      <c r="C49" s="29" t="s">
        <v>93</v>
      </c>
      <c r="D49" s="35"/>
      <c r="E49" s="35"/>
      <c r="F49" s="35"/>
      <c r="G49" s="35"/>
      <c r="H49" s="35"/>
      <c r="I49" s="103"/>
      <c r="J49" s="35"/>
      <c r="K49" s="35"/>
      <c r="L49" s="38"/>
    </row>
    <row r="50" spans="2:12" s="1" customFormat="1" ht="14.4" customHeight="1">
      <c r="B50" s="34"/>
      <c r="C50" s="35"/>
      <c r="D50" s="35"/>
      <c r="E50" s="346" t="str">
        <f>E9</f>
        <v>2 - VELKÝ SÁL A NÁŘAĎOVNA - OSTATNÍ</v>
      </c>
      <c r="F50" s="345"/>
      <c r="G50" s="345"/>
      <c r="H50" s="345"/>
      <c r="I50" s="103"/>
      <c r="J50" s="35"/>
      <c r="K50" s="35"/>
      <c r="L50" s="38"/>
    </row>
    <row r="51" spans="2:12" s="1" customFormat="1" ht="6.9" customHeight="1">
      <c r="B51" s="34"/>
      <c r="C51" s="35"/>
      <c r="D51" s="35"/>
      <c r="E51" s="35"/>
      <c r="F51" s="35"/>
      <c r="G51" s="35"/>
      <c r="H51" s="35"/>
      <c r="I51" s="103"/>
      <c r="J51" s="35"/>
      <c r="K51" s="35"/>
      <c r="L51" s="38"/>
    </row>
    <row r="52" spans="2:12" s="1" customFormat="1" ht="12" customHeight="1">
      <c r="B52" s="34"/>
      <c r="C52" s="29" t="s">
        <v>23</v>
      </c>
      <c r="D52" s="35"/>
      <c r="E52" s="35"/>
      <c r="F52" s="27" t="str">
        <f>F12</f>
        <v>ŠLUKNOV</v>
      </c>
      <c r="G52" s="35"/>
      <c r="H52" s="35"/>
      <c r="I52" s="104" t="s">
        <v>25</v>
      </c>
      <c r="J52" s="55" t="str">
        <f>IF(J12="","",J12)</f>
        <v>22. 2. 2019</v>
      </c>
      <c r="K52" s="35"/>
      <c r="L52" s="38"/>
    </row>
    <row r="53" spans="2:12" s="1" customFormat="1" ht="6.9" customHeight="1">
      <c r="B53" s="34"/>
      <c r="C53" s="35"/>
      <c r="D53" s="35"/>
      <c r="E53" s="35"/>
      <c r="F53" s="35"/>
      <c r="G53" s="35"/>
      <c r="H53" s="35"/>
      <c r="I53" s="103"/>
      <c r="J53" s="35"/>
      <c r="K53" s="35"/>
      <c r="L53" s="38"/>
    </row>
    <row r="54" spans="2:12" s="1" customFormat="1" ht="22.8" customHeight="1">
      <c r="B54" s="34"/>
      <c r="C54" s="29" t="s">
        <v>27</v>
      </c>
      <c r="D54" s="35"/>
      <c r="E54" s="35"/>
      <c r="F54" s="27" t="str">
        <f>E15</f>
        <v>MÚ ŠLUKNOV</v>
      </c>
      <c r="G54" s="35"/>
      <c r="H54" s="35"/>
      <c r="I54" s="104" t="s">
        <v>33</v>
      </c>
      <c r="J54" s="32" t="str">
        <f>E21</f>
        <v>ZEFRAPROJEKT Ústí nad Labem</v>
      </c>
      <c r="K54" s="35"/>
      <c r="L54" s="38"/>
    </row>
    <row r="55" spans="2:12" s="1" customFormat="1" ht="12.6" customHeight="1">
      <c r="B55" s="34"/>
      <c r="C55" s="29" t="s">
        <v>31</v>
      </c>
      <c r="D55" s="35"/>
      <c r="E55" s="35"/>
      <c r="F55" s="27" t="str">
        <f>IF(E18="","",E18)</f>
        <v>Vyplň údaj</v>
      </c>
      <c r="G55" s="35"/>
      <c r="H55" s="35"/>
      <c r="I55" s="104" t="s">
        <v>36</v>
      </c>
      <c r="J55" s="32" t="str">
        <f>E24</f>
        <v>Nina Blavková Děčín</v>
      </c>
      <c r="K55" s="35"/>
      <c r="L55" s="38"/>
    </row>
    <row r="56" spans="2:12" s="1" customFormat="1" ht="10.35" customHeight="1">
      <c r="B56" s="34"/>
      <c r="C56" s="35"/>
      <c r="D56" s="35"/>
      <c r="E56" s="35"/>
      <c r="F56" s="35"/>
      <c r="G56" s="35"/>
      <c r="H56" s="35"/>
      <c r="I56" s="103"/>
      <c r="J56" s="35"/>
      <c r="K56" s="35"/>
      <c r="L56" s="38"/>
    </row>
    <row r="57" spans="2:12" s="1" customFormat="1" ht="29.25" customHeight="1">
      <c r="B57" s="34"/>
      <c r="C57" s="129" t="s">
        <v>96</v>
      </c>
      <c r="D57" s="130"/>
      <c r="E57" s="130"/>
      <c r="F57" s="130"/>
      <c r="G57" s="130"/>
      <c r="H57" s="130"/>
      <c r="I57" s="131"/>
      <c r="J57" s="132" t="s">
        <v>97</v>
      </c>
      <c r="K57" s="130"/>
      <c r="L57" s="38"/>
    </row>
    <row r="58" spans="2:12" s="1" customFormat="1" ht="10.35" customHeight="1">
      <c r="B58" s="34"/>
      <c r="C58" s="35"/>
      <c r="D58" s="35"/>
      <c r="E58" s="35"/>
      <c r="F58" s="35"/>
      <c r="G58" s="35"/>
      <c r="H58" s="35"/>
      <c r="I58" s="103"/>
      <c r="J58" s="35"/>
      <c r="K58" s="35"/>
      <c r="L58" s="38"/>
    </row>
    <row r="59" spans="2:47" s="1" customFormat="1" ht="22.8" customHeight="1">
      <c r="B59" s="34"/>
      <c r="C59" s="133" t="s">
        <v>72</v>
      </c>
      <c r="D59" s="35"/>
      <c r="E59" s="35"/>
      <c r="F59" s="35"/>
      <c r="G59" s="35"/>
      <c r="H59" s="35"/>
      <c r="I59" s="103"/>
      <c r="J59" s="73">
        <f>J98</f>
        <v>0</v>
      </c>
      <c r="K59" s="35"/>
      <c r="L59" s="38"/>
      <c r="AU59" s="17" t="s">
        <v>98</v>
      </c>
    </row>
    <row r="60" spans="2:12" s="7" customFormat="1" ht="24.9" customHeight="1">
      <c r="B60" s="134"/>
      <c r="C60" s="135"/>
      <c r="D60" s="136" t="s">
        <v>99</v>
      </c>
      <c r="E60" s="137"/>
      <c r="F60" s="137"/>
      <c r="G60" s="137"/>
      <c r="H60" s="137"/>
      <c r="I60" s="138"/>
      <c r="J60" s="139">
        <f>J99</f>
        <v>0</v>
      </c>
      <c r="K60" s="135"/>
      <c r="L60" s="140"/>
    </row>
    <row r="61" spans="2:12" s="8" customFormat="1" ht="19.95" customHeight="1">
      <c r="B61" s="141"/>
      <c r="C61" s="142"/>
      <c r="D61" s="143" t="s">
        <v>324</v>
      </c>
      <c r="E61" s="144"/>
      <c r="F61" s="144"/>
      <c r="G61" s="144"/>
      <c r="H61" s="144"/>
      <c r="I61" s="145"/>
      <c r="J61" s="146">
        <f>J100</f>
        <v>0</v>
      </c>
      <c r="K61" s="142"/>
      <c r="L61" s="147"/>
    </row>
    <row r="62" spans="2:12" s="8" customFormat="1" ht="19.95" customHeight="1">
      <c r="B62" s="141"/>
      <c r="C62" s="142"/>
      <c r="D62" s="143" t="s">
        <v>101</v>
      </c>
      <c r="E62" s="144"/>
      <c r="F62" s="144"/>
      <c r="G62" s="144"/>
      <c r="H62" s="144"/>
      <c r="I62" s="145"/>
      <c r="J62" s="146">
        <f>J119</f>
        <v>0</v>
      </c>
      <c r="K62" s="142"/>
      <c r="L62" s="147"/>
    </row>
    <row r="63" spans="2:12" s="8" customFormat="1" ht="14.85" customHeight="1">
      <c r="B63" s="141"/>
      <c r="C63" s="142"/>
      <c r="D63" s="143" t="s">
        <v>325</v>
      </c>
      <c r="E63" s="144"/>
      <c r="F63" s="144"/>
      <c r="G63" s="144"/>
      <c r="H63" s="144"/>
      <c r="I63" s="145"/>
      <c r="J63" s="146">
        <f>J120</f>
        <v>0</v>
      </c>
      <c r="K63" s="142"/>
      <c r="L63" s="147"/>
    </row>
    <row r="64" spans="2:12" s="8" customFormat="1" ht="14.85" customHeight="1">
      <c r="B64" s="141"/>
      <c r="C64" s="142"/>
      <c r="D64" s="143" t="s">
        <v>102</v>
      </c>
      <c r="E64" s="144"/>
      <c r="F64" s="144"/>
      <c r="G64" s="144"/>
      <c r="H64" s="144"/>
      <c r="I64" s="145"/>
      <c r="J64" s="146">
        <f>J138</f>
        <v>0</v>
      </c>
      <c r="K64" s="142"/>
      <c r="L64" s="147"/>
    </row>
    <row r="65" spans="2:12" s="8" customFormat="1" ht="14.85" customHeight="1">
      <c r="B65" s="141"/>
      <c r="C65" s="142"/>
      <c r="D65" s="143" t="s">
        <v>326</v>
      </c>
      <c r="E65" s="144"/>
      <c r="F65" s="144"/>
      <c r="G65" s="144"/>
      <c r="H65" s="144"/>
      <c r="I65" s="145"/>
      <c r="J65" s="146">
        <f>J161</f>
        <v>0</v>
      </c>
      <c r="K65" s="142"/>
      <c r="L65" s="147"/>
    </row>
    <row r="66" spans="2:12" s="8" customFormat="1" ht="14.85" customHeight="1">
      <c r="B66" s="141"/>
      <c r="C66" s="142"/>
      <c r="D66" s="143" t="s">
        <v>103</v>
      </c>
      <c r="E66" s="144"/>
      <c r="F66" s="144"/>
      <c r="G66" s="144"/>
      <c r="H66" s="144"/>
      <c r="I66" s="145"/>
      <c r="J66" s="146">
        <f>J169</f>
        <v>0</v>
      </c>
      <c r="K66" s="142"/>
      <c r="L66" s="147"/>
    </row>
    <row r="67" spans="2:12" s="8" customFormat="1" ht="19.95" customHeight="1">
      <c r="B67" s="141"/>
      <c r="C67" s="142"/>
      <c r="D67" s="143" t="s">
        <v>104</v>
      </c>
      <c r="E67" s="144"/>
      <c r="F67" s="144"/>
      <c r="G67" s="144"/>
      <c r="H67" s="144"/>
      <c r="I67" s="145"/>
      <c r="J67" s="146">
        <f>J204</f>
        <v>0</v>
      </c>
      <c r="K67" s="142"/>
      <c r="L67" s="147"/>
    </row>
    <row r="68" spans="2:12" s="8" customFormat="1" ht="19.95" customHeight="1">
      <c r="B68" s="141"/>
      <c r="C68" s="142"/>
      <c r="D68" s="143" t="s">
        <v>105</v>
      </c>
      <c r="E68" s="144"/>
      <c r="F68" s="144"/>
      <c r="G68" s="144"/>
      <c r="H68" s="144"/>
      <c r="I68" s="145"/>
      <c r="J68" s="146">
        <f>J214</f>
        <v>0</v>
      </c>
      <c r="K68" s="142"/>
      <c r="L68" s="147"/>
    </row>
    <row r="69" spans="2:12" s="7" customFormat="1" ht="24.9" customHeight="1">
      <c r="B69" s="134"/>
      <c r="C69" s="135"/>
      <c r="D69" s="136" t="s">
        <v>106</v>
      </c>
      <c r="E69" s="137"/>
      <c r="F69" s="137"/>
      <c r="G69" s="137"/>
      <c r="H69" s="137"/>
      <c r="I69" s="138"/>
      <c r="J69" s="139">
        <f>J216</f>
        <v>0</v>
      </c>
      <c r="K69" s="135"/>
      <c r="L69" s="140"/>
    </row>
    <row r="70" spans="2:12" s="8" customFormat="1" ht="19.95" customHeight="1">
      <c r="B70" s="141"/>
      <c r="C70" s="142"/>
      <c r="D70" s="143" t="s">
        <v>107</v>
      </c>
      <c r="E70" s="144"/>
      <c r="F70" s="144"/>
      <c r="G70" s="144"/>
      <c r="H70" s="144"/>
      <c r="I70" s="145"/>
      <c r="J70" s="146">
        <f>J217</f>
        <v>0</v>
      </c>
      <c r="K70" s="142"/>
      <c r="L70" s="147"/>
    </row>
    <row r="71" spans="2:12" s="8" customFormat="1" ht="19.95" customHeight="1">
      <c r="B71" s="141"/>
      <c r="C71" s="142"/>
      <c r="D71" s="143" t="s">
        <v>327</v>
      </c>
      <c r="E71" s="144"/>
      <c r="F71" s="144"/>
      <c r="G71" s="144"/>
      <c r="H71" s="144"/>
      <c r="I71" s="145"/>
      <c r="J71" s="146">
        <f>J230</f>
        <v>0</v>
      </c>
      <c r="K71" s="142"/>
      <c r="L71" s="147"/>
    </row>
    <row r="72" spans="2:12" s="8" customFormat="1" ht="19.95" customHeight="1">
      <c r="B72" s="141"/>
      <c r="C72" s="142"/>
      <c r="D72" s="143" t="s">
        <v>328</v>
      </c>
      <c r="E72" s="144"/>
      <c r="F72" s="144"/>
      <c r="G72" s="144"/>
      <c r="H72" s="144"/>
      <c r="I72" s="145"/>
      <c r="J72" s="146">
        <f>J240</f>
        <v>0</v>
      </c>
      <c r="K72" s="142"/>
      <c r="L72" s="147"/>
    </row>
    <row r="73" spans="2:12" s="8" customFormat="1" ht="19.95" customHeight="1">
      <c r="B73" s="141"/>
      <c r="C73" s="142"/>
      <c r="D73" s="143" t="s">
        <v>329</v>
      </c>
      <c r="E73" s="144"/>
      <c r="F73" s="144"/>
      <c r="G73" s="144"/>
      <c r="H73" s="144"/>
      <c r="I73" s="145"/>
      <c r="J73" s="146">
        <f>J284</f>
        <v>0</v>
      </c>
      <c r="K73" s="142"/>
      <c r="L73" s="147"/>
    </row>
    <row r="74" spans="2:12" s="8" customFormat="1" ht="19.95" customHeight="1">
      <c r="B74" s="141"/>
      <c r="C74" s="142"/>
      <c r="D74" s="143" t="s">
        <v>330</v>
      </c>
      <c r="E74" s="144"/>
      <c r="F74" s="144"/>
      <c r="G74" s="144"/>
      <c r="H74" s="144"/>
      <c r="I74" s="145"/>
      <c r="J74" s="146">
        <f>J299</f>
        <v>0</v>
      </c>
      <c r="K74" s="142"/>
      <c r="L74" s="147"/>
    </row>
    <row r="75" spans="2:12" s="8" customFormat="1" ht="19.95" customHeight="1">
      <c r="B75" s="141"/>
      <c r="C75" s="142"/>
      <c r="D75" s="143" t="s">
        <v>331</v>
      </c>
      <c r="E75" s="144"/>
      <c r="F75" s="144"/>
      <c r="G75" s="144"/>
      <c r="H75" s="144"/>
      <c r="I75" s="145"/>
      <c r="J75" s="146">
        <f>J326</f>
        <v>0</v>
      </c>
      <c r="K75" s="142"/>
      <c r="L75" s="147"/>
    </row>
    <row r="76" spans="2:12" s="8" customFormat="1" ht="19.95" customHeight="1">
      <c r="B76" s="141"/>
      <c r="C76" s="142"/>
      <c r="D76" s="143" t="s">
        <v>332</v>
      </c>
      <c r="E76" s="144"/>
      <c r="F76" s="144"/>
      <c r="G76" s="144"/>
      <c r="H76" s="144"/>
      <c r="I76" s="145"/>
      <c r="J76" s="146">
        <f>J460</f>
        <v>0</v>
      </c>
      <c r="K76" s="142"/>
      <c r="L76" s="147"/>
    </row>
    <row r="77" spans="2:12" s="8" customFormat="1" ht="19.95" customHeight="1">
      <c r="B77" s="141"/>
      <c r="C77" s="142"/>
      <c r="D77" s="143" t="s">
        <v>333</v>
      </c>
      <c r="E77" s="144"/>
      <c r="F77" s="144"/>
      <c r="G77" s="144"/>
      <c r="H77" s="144"/>
      <c r="I77" s="145"/>
      <c r="J77" s="146">
        <f>J491</f>
        <v>0</v>
      </c>
      <c r="K77" s="142"/>
      <c r="L77" s="147"/>
    </row>
    <row r="78" spans="2:12" s="7" customFormat="1" ht="24.9" customHeight="1">
      <c r="B78" s="134"/>
      <c r="C78" s="135"/>
      <c r="D78" s="136" t="s">
        <v>334</v>
      </c>
      <c r="E78" s="137"/>
      <c r="F78" s="137"/>
      <c r="G78" s="137"/>
      <c r="H78" s="137"/>
      <c r="I78" s="138"/>
      <c r="J78" s="139">
        <f>J496</f>
        <v>0</v>
      </c>
      <c r="K78" s="135"/>
      <c r="L78" s="140"/>
    </row>
    <row r="79" spans="2:12" s="1" customFormat="1" ht="21.75" customHeight="1">
      <c r="B79" s="34"/>
      <c r="C79" s="35"/>
      <c r="D79" s="35"/>
      <c r="E79" s="35"/>
      <c r="F79" s="35"/>
      <c r="G79" s="35"/>
      <c r="H79" s="35"/>
      <c r="I79" s="103"/>
      <c r="J79" s="35"/>
      <c r="K79" s="35"/>
      <c r="L79" s="38"/>
    </row>
    <row r="80" spans="2:12" s="1" customFormat="1" ht="6.9" customHeight="1">
      <c r="B80" s="46"/>
      <c r="C80" s="47"/>
      <c r="D80" s="47"/>
      <c r="E80" s="47"/>
      <c r="F80" s="47"/>
      <c r="G80" s="47"/>
      <c r="H80" s="47"/>
      <c r="I80" s="125"/>
      <c r="J80" s="47"/>
      <c r="K80" s="47"/>
      <c r="L80" s="38"/>
    </row>
    <row r="84" spans="2:12" s="1" customFormat="1" ht="6.9" customHeight="1">
      <c r="B84" s="48"/>
      <c r="C84" s="49"/>
      <c r="D84" s="49"/>
      <c r="E84" s="49"/>
      <c r="F84" s="49"/>
      <c r="G84" s="49"/>
      <c r="H84" s="49"/>
      <c r="I84" s="128"/>
      <c r="J84" s="49"/>
      <c r="K84" s="49"/>
      <c r="L84" s="38"/>
    </row>
    <row r="85" spans="2:12" s="1" customFormat="1" ht="24.9" customHeight="1">
      <c r="B85" s="34"/>
      <c r="C85" s="23" t="s">
        <v>109</v>
      </c>
      <c r="D85" s="35"/>
      <c r="E85" s="35"/>
      <c r="F85" s="35"/>
      <c r="G85" s="35"/>
      <c r="H85" s="35"/>
      <c r="I85" s="103"/>
      <c r="J85" s="35"/>
      <c r="K85" s="35"/>
      <c r="L85" s="38"/>
    </row>
    <row r="86" spans="2:12" s="1" customFormat="1" ht="6.9" customHeight="1">
      <c r="B86" s="34"/>
      <c r="C86" s="35"/>
      <c r="D86" s="35"/>
      <c r="E86" s="35"/>
      <c r="F86" s="35"/>
      <c r="G86" s="35"/>
      <c r="H86" s="35"/>
      <c r="I86" s="103"/>
      <c r="J86" s="35"/>
      <c r="K86" s="35"/>
      <c r="L86" s="38"/>
    </row>
    <row r="87" spans="2:12" s="1" customFormat="1" ht="12" customHeight="1">
      <c r="B87" s="34"/>
      <c r="C87" s="29" t="s">
        <v>17</v>
      </c>
      <c r="D87" s="35"/>
      <c r="E87" s="35"/>
      <c r="F87" s="35"/>
      <c r="G87" s="35"/>
      <c r="H87" s="35"/>
      <c r="I87" s="103"/>
      <c r="J87" s="35"/>
      <c r="K87" s="35"/>
      <c r="L87" s="38"/>
    </row>
    <row r="88" spans="2:12" s="1" customFormat="1" ht="14.4" customHeight="1">
      <c r="B88" s="34"/>
      <c r="C88" s="35"/>
      <c r="D88" s="35"/>
      <c r="E88" s="373" t="str">
        <f>E7</f>
        <v>Obnova tělocvičny ZŠ J. Vohradského ve Šluknově - VELKÝ SÁL</v>
      </c>
      <c r="F88" s="374"/>
      <c r="G88" s="374"/>
      <c r="H88" s="374"/>
      <c r="I88" s="103"/>
      <c r="J88" s="35"/>
      <c r="K88" s="35"/>
      <c r="L88" s="38"/>
    </row>
    <row r="89" spans="2:12" s="1" customFormat="1" ht="12" customHeight="1">
      <c r="B89" s="34"/>
      <c r="C89" s="29" t="s">
        <v>93</v>
      </c>
      <c r="D89" s="35"/>
      <c r="E89" s="35"/>
      <c r="F89" s="35"/>
      <c r="G89" s="35"/>
      <c r="H89" s="35"/>
      <c r="I89" s="103"/>
      <c r="J89" s="35"/>
      <c r="K89" s="35"/>
      <c r="L89" s="38"/>
    </row>
    <row r="90" spans="2:12" s="1" customFormat="1" ht="14.4" customHeight="1">
      <c r="B90" s="34"/>
      <c r="C90" s="35"/>
      <c r="D90" s="35"/>
      <c r="E90" s="346" t="str">
        <f>E9</f>
        <v>2 - VELKÝ SÁL A NÁŘAĎOVNA - OSTATNÍ</v>
      </c>
      <c r="F90" s="345"/>
      <c r="G90" s="345"/>
      <c r="H90" s="345"/>
      <c r="I90" s="103"/>
      <c r="J90" s="35"/>
      <c r="K90" s="35"/>
      <c r="L90" s="38"/>
    </row>
    <row r="91" spans="2:12" s="1" customFormat="1" ht="6.9" customHeight="1">
      <c r="B91" s="34"/>
      <c r="C91" s="35"/>
      <c r="D91" s="35"/>
      <c r="E91" s="35"/>
      <c r="F91" s="35"/>
      <c r="G91" s="35"/>
      <c r="H91" s="35"/>
      <c r="I91" s="103"/>
      <c r="J91" s="35"/>
      <c r="K91" s="35"/>
      <c r="L91" s="38"/>
    </row>
    <row r="92" spans="2:12" s="1" customFormat="1" ht="12" customHeight="1">
      <c r="B92" s="34"/>
      <c r="C92" s="29" t="s">
        <v>23</v>
      </c>
      <c r="D92" s="35"/>
      <c r="E92" s="35"/>
      <c r="F92" s="27" t="str">
        <f>F12</f>
        <v>ŠLUKNOV</v>
      </c>
      <c r="G92" s="35"/>
      <c r="H92" s="35"/>
      <c r="I92" s="104" t="s">
        <v>25</v>
      </c>
      <c r="J92" s="55" t="str">
        <f>IF(J12="","",J12)</f>
        <v>22. 2. 2019</v>
      </c>
      <c r="K92" s="35"/>
      <c r="L92" s="38"/>
    </row>
    <row r="93" spans="2:12" s="1" customFormat="1" ht="6.9" customHeight="1">
      <c r="B93" s="34"/>
      <c r="C93" s="35"/>
      <c r="D93" s="35"/>
      <c r="E93" s="35"/>
      <c r="F93" s="35"/>
      <c r="G93" s="35"/>
      <c r="H93" s="35"/>
      <c r="I93" s="103"/>
      <c r="J93" s="35"/>
      <c r="K93" s="35"/>
      <c r="L93" s="38"/>
    </row>
    <row r="94" spans="2:12" s="1" customFormat="1" ht="22.8" customHeight="1">
      <c r="B94" s="34"/>
      <c r="C94" s="29" t="s">
        <v>27</v>
      </c>
      <c r="D94" s="35"/>
      <c r="E94" s="35"/>
      <c r="F94" s="27" t="str">
        <f>E15</f>
        <v>MÚ ŠLUKNOV</v>
      </c>
      <c r="G94" s="35"/>
      <c r="H94" s="35"/>
      <c r="I94" s="104" t="s">
        <v>33</v>
      </c>
      <c r="J94" s="32" t="str">
        <f>E21</f>
        <v>ZEFRAPROJEKT Ústí nad Labem</v>
      </c>
      <c r="K94" s="35"/>
      <c r="L94" s="38"/>
    </row>
    <row r="95" spans="2:12" s="1" customFormat="1" ht="12.6" customHeight="1">
      <c r="B95" s="34"/>
      <c r="C95" s="29" t="s">
        <v>31</v>
      </c>
      <c r="D95" s="35"/>
      <c r="E95" s="35"/>
      <c r="F95" s="27" t="str">
        <f>IF(E18="","",E18)</f>
        <v>Vyplň údaj</v>
      </c>
      <c r="G95" s="35"/>
      <c r="H95" s="35"/>
      <c r="I95" s="104" t="s">
        <v>36</v>
      </c>
      <c r="J95" s="32" t="str">
        <f>E24</f>
        <v>Nina Blavková Děčín</v>
      </c>
      <c r="K95" s="35"/>
      <c r="L95" s="38"/>
    </row>
    <row r="96" spans="2:12" s="1" customFormat="1" ht="10.35" customHeight="1">
      <c r="B96" s="34"/>
      <c r="C96" s="35"/>
      <c r="D96" s="35"/>
      <c r="E96" s="35"/>
      <c r="F96" s="35"/>
      <c r="G96" s="35"/>
      <c r="H96" s="35"/>
      <c r="I96" s="103"/>
      <c r="J96" s="35"/>
      <c r="K96" s="35"/>
      <c r="L96" s="38"/>
    </row>
    <row r="97" spans="2:21" s="9" customFormat="1" ht="29.25" customHeight="1">
      <c r="B97" s="148"/>
      <c r="C97" s="149" t="s">
        <v>110</v>
      </c>
      <c r="D97" s="150" t="s">
        <v>59</v>
      </c>
      <c r="E97" s="150" t="s">
        <v>55</v>
      </c>
      <c r="F97" s="150" t="s">
        <v>56</v>
      </c>
      <c r="G97" s="150" t="s">
        <v>111</v>
      </c>
      <c r="H97" s="150" t="s">
        <v>112</v>
      </c>
      <c r="I97" s="151" t="s">
        <v>113</v>
      </c>
      <c r="J97" s="150" t="s">
        <v>97</v>
      </c>
      <c r="K97" s="152" t="s">
        <v>114</v>
      </c>
      <c r="L97" s="153"/>
      <c r="M97" s="64" t="s">
        <v>22</v>
      </c>
      <c r="N97" s="65" t="s">
        <v>44</v>
      </c>
      <c r="O97" s="65" t="s">
        <v>115</v>
      </c>
      <c r="P97" s="65" t="s">
        <v>116</v>
      </c>
      <c r="Q97" s="65" t="s">
        <v>117</v>
      </c>
      <c r="R97" s="65" t="s">
        <v>118</v>
      </c>
      <c r="S97" s="65" t="s">
        <v>119</v>
      </c>
      <c r="T97" s="65" t="s">
        <v>120</v>
      </c>
      <c r="U97" s="66" t="s">
        <v>121</v>
      </c>
    </row>
    <row r="98" spans="2:63" s="1" customFormat="1" ht="22.8" customHeight="1">
      <c r="B98" s="34"/>
      <c r="C98" s="71" t="s">
        <v>122</v>
      </c>
      <c r="D98" s="35"/>
      <c r="E98" s="35"/>
      <c r="F98" s="35"/>
      <c r="G98" s="35"/>
      <c r="H98" s="35"/>
      <c r="I98" s="103"/>
      <c r="J98" s="154">
        <f>BK98</f>
        <v>0</v>
      </c>
      <c r="K98" s="35"/>
      <c r="L98" s="38"/>
      <c r="M98" s="67"/>
      <c r="N98" s="68"/>
      <c r="O98" s="68"/>
      <c r="P98" s="155">
        <f>P99+P216+P496</f>
        <v>0</v>
      </c>
      <c r="Q98" s="68"/>
      <c r="R98" s="155">
        <f>R99+R216+R496</f>
        <v>14.013442471010002</v>
      </c>
      <c r="S98" s="68"/>
      <c r="T98" s="155">
        <f>T99+T216+T496</f>
        <v>23.10915208</v>
      </c>
      <c r="U98" s="69"/>
      <c r="AT98" s="17" t="s">
        <v>73</v>
      </c>
      <c r="AU98" s="17" t="s">
        <v>98</v>
      </c>
      <c r="BK98" s="156">
        <f>BK99+BK216+BK496</f>
        <v>0</v>
      </c>
    </row>
    <row r="99" spans="2:63" s="10" customFormat="1" ht="25.95" customHeight="1">
      <c r="B99" s="157"/>
      <c r="C99" s="158"/>
      <c r="D99" s="159" t="s">
        <v>73</v>
      </c>
      <c r="E99" s="160" t="s">
        <v>123</v>
      </c>
      <c r="F99" s="160" t="s">
        <v>124</v>
      </c>
      <c r="G99" s="158"/>
      <c r="H99" s="158"/>
      <c r="I99" s="161"/>
      <c r="J99" s="162">
        <f>BK99</f>
        <v>0</v>
      </c>
      <c r="K99" s="158"/>
      <c r="L99" s="163"/>
      <c r="M99" s="164"/>
      <c r="N99" s="165"/>
      <c r="O99" s="165"/>
      <c r="P99" s="166">
        <f>P100+P119+P204+P214</f>
        <v>0</v>
      </c>
      <c r="Q99" s="165"/>
      <c r="R99" s="166">
        <f>R100+R119+R204+R214</f>
        <v>9.51105899</v>
      </c>
      <c r="S99" s="165"/>
      <c r="T99" s="166">
        <f>T100+T119+T204+T214</f>
        <v>23.10915208</v>
      </c>
      <c r="U99" s="167"/>
      <c r="AR99" s="168" t="s">
        <v>79</v>
      </c>
      <c r="AT99" s="169" t="s">
        <v>73</v>
      </c>
      <c r="AU99" s="169" t="s">
        <v>74</v>
      </c>
      <c r="AY99" s="168" t="s">
        <v>125</v>
      </c>
      <c r="BK99" s="170">
        <f>BK100+BK119+BK204+BK214</f>
        <v>0</v>
      </c>
    </row>
    <row r="100" spans="2:63" s="10" customFormat="1" ht="22.8" customHeight="1">
      <c r="B100" s="157"/>
      <c r="C100" s="158"/>
      <c r="D100" s="159" t="s">
        <v>73</v>
      </c>
      <c r="E100" s="171" t="s">
        <v>335</v>
      </c>
      <c r="F100" s="171" t="s">
        <v>336</v>
      </c>
      <c r="G100" s="158"/>
      <c r="H100" s="158"/>
      <c r="I100" s="161"/>
      <c r="J100" s="172">
        <f>BK100</f>
        <v>0</v>
      </c>
      <c r="K100" s="158"/>
      <c r="L100" s="163"/>
      <c r="M100" s="164"/>
      <c r="N100" s="165"/>
      <c r="O100" s="165"/>
      <c r="P100" s="166">
        <f>SUM(P101:P118)</f>
        <v>0</v>
      </c>
      <c r="Q100" s="165"/>
      <c r="R100" s="166">
        <f>SUM(R101:R118)</f>
        <v>8.965639040000001</v>
      </c>
      <c r="S100" s="165"/>
      <c r="T100" s="166">
        <f>SUM(T101:T118)</f>
        <v>0</v>
      </c>
      <c r="U100" s="167"/>
      <c r="AR100" s="168" t="s">
        <v>79</v>
      </c>
      <c r="AT100" s="169" t="s">
        <v>73</v>
      </c>
      <c r="AU100" s="169" t="s">
        <v>79</v>
      </c>
      <c r="AY100" s="168" t="s">
        <v>125</v>
      </c>
      <c r="BK100" s="170">
        <f>SUM(BK101:BK118)</f>
        <v>0</v>
      </c>
    </row>
    <row r="101" spans="2:65" s="1" customFormat="1" ht="20.4" customHeight="1">
      <c r="B101" s="34"/>
      <c r="C101" s="173" t="s">
        <v>79</v>
      </c>
      <c r="D101" s="173" t="s">
        <v>128</v>
      </c>
      <c r="E101" s="174" t="s">
        <v>337</v>
      </c>
      <c r="F101" s="175" t="s">
        <v>338</v>
      </c>
      <c r="G101" s="176" t="s">
        <v>131</v>
      </c>
      <c r="H101" s="177">
        <v>359.296</v>
      </c>
      <c r="I101" s="178"/>
      <c r="J101" s="179">
        <f>ROUND(I101*H101,2)</f>
        <v>0</v>
      </c>
      <c r="K101" s="175" t="s">
        <v>132</v>
      </c>
      <c r="L101" s="38"/>
      <c r="M101" s="180" t="s">
        <v>22</v>
      </c>
      <c r="N101" s="181" t="s">
        <v>45</v>
      </c>
      <c r="O101" s="60"/>
      <c r="P101" s="182">
        <f>O101*H101</f>
        <v>0</v>
      </c>
      <c r="Q101" s="182">
        <v>0.0156</v>
      </c>
      <c r="R101" s="182">
        <f>Q101*H101</f>
        <v>5.6050176</v>
      </c>
      <c r="S101" s="182">
        <v>0</v>
      </c>
      <c r="T101" s="182">
        <f>S101*H101</f>
        <v>0</v>
      </c>
      <c r="U101" s="183" t="s">
        <v>22</v>
      </c>
      <c r="AR101" s="17" t="s">
        <v>89</v>
      </c>
      <c r="AT101" s="17" t="s">
        <v>128</v>
      </c>
      <c r="AU101" s="17" t="s">
        <v>83</v>
      </c>
      <c r="AY101" s="17" t="s">
        <v>125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17" t="s">
        <v>79</v>
      </c>
      <c r="BK101" s="184">
        <f>ROUND(I101*H101,2)</f>
        <v>0</v>
      </c>
      <c r="BL101" s="17" t="s">
        <v>89</v>
      </c>
      <c r="BM101" s="17" t="s">
        <v>339</v>
      </c>
    </row>
    <row r="102" spans="2:51" s="12" customFormat="1" ht="10.2">
      <c r="B102" s="196"/>
      <c r="C102" s="197"/>
      <c r="D102" s="187" t="s">
        <v>134</v>
      </c>
      <c r="E102" s="198" t="s">
        <v>22</v>
      </c>
      <c r="F102" s="199" t="s">
        <v>340</v>
      </c>
      <c r="G102" s="197"/>
      <c r="H102" s="200">
        <v>496.096</v>
      </c>
      <c r="I102" s="201"/>
      <c r="J102" s="197"/>
      <c r="K102" s="197"/>
      <c r="L102" s="202"/>
      <c r="M102" s="203"/>
      <c r="N102" s="204"/>
      <c r="O102" s="204"/>
      <c r="P102" s="204"/>
      <c r="Q102" s="204"/>
      <c r="R102" s="204"/>
      <c r="S102" s="204"/>
      <c r="T102" s="204"/>
      <c r="U102" s="205"/>
      <c r="AT102" s="206" t="s">
        <v>134</v>
      </c>
      <c r="AU102" s="206" t="s">
        <v>83</v>
      </c>
      <c r="AV102" s="12" t="s">
        <v>83</v>
      </c>
      <c r="AW102" s="12" t="s">
        <v>35</v>
      </c>
      <c r="AX102" s="12" t="s">
        <v>74</v>
      </c>
      <c r="AY102" s="206" t="s">
        <v>125</v>
      </c>
    </row>
    <row r="103" spans="2:51" s="12" customFormat="1" ht="10.2">
      <c r="B103" s="196"/>
      <c r="C103" s="197"/>
      <c r="D103" s="187" t="s">
        <v>134</v>
      </c>
      <c r="E103" s="198" t="s">
        <v>22</v>
      </c>
      <c r="F103" s="199" t="s">
        <v>341</v>
      </c>
      <c r="G103" s="197"/>
      <c r="H103" s="200">
        <v>-136.8</v>
      </c>
      <c r="I103" s="201"/>
      <c r="J103" s="197"/>
      <c r="K103" s="197"/>
      <c r="L103" s="202"/>
      <c r="M103" s="203"/>
      <c r="N103" s="204"/>
      <c r="O103" s="204"/>
      <c r="P103" s="204"/>
      <c r="Q103" s="204"/>
      <c r="R103" s="204"/>
      <c r="S103" s="204"/>
      <c r="T103" s="204"/>
      <c r="U103" s="205"/>
      <c r="AT103" s="206" t="s">
        <v>134</v>
      </c>
      <c r="AU103" s="206" t="s">
        <v>83</v>
      </c>
      <c r="AV103" s="12" t="s">
        <v>83</v>
      </c>
      <c r="AW103" s="12" t="s">
        <v>35</v>
      </c>
      <c r="AX103" s="12" t="s">
        <v>74</v>
      </c>
      <c r="AY103" s="206" t="s">
        <v>125</v>
      </c>
    </row>
    <row r="104" spans="2:51" s="13" customFormat="1" ht="10.2">
      <c r="B104" s="207"/>
      <c r="C104" s="208"/>
      <c r="D104" s="187" t="s">
        <v>134</v>
      </c>
      <c r="E104" s="209" t="s">
        <v>22</v>
      </c>
      <c r="F104" s="210" t="s">
        <v>342</v>
      </c>
      <c r="G104" s="208"/>
      <c r="H104" s="211">
        <v>359.296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5"/>
      <c r="U104" s="216"/>
      <c r="AT104" s="217" t="s">
        <v>134</v>
      </c>
      <c r="AU104" s="217" t="s">
        <v>83</v>
      </c>
      <c r="AV104" s="13" t="s">
        <v>89</v>
      </c>
      <c r="AW104" s="13" t="s">
        <v>35</v>
      </c>
      <c r="AX104" s="13" t="s">
        <v>79</v>
      </c>
      <c r="AY104" s="217" t="s">
        <v>125</v>
      </c>
    </row>
    <row r="105" spans="2:65" s="1" customFormat="1" ht="20.4" customHeight="1">
      <c r="B105" s="34"/>
      <c r="C105" s="173" t="s">
        <v>83</v>
      </c>
      <c r="D105" s="173" t="s">
        <v>128</v>
      </c>
      <c r="E105" s="174" t="s">
        <v>343</v>
      </c>
      <c r="F105" s="175" t="s">
        <v>344</v>
      </c>
      <c r="G105" s="176" t="s">
        <v>131</v>
      </c>
      <c r="H105" s="177">
        <v>359.296</v>
      </c>
      <c r="I105" s="178"/>
      <c r="J105" s="179">
        <f>ROUND(I105*H105,2)</f>
        <v>0</v>
      </c>
      <c r="K105" s="175" t="s">
        <v>132</v>
      </c>
      <c r="L105" s="38"/>
      <c r="M105" s="180" t="s">
        <v>22</v>
      </c>
      <c r="N105" s="181" t="s">
        <v>45</v>
      </c>
      <c r="O105" s="60"/>
      <c r="P105" s="182">
        <f>O105*H105</f>
        <v>0</v>
      </c>
      <c r="Q105" s="182">
        <v>0.00026</v>
      </c>
      <c r="R105" s="182">
        <f>Q105*H105</f>
        <v>0.09341696</v>
      </c>
      <c r="S105" s="182">
        <v>0</v>
      </c>
      <c r="T105" s="182">
        <f>S105*H105</f>
        <v>0</v>
      </c>
      <c r="U105" s="183" t="s">
        <v>22</v>
      </c>
      <c r="AR105" s="17" t="s">
        <v>89</v>
      </c>
      <c r="AT105" s="17" t="s">
        <v>128</v>
      </c>
      <c r="AU105" s="17" t="s">
        <v>83</v>
      </c>
      <c r="AY105" s="17" t="s">
        <v>125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7" t="s">
        <v>79</v>
      </c>
      <c r="BK105" s="184">
        <f>ROUND(I105*H105,2)</f>
        <v>0</v>
      </c>
      <c r="BL105" s="17" t="s">
        <v>89</v>
      </c>
      <c r="BM105" s="17" t="s">
        <v>345</v>
      </c>
    </row>
    <row r="106" spans="2:51" s="12" customFormat="1" ht="10.2">
      <c r="B106" s="196"/>
      <c r="C106" s="197"/>
      <c r="D106" s="187" t="s">
        <v>134</v>
      </c>
      <c r="E106" s="198" t="s">
        <v>22</v>
      </c>
      <c r="F106" s="199" t="s">
        <v>340</v>
      </c>
      <c r="G106" s="197"/>
      <c r="H106" s="200">
        <v>496.096</v>
      </c>
      <c r="I106" s="201"/>
      <c r="J106" s="197"/>
      <c r="K106" s="197"/>
      <c r="L106" s="202"/>
      <c r="M106" s="203"/>
      <c r="N106" s="204"/>
      <c r="O106" s="204"/>
      <c r="P106" s="204"/>
      <c r="Q106" s="204"/>
      <c r="R106" s="204"/>
      <c r="S106" s="204"/>
      <c r="T106" s="204"/>
      <c r="U106" s="205"/>
      <c r="AT106" s="206" t="s">
        <v>134</v>
      </c>
      <c r="AU106" s="206" t="s">
        <v>83</v>
      </c>
      <c r="AV106" s="12" t="s">
        <v>83</v>
      </c>
      <c r="AW106" s="12" t="s">
        <v>35</v>
      </c>
      <c r="AX106" s="12" t="s">
        <v>74</v>
      </c>
      <c r="AY106" s="206" t="s">
        <v>125</v>
      </c>
    </row>
    <row r="107" spans="2:51" s="12" customFormat="1" ht="10.2">
      <c r="B107" s="196"/>
      <c r="C107" s="197"/>
      <c r="D107" s="187" t="s">
        <v>134</v>
      </c>
      <c r="E107" s="198" t="s">
        <v>22</v>
      </c>
      <c r="F107" s="199" t="s">
        <v>341</v>
      </c>
      <c r="G107" s="197"/>
      <c r="H107" s="200">
        <v>-136.8</v>
      </c>
      <c r="I107" s="201"/>
      <c r="J107" s="197"/>
      <c r="K107" s="197"/>
      <c r="L107" s="202"/>
      <c r="M107" s="203"/>
      <c r="N107" s="204"/>
      <c r="O107" s="204"/>
      <c r="P107" s="204"/>
      <c r="Q107" s="204"/>
      <c r="R107" s="204"/>
      <c r="S107" s="204"/>
      <c r="T107" s="204"/>
      <c r="U107" s="205"/>
      <c r="AT107" s="206" t="s">
        <v>134</v>
      </c>
      <c r="AU107" s="206" t="s">
        <v>83</v>
      </c>
      <c r="AV107" s="12" t="s">
        <v>83</v>
      </c>
      <c r="AW107" s="12" t="s">
        <v>35</v>
      </c>
      <c r="AX107" s="12" t="s">
        <v>74</v>
      </c>
      <c r="AY107" s="206" t="s">
        <v>125</v>
      </c>
    </row>
    <row r="108" spans="2:51" s="13" customFormat="1" ht="10.2">
      <c r="B108" s="207"/>
      <c r="C108" s="208"/>
      <c r="D108" s="187" t="s">
        <v>134</v>
      </c>
      <c r="E108" s="209" t="s">
        <v>22</v>
      </c>
      <c r="F108" s="210" t="s">
        <v>342</v>
      </c>
      <c r="G108" s="208"/>
      <c r="H108" s="211">
        <v>359.296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5"/>
      <c r="U108" s="216"/>
      <c r="AT108" s="217" t="s">
        <v>134</v>
      </c>
      <c r="AU108" s="217" t="s">
        <v>83</v>
      </c>
      <c r="AV108" s="13" t="s">
        <v>89</v>
      </c>
      <c r="AW108" s="13" t="s">
        <v>35</v>
      </c>
      <c r="AX108" s="13" t="s">
        <v>79</v>
      </c>
      <c r="AY108" s="217" t="s">
        <v>125</v>
      </c>
    </row>
    <row r="109" spans="2:65" s="1" customFormat="1" ht="20.4" customHeight="1">
      <c r="B109" s="34"/>
      <c r="C109" s="173" t="s">
        <v>86</v>
      </c>
      <c r="D109" s="173" t="s">
        <v>128</v>
      </c>
      <c r="E109" s="174" t="s">
        <v>346</v>
      </c>
      <c r="F109" s="175" t="s">
        <v>347</v>
      </c>
      <c r="G109" s="176" t="s">
        <v>131</v>
      </c>
      <c r="H109" s="177">
        <v>359.296</v>
      </c>
      <c r="I109" s="178"/>
      <c r="J109" s="179">
        <f>ROUND(I109*H109,2)</f>
        <v>0</v>
      </c>
      <c r="K109" s="175" t="s">
        <v>132</v>
      </c>
      <c r="L109" s="38"/>
      <c r="M109" s="180" t="s">
        <v>22</v>
      </c>
      <c r="N109" s="181" t="s">
        <v>45</v>
      </c>
      <c r="O109" s="60"/>
      <c r="P109" s="182">
        <f>O109*H109</f>
        <v>0</v>
      </c>
      <c r="Q109" s="182">
        <v>0.00438</v>
      </c>
      <c r="R109" s="182">
        <f>Q109*H109</f>
        <v>1.57371648</v>
      </c>
      <c r="S109" s="182">
        <v>0</v>
      </c>
      <c r="T109" s="182">
        <f>S109*H109</f>
        <v>0</v>
      </c>
      <c r="U109" s="183" t="s">
        <v>22</v>
      </c>
      <c r="AR109" s="17" t="s">
        <v>89</v>
      </c>
      <c r="AT109" s="17" t="s">
        <v>128</v>
      </c>
      <c r="AU109" s="17" t="s">
        <v>83</v>
      </c>
      <c r="AY109" s="17" t="s">
        <v>125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17" t="s">
        <v>79</v>
      </c>
      <c r="BK109" s="184">
        <f>ROUND(I109*H109,2)</f>
        <v>0</v>
      </c>
      <c r="BL109" s="17" t="s">
        <v>89</v>
      </c>
      <c r="BM109" s="17" t="s">
        <v>348</v>
      </c>
    </row>
    <row r="110" spans="2:51" s="12" customFormat="1" ht="10.2">
      <c r="B110" s="196"/>
      <c r="C110" s="197"/>
      <c r="D110" s="187" t="s">
        <v>134</v>
      </c>
      <c r="E110" s="198" t="s">
        <v>22</v>
      </c>
      <c r="F110" s="199" t="s">
        <v>340</v>
      </c>
      <c r="G110" s="197"/>
      <c r="H110" s="200">
        <v>496.096</v>
      </c>
      <c r="I110" s="201"/>
      <c r="J110" s="197"/>
      <c r="K110" s="197"/>
      <c r="L110" s="202"/>
      <c r="M110" s="203"/>
      <c r="N110" s="204"/>
      <c r="O110" s="204"/>
      <c r="P110" s="204"/>
      <c r="Q110" s="204"/>
      <c r="R110" s="204"/>
      <c r="S110" s="204"/>
      <c r="T110" s="204"/>
      <c r="U110" s="205"/>
      <c r="AT110" s="206" t="s">
        <v>134</v>
      </c>
      <c r="AU110" s="206" t="s">
        <v>83</v>
      </c>
      <c r="AV110" s="12" t="s">
        <v>83</v>
      </c>
      <c r="AW110" s="12" t="s">
        <v>35</v>
      </c>
      <c r="AX110" s="12" t="s">
        <v>74</v>
      </c>
      <c r="AY110" s="206" t="s">
        <v>125</v>
      </c>
    </row>
    <row r="111" spans="2:51" s="12" customFormat="1" ht="10.2">
      <c r="B111" s="196"/>
      <c r="C111" s="197"/>
      <c r="D111" s="187" t="s">
        <v>134</v>
      </c>
      <c r="E111" s="198" t="s">
        <v>22</v>
      </c>
      <c r="F111" s="199" t="s">
        <v>341</v>
      </c>
      <c r="G111" s="197"/>
      <c r="H111" s="200">
        <v>-136.8</v>
      </c>
      <c r="I111" s="201"/>
      <c r="J111" s="197"/>
      <c r="K111" s="197"/>
      <c r="L111" s="202"/>
      <c r="M111" s="203"/>
      <c r="N111" s="204"/>
      <c r="O111" s="204"/>
      <c r="P111" s="204"/>
      <c r="Q111" s="204"/>
      <c r="R111" s="204"/>
      <c r="S111" s="204"/>
      <c r="T111" s="204"/>
      <c r="U111" s="205"/>
      <c r="AT111" s="206" t="s">
        <v>134</v>
      </c>
      <c r="AU111" s="206" t="s">
        <v>83</v>
      </c>
      <c r="AV111" s="12" t="s">
        <v>83</v>
      </c>
      <c r="AW111" s="12" t="s">
        <v>35</v>
      </c>
      <c r="AX111" s="12" t="s">
        <v>74</v>
      </c>
      <c r="AY111" s="206" t="s">
        <v>125</v>
      </c>
    </row>
    <row r="112" spans="2:51" s="13" customFormat="1" ht="10.2">
      <c r="B112" s="207"/>
      <c r="C112" s="208"/>
      <c r="D112" s="187" t="s">
        <v>134</v>
      </c>
      <c r="E112" s="209" t="s">
        <v>22</v>
      </c>
      <c r="F112" s="210" t="s">
        <v>342</v>
      </c>
      <c r="G112" s="208"/>
      <c r="H112" s="211">
        <v>359.296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5"/>
      <c r="U112" s="216"/>
      <c r="AT112" s="217" t="s">
        <v>134</v>
      </c>
      <c r="AU112" s="217" t="s">
        <v>83</v>
      </c>
      <c r="AV112" s="13" t="s">
        <v>89</v>
      </c>
      <c r="AW112" s="13" t="s">
        <v>35</v>
      </c>
      <c r="AX112" s="13" t="s">
        <v>79</v>
      </c>
      <c r="AY112" s="217" t="s">
        <v>125</v>
      </c>
    </row>
    <row r="113" spans="2:65" s="1" customFormat="1" ht="20.4" customHeight="1">
      <c r="B113" s="34"/>
      <c r="C113" s="173" t="s">
        <v>89</v>
      </c>
      <c r="D113" s="173" t="s">
        <v>128</v>
      </c>
      <c r="E113" s="174" t="s">
        <v>349</v>
      </c>
      <c r="F113" s="175" t="s">
        <v>350</v>
      </c>
      <c r="G113" s="176" t="s">
        <v>131</v>
      </c>
      <c r="H113" s="177">
        <v>359.296</v>
      </c>
      <c r="I113" s="178"/>
      <c r="J113" s="179">
        <f>ROUND(I113*H113,2)</f>
        <v>0</v>
      </c>
      <c r="K113" s="175" t="s">
        <v>132</v>
      </c>
      <c r="L113" s="38"/>
      <c r="M113" s="180" t="s">
        <v>22</v>
      </c>
      <c r="N113" s="181" t="s">
        <v>45</v>
      </c>
      <c r="O113" s="60"/>
      <c r="P113" s="182">
        <f>O113*H113</f>
        <v>0</v>
      </c>
      <c r="Q113" s="182">
        <v>0.003</v>
      </c>
      <c r="R113" s="182">
        <f>Q113*H113</f>
        <v>1.077888</v>
      </c>
      <c r="S113" s="182">
        <v>0</v>
      </c>
      <c r="T113" s="182">
        <f>S113*H113</f>
        <v>0</v>
      </c>
      <c r="U113" s="183" t="s">
        <v>22</v>
      </c>
      <c r="AR113" s="17" t="s">
        <v>89</v>
      </c>
      <c r="AT113" s="17" t="s">
        <v>128</v>
      </c>
      <c r="AU113" s="17" t="s">
        <v>83</v>
      </c>
      <c r="AY113" s="17" t="s">
        <v>125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17" t="s">
        <v>79</v>
      </c>
      <c r="BK113" s="184">
        <f>ROUND(I113*H113,2)</f>
        <v>0</v>
      </c>
      <c r="BL113" s="17" t="s">
        <v>89</v>
      </c>
      <c r="BM113" s="17" t="s">
        <v>351</v>
      </c>
    </row>
    <row r="114" spans="2:51" s="12" customFormat="1" ht="10.2">
      <c r="B114" s="196"/>
      <c r="C114" s="197"/>
      <c r="D114" s="187" t="s">
        <v>134</v>
      </c>
      <c r="E114" s="198" t="s">
        <v>22</v>
      </c>
      <c r="F114" s="199" t="s">
        <v>340</v>
      </c>
      <c r="G114" s="197"/>
      <c r="H114" s="200">
        <v>496.096</v>
      </c>
      <c r="I114" s="201"/>
      <c r="J114" s="197"/>
      <c r="K114" s="197"/>
      <c r="L114" s="202"/>
      <c r="M114" s="203"/>
      <c r="N114" s="204"/>
      <c r="O114" s="204"/>
      <c r="P114" s="204"/>
      <c r="Q114" s="204"/>
      <c r="R114" s="204"/>
      <c r="S114" s="204"/>
      <c r="T114" s="204"/>
      <c r="U114" s="205"/>
      <c r="AT114" s="206" t="s">
        <v>134</v>
      </c>
      <c r="AU114" s="206" t="s">
        <v>83</v>
      </c>
      <c r="AV114" s="12" t="s">
        <v>83</v>
      </c>
      <c r="AW114" s="12" t="s">
        <v>35</v>
      </c>
      <c r="AX114" s="12" t="s">
        <v>74</v>
      </c>
      <c r="AY114" s="206" t="s">
        <v>125</v>
      </c>
    </row>
    <row r="115" spans="2:51" s="12" customFormat="1" ht="10.2">
      <c r="B115" s="196"/>
      <c r="C115" s="197"/>
      <c r="D115" s="187" t="s">
        <v>134</v>
      </c>
      <c r="E115" s="198" t="s">
        <v>22</v>
      </c>
      <c r="F115" s="199" t="s">
        <v>341</v>
      </c>
      <c r="G115" s="197"/>
      <c r="H115" s="200">
        <v>-136.8</v>
      </c>
      <c r="I115" s="201"/>
      <c r="J115" s="197"/>
      <c r="K115" s="197"/>
      <c r="L115" s="202"/>
      <c r="M115" s="203"/>
      <c r="N115" s="204"/>
      <c r="O115" s="204"/>
      <c r="P115" s="204"/>
      <c r="Q115" s="204"/>
      <c r="R115" s="204"/>
      <c r="S115" s="204"/>
      <c r="T115" s="204"/>
      <c r="U115" s="205"/>
      <c r="AT115" s="206" t="s">
        <v>134</v>
      </c>
      <c r="AU115" s="206" t="s">
        <v>83</v>
      </c>
      <c r="AV115" s="12" t="s">
        <v>83</v>
      </c>
      <c r="AW115" s="12" t="s">
        <v>35</v>
      </c>
      <c r="AX115" s="12" t="s">
        <v>74</v>
      </c>
      <c r="AY115" s="206" t="s">
        <v>125</v>
      </c>
    </row>
    <row r="116" spans="2:51" s="13" customFormat="1" ht="10.2">
      <c r="B116" s="207"/>
      <c r="C116" s="208"/>
      <c r="D116" s="187" t="s">
        <v>134</v>
      </c>
      <c r="E116" s="209" t="s">
        <v>22</v>
      </c>
      <c r="F116" s="210" t="s">
        <v>342</v>
      </c>
      <c r="G116" s="208"/>
      <c r="H116" s="211">
        <v>359.296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5"/>
      <c r="U116" s="216"/>
      <c r="AT116" s="217" t="s">
        <v>134</v>
      </c>
      <c r="AU116" s="217" t="s">
        <v>83</v>
      </c>
      <c r="AV116" s="13" t="s">
        <v>89</v>
      </c>
      <c r="AW116" s="13" t="s">
        <v>35</v>
      </c>
      <c r="AX116" s="13" t="s">
        <v>79</v>
      </c>
      <c r="AY116" s="217" t="s">
        <v>125</v>
      </c>
    </row>
    <row r="117" spans="2:65" s="1" customFormat="1" ht="20.4" customHeight="1">
      <c r="B117" s="34"/>
      <c r="C117" s="173" t="s">
        <v>151</v>
      </c>
      <c r="D117" s="173" t="s">
        <v>128</v>
      </c>
      <c r="E117" s="174" t="s">
        <v>352</v>
      </c>
      <c r="F117" s="175" t="s">
        <v>353</v>
      </c>
      <c r="G117" s="176" t="s">
        <v>285</v>
      </c>
      <c r="H117" s="177">
        <v>410.4</v>
      </c>
      <c r="I117" s="178"/>
      <c r="J117" s="179">
        <f>ROUND(I117*H117,2)</f>
        <v>0</v>
      </c>
      <c r="K117" s="175" t="s">
        <v>132</v>
      </c>
      <c r="L117" s="38"/>
      <c r="M117" s="180" t="s">
        <v>22</v>
      </c>
      <c r="N117" s="181" t="s">
        <v>45</v>
      </c>
      <c r="O117" s="60"/>
      <c r="P117" s="182">
        <f>O117*H117</f>
        <v>0</v>
      </c>
      <c r="Q117" s="182">
        <v>0.0015</v>
      </c>
      <c r="R117" s="182">
        <f>Q117*H117</f>
        <v>0.6155999999999999</v>
      </c>
      <c r="S117" s="182">
        <v>0</v>
      </c>
      <c r="T117" s="182">
        <f>S117*H117</f>
        <v>0</v>
      </c>
      <c r="U117" s="183" t="s">
        <v>22</v>
      </c>
      <c r="AR117" s="17" t="s">
        <v>89</v>
      </c>
      <c r="AT117" s="17" t="s">
        <v>128</v>
      </c>
      <c r="AU117" s="17" t="s">
        <v>83</v>
      </c>
      <c r="AY117" s="17" t="s">
        <v>125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17" t="s">
        <v>79</v>
      </c>
      <c r="BK117" s="184">
        <f>ROUND(I117*H117,2)</f>
        <v>0</v>
      </c>
      <c r="BL117" s="17" t="s">
        <v>89</v>
      </c>
      <c r="BM117" s="17" t="s">
        <v>354</v>
      </c>
    </row>
    <row r="118" spans="2:51" s="12" customFormat="1" ht="10.2">
      <c r="B118" s="196"/>
      <c r="C118" s="197"/>
      <c r="D118" s="187" t="s">
        <v>134</v>
      </c>
      <c r="E118" s="198" t="s">
        <v>22</v>
      </c>
      <c r="F118" s="199" t="s">
        <v>355</v>
      </c>
      <c r="G118" s="197"/>
      <c r="H118" s="200">
        <v>410.4</v>
      </c>
      <c r="I118" s="201"/>
      <c r="J118" s="197"/>
      <c r="K118" s="197"/>
      <c r="L118" s="202"/>
      <c r="M118" s="203"/>
      <c r="N118" s="204"/>
      <c r="O118" s="204"/>
      <c r="P118" s="204"/>
      <c r="Q118" s="204"/>
      <c r="R118" s="204"/>
      <c r="S118" s="204"/>
      <c r="T118" s="204"/>
      <c r="U118" s="205"/>
      <c r="AT118" s="206" t="s">
        <v>134</v>
      </c>
      <c r="AU118" s="206" t="s">
        <v>83</v>
      </c>
      <c r="AV118" s="12" t="s">
        <v>83</v>
      </c>
      <c r="AW118" s="12" t="s">
        <v>35</v>
      </c>
      <c r="AX118" s="12" t="s">
        <v>79</v>
      </c>
      <c r="AY118" s="206" t="s">
        <v>125</v>
      </c>
    </row>
    <row r="119" spans="2:63" s="10" customFormat="1" ht="22.8" customHeight="1">
      <c r="B119" s="157"/>
      <c r="C119" s="158"/>
      <c r="D119" s="159" t="s">
        <v>73</v>
      </c>
      <c r="E119" s="171" t="s">
        <v>170</v>
      </c>
      <c r="F119" s="171" t="s">
        <v>171</v>
      </c>
      <c r="G119" s="158"/>
      <c r="H119" s="158"/>
      <c r="I119" s="161"/>
      <c r="J119" s="172">
        <f>BK119</f>
        <v>0</v>
      </c>
      <c r="K119" s="158"/>
      <c r="L119" s="163"/>
      <c r="M119" s="164"/>
      <c r="N119" s="165"/>
      <c r="O119" s="165"/>
      <c r="P119" s="166">
        <f>P120+P138+P161+P169</f>
        <v>0</v>
      </c>
      <c r="Q119" s="165"/>
      <c r="R119" s="166">
        <f>R120+R138+R161+R169</f>
        <v>0.54541995</v>
      </c>
      <c r="S119" s="165"/>
      <c r="T119" s="166">
        <f>T120+T138+T161+T169</f>
        <v>23.10915208</v>
      </c>
      <c r="U119" s="167"/>
      <c r="AR119" s="168" t="s">
        <v>79</v>
      </c>
      <c r="AT119" s="169" t="s">
        <v>73</v>
      </c>
      <c r="AU119" s="169" t="s">
        <v>79</v>
      </c>
      <c r="AY119" s="168" t="s">
        <v>125</v>
      </c>
      <c r="BK119" s="170">
        <f>BK120+BK138+BK161+BK169</f>
        <v>0</v>
      </c>
    </row>
    <row r="120" spans="2:63" s="10" customFormat="1" ht="20.85" customHeight="1">
      <c r="B120" s="157"/>
      <c r="C120" s="158"/>
      <c r="D120" s="159" t="s">
        <v>73</v>
      </c>
      <c r="E120" s="171" t="s">
        <v>356</v>
      </c>
      <c r="F120" s="171" t="s">
        <v>357</v>
      </c>
      <c r="G120" s="158"/>
      <c r="H120" s="158"/>
      <c r="I120" s="161"/>
      <c r="J120" s="172">
        <f>BK120</f>
        <v>0</v>
      </c>
      <c r="K120" s="158"/>
      <c r="L120" s="163"/>
      <c r="M120" s="164"/>
      <c r="N120" s="165"/>
      <c r="O120" s="165"/>
      <c r="P120" s="166">
        <f>SUM(P121:P137)</f>
        <v>0</v>
      </c>
      <c r="Q120" s="165"/>
      <c r="R120" s="166">
        <f>SUM(R121:R137)</f>
        <v>0</v>
      </c>
      <c r="S120" s="165"/>
      <c r="T120" s="166">
        <f>SUM(T121:T137)</f>
        <v>0</v>
      </c>
      <c r="U120" s="167"/>
      <c r="AR120" s="168" t="s">
        <v>79</v>
      </c>
      <c r="AT120" s="169" t="s">
        <v>73</v>
      </c>
      <c r="AU120" s="169" t="s">
        <v>83</v>
      </c>
      <c r="AY120" s="168" t="s">
        <v>125</v>
      </c>
      <c r="BK120" s="170">
        <f>SUM(BK121:BK137)</f>
        <v>0</v>
      </c>
    </row>
    <row r="121" spans="2:65" s="1" customFormat="1" ht="20.4" customHeight="1">
      <c r="B121" s="34"/>
      <c r="C121" s="173" t="s">
        <v>155</v>
      </c>
      <c r="D121" s="173" t="s">
        <v>128</v>
      </c>
      <c r="E121" s="174" t="s">
        <v>358</v>
      </c>
      <c r="F121" s="175" t="s">
        <v>359</v>
      </c>
      <c r="G121" s="176" t="s">
        <v>131</v>
      </c>
      <c r="H121" s="177">
        <v>898</v>
      </c>
      <c r="I121" s="178"/>
      <c r="J121" s="179">
        <f>ROUND(I121*H121,2)</f>
        <v>0</v>
      </c>
      <c r="K121" s="175" t="s">
        <v>132</v>
      </c>
      <c r="L121" s="38"/>
      <c r="M121" s="180" t="s">
        <v>22</v>
      </c>
      <c r="N121" s="181" t="s">
        <v>45</v>
      </c>
      <c r="O121" s="60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2">
        <f>S121*H121</f>
        <v>0</v>
      </c>
      <c r="U121" s="183" t="s">
        <v>22</v>
      </c>
      <c r="AR121" s="17" t="s">
        <v>89</v>
      </c>
      <c r="AT121" s="17" t="s">
        <v>128</v>
      </c>
      <c r="AU121" s="17" t="s">
        <v>86</v>
      </c>
      <c r="AY121" s="17" t="s">
        <v>125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7" t="s">
        <v>79</v>
      </c>
      <c r="BK121" s="184">
        <f>ROUND(I121*H121,2)</f>
        <v>0</v>
      </c>
      <c r="BL121" s="17" t="s">
        <v>89</v>
      </c>
      <c r="BM121" s="17" t="s">
        <v>360</v>
      </c>
    </row>
    <row r="122" spans="2:51" s="12" customFormat="1" ht="10.2">
      <c r="B122" s="196"/>
      <c r="C122" s="197"/>
      <c r="D122" s="187" t="s">
        <v>134</v>
      </c>
      <c r="E122" s="198" t="s">
        <v>22</v>
      </c>
      <c r="F122" s="199" t="s">
        <v>361</v>
      </c>
      <c r="G122" s="197"/>
      <c r="H122" s="200">
        <v>240</v>
      </c>
      <c r="I122" s="201"/>
      <c r="J122" s="197"/>
      <c r="K122" s="197"/>
      <c r="L122" s="202"/>
      <c r="M122" s="203"/>
      <c r="N122" s="204"/>
      <c r="O122" s="204"/>
      <c r="P122" s="204"/>
      <c r="Q122" s="204"/>
      <c r="R122" s="204"/>
      <c r="S122" s="204"/>
      <c r="T122" s="204"/>
      <c r="U122" s="205"/>
      <c r="AT122" s="206" t="s">
        <v>134</v>
      </c>
      <c r="AU122" s="206" t="s">
        <v>86</v>
      </c>
      <c r="AV122" s="12" t="s">
        <v>83</v>
      </c>
      <c r="AW122" s="12" t="s">
        <v>35</v>
      </c>
      <c r="AX122" s="12" t="s">
        <v>74</v>
      </c>
      <c r="AY122" s="206" t="s">
        <v>125</v>
      </c>
    </row>
    <row r="123" spans="2:51" s="14" customFormat="1" ht="10.2">
      <c r="B123" s="229"/>
      <c r="C123" s="230"/>
      <c r="D123" s="187" t="s">
        <v>134</v>
      </c>
      <c r="E123" s="231" t="s">
        <v>22</v>
      </c>
      <c r="F123" s="232" t="s">
        <v>362</v>
      </c>
      <c r="G123" s="230"/>
      <c r="H123" s="233">
        <v>240</v>
      </c>
      <c r="I123" s="234"/>
      <c r="J123" s="230"/>
      <c r="K123" s="230"/>
      <c r="L123" s="235"/>
      <c r="M123" s="236"/>
      <c r="N123" s="237"/>
      <c r="O123" s="237"/>
      <c r="P123" s="237"/>
      <c r="Q123" s="237"/>
      <c r="R123" s="237"/>
      <c r="S123" s="237"/>
      <c r="T123" s="237"/>
      <c r="U123" s="238"/>
      <c r="AT123" s="239" t="s">
        <v>134</v>
      </c>
      <c r="AU123" s="239" t="s">
        <v>86</v>
      </c>
      <c r="AV123" s="14" t="s">
        <v>86</v>
      </c>
      <c r="AW123" s="14" t="s">
        <v>35</v>
      </c>
      <c r="AX123" s="14" t="s">
        <v>74</v>
      </c>
      <c r="AY123" s="239" t="s">
        <v>125</v>
      </c>
    </row>
    <row r="124" spans="2:51" s="12" customFormat="1" ht="10.2">
      <c r="B124" s="196"/>
      <c r="C124" s="197"/>
      <c r="D124" s="187" t="s">
        <v>134</v>
      </c>
      <c r="E124" s="198" t="s">
        <v>22</v>
      </c>
      <c r="F124" s="199" t="s">
        <v>363</v>
      </c>
      <c r="G124" s="197"/>
      <c r="H124" s="200">
        <v>658</v>
      </c>
      <c r="I124" s="201"/>
      <c r="J124" s="197"/>
      <c r="K124" s="197"/>
      <c r="L124" s="202"/>
      <c r="M124" s="203"/>
      <c r="N124" s="204"/>
      <c r="O124" s="204"/>
      <c r="P124" s="204"/>
      <c r="Q124" s="204"/>
      <c r="R124" s="204"/>
      <c r="S124" s="204"/>
      <c r="T124" s="204"/>
      <c r="U124" s="205"/>
      <c r="AT124" s="206" t="s">
        <v>134</v>
      </c>
      <c r="AU124" s="206" t="s">
        <v>86</v>
      </c>
      <c r="AV124" s="12" t="s">
        <v>83</v>
      </c>
      <c r="AW124" s="12" t="s">
        <v>35</v>
      </c>
      <c r="AX124" s="12" t="s">
        <v>74</v>
      </c>
      <c r="AY124" s="206" t="s">
        <v>125</v>
      </c>
    </row>
    <row r="125" spans="2:51" s="14" customFormat="1" ht="10.2">
      <c r="B125" s="229"/>
      <c r="C125" s="230"/>
      <c r="D125" s="187" t="s">
        <v>134</v>
      </c>
      <c r="E125" s="231" t="s">
        <v>22</v>
      </c>
      <c r="F125" s="232" t="s">
        <v>364</v>
      </c>
      <c r="G125" s="230"/>
      <c r="H125" s="233">
        <v>658</v>
      </c>
      <c r="I125" s="234"/>
      <c r="J125" s="230"/>
      <c r="K125" s="230"/>
      <c r="L125" s="235"/>
      <c r="M125" s="236"/>
      <c r="N125" s="237"/>
      <c r="O125" s="237"/>
      <c r="P125" s="237"/>
      <c r="Q125" s="237"/>
      <c r="R125" s="237"/>
      <c r="S125" s="237"/>
      <c r="T125" s="237"/>
      <c r="U125" s="238"/>
      <c r="AT125" s="239" t="s">
        <v>134</v>
      </c>
      <c r="AU125" s="239" t="s">
        <v>86</v>
      </c>
      <c r="AV125" s="14" t="s">
        <v>86</v>
      </c>
      <c r="AW125" s="14" t="s">
        <v>35</v>
      </c>
      <c r="AX125" s="14" t="s">
        <v>74</v>
      </c>
      <c r="AY125" s="239" t="s">
        <v>125</v>
      </c>
    </row>
    <row r="126" spans="2:51" s="13" customFormat="1" ht="10.2">
      <c r="B126" s="207"/>
      <c r="C126" s="208"/>
      <c r="D126" s="187" t="s">
        <v>134</v>
      </c>
      <c r="E126" s="209" t="s">
        <v>22</v>
      </c>
      <c r="F126" s="210" t="s">
        <v>139</v>
      </c>
      <c r="G126" s="208"/>
      <c r="H126" s="211">
        <v>898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5"/>
      <c r="U126" s="216"/>
      <c r="AT126" s="217" t="s">
        <v>134</v>
      </c>
      <c r="AU126" s="217" t="s">
        <v>86</v>
      </c>
      <c r="AV126" s="13" t="s">
        <v>89</v>
      </c>
      <c r="AW126" s="13" t="s">
        <v>35</v>
      </c>
      <c r="AX126" s="13" t="s">
        <v>79</v>
      </c>
      <c r="AY126" s="217" t="s">
        <v>125</v>
      </c>
    </row>
    <row r="127" spans="2:65" s="1" customFormat="1" ht="20.4" customHeight="1">
      <c r="B127" s="34"/>
      <c r="C127" s="173" t="s">
        <v>160</v>
      </c>
      <c r="D127" s="173" t="s">
        <v>128</v>
      </c>
      <c r="E127" s="174" t="s">
        <v>365</v>
      </c>
      <c r="F127" s="175" t="s">
        <v>366</v>
      </c>
      <c r="G127" s="176" t="s">
        <v>131</v>
      </c>
      <c r="H127" s="177">
        <v>42840</v>
      </c>
      <c r="I127" s="178"/>
      <c r="J127" s="179">
        <f>ROUND(I127*H127,2)</f>
        <v>0</v>
      </c>
      <c r="K127" s="175" t="s">
        <v>132</v>
      </c>
      <c r="L127" s="38"/>
      <c r="M127" s="180" t="s">
        <v>22</v>
      </c>
      <c r="N127" s="181" t="s">
        <v>45</v>
      </c>
      <c r="O127" s="60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2">
        <f>S127*H127</f>
        <v>0</v>
      </c>
      <c r="U127" s="183" t="s">
        <v>22</v>
      </c>
      <c r="AR127" s="17" t="s">
        <v>89</v>
      </c>
      <c r="AT127" s="17" t="s">
        <v>128</v>
      </c>
      <c r="AU127" s="17" t="s">
        <v>86</v>
      </c>
      <c r="AY127" s="17" t="s">
        <v>125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7" t="s">
        <v>79</v>
      </c>
      <c r="BK127" s="184">
        <f>ROUND(I127*H127,2)</f>
        <v>0</v>
      </c>
      <c r="BL127" s="17" t="s">
        <v>89</v>
      </c>
      <c r="BM127" s="17" t="s">
        <v>367</v>
      </c>
    </row>
    <row r="128" spans="2:51" s="12" customFormat="1" ht="10.2">
      <c r="B128" s="196"/>
      <c r="C128" s="197"/>
      <c r="D128" s="187" t="s">
        <v>134</v>
      </c>
      <c r="E128" s="198" t="s">
        <v>22</v>
      </c>
      <c r="F128" s="199" t="s">
        <v>368</v>
      </c>
      <c r="G128" s="197"/>
      <c r="H128" s="200">
        <v>3360</v>
      </c>
      <c r="I128" s="201"/>
      <c r="J128" s="197"/>
      <c r="K128" s="197"/>
      <c r="L128" s="202"/>
      <c r="M128" s="203"/>
      <c r="N128" s="204"/>
      <c r="O128" s="204"/>
      <c r="P128" s="204"/>
      <c r="Q128" s="204"/>
      <c r="R128" s="204"/>
      <c r="S128" s="204"/>
      <c r="T128" s="204"/>
      <c r="U128" s="205"/>
      <c r="AT128" s="206" t="s">
        <v>134</v>
      </c>
      <c r="AU128" s="206" t="s">
        <v>86</v>
      </c>
      <c r="AV128" s="12" t="s">
        <v>83</v>
      </c>
      <c r="AW128" s="12" t="s">
        <v>35</v>
      </c>
      <c r="AX128" s="12" t="s">
        <v>74</v>
      </c>
      <c r="AY128" s="206" t="s">
        <v>125</v>
      </c>
    </row>
    <row r="129" spans="2:51" s="14" customFormat="1" ht="10.2">
      <c r="B129" s="229"/>
      <c r="C129" s="230"/>
      <c r="D129" s="187" t="s">
        <v>134</v>
      </c>
      <c r="E129" s="231" t="s">
        <v>22</v>
      </c>
      <c r="F129" s="232" t="s">
        <v>362</v>
      </c>
      <c r="G129" s="230"/>
      <c r="H129" s="233">
        <v>3360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7"/>
      <c r="U129" s="238"/>
      <c r="AT129" s="239" t="s">
        <v>134</v>
      </c>
      <c r="AU129" s="239" t="s">
        <v>86</v>
      </c>
      <c r="AV129" s="14" t="s">
        <v>86</v>
      </c>
      <c r="AW129" s="14" t="s">
        <v>35</v>
      </c>
      <c r="AX129" s="14" t="s">
        <v>74</v>
      </c>
      <c r="AY129" s="239" t="s">
        <v>125</v>
      </c>
    </row>
    <row r="130" spans="2:51" s="12" customFormat="1" ht="10.2">
      <c r="B130" s="196"/>
      <c r="C130" s="197"/>
      <c r="D130" s="187" t="s">
        <v>134</v>
      </c>
      <c r="E130" s="198" t="s">
        <v>22</v>
      </c>
      <c r="F130" s="199" t="s">
        <v>369</v>
      </c>
      <c r="G130" s="197"/>
      <c r="H130" s="200">
        <v>39480</v>
      </c>
      <c r="I130" s="201"/>
      <c r="J130" s="197"/>
      <c r="K130" s="197"/>
      <c r="L130" s="202"/>
      <c r="M130" s="203"/>
      <c r="N130" s="204"/>
      <c r="O130" s="204"/>
      <c r="P130" s="204"/>
      <c r="Q130" s="204"/>
      <c r="R130" s="204"/>
      <c r="S130" s="204"/>
      <c r="T130" s="204"/>
      <c r="U130" s="205"/>
      <c r="AT130" s="206" t="s">
        <v>134</v>
      </c>
      <c r="AU130" s="206" t="s">
        <v>86</v>
      </c>
      <c r="AV130" s="12" t="s">
        <v>83</v>
      </c>
      <c r="AW130" s="12" t="s">
        <v>35</v>
      </c>
      <c r="AX130" s="12" t="s">
        <v>74</v>
      </c>
      <c r="AY130" s="206" t="s">
        <v>125</v>
      </c>
    </row>
    <row r="131" spans="2:51" s="14" customFormat="1" ht="10.2">
      <c r="B131" s="229"/>
      <c r="C131" s="230"/>
      <c r="D131" s="187" t="s">
        <v>134</v>
      </c>
      <c r="E131" s="231" t="s">
        <v>22</v>
      </c>
      <c r="F131" s="232" t="s">
        <v>370</v>
      </c>
      <c r="G131" s="230"/>
      <c r="H131" s="233">
        <v>39480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7"/>
      <c r="U131" s="238"/>
      <c r="AT131" s="239" t="s">
        <v>134</v>
      </c>
      <c r="AU131" s="239" t="s">
        <v>86</v>
      </c>
      <c r="AV131" s="14" t="s">
        <v>86</v>
      </c>
      <c r="AW131" s="14" t="s">
        <v>35</v>
      </c>
      <c r="AX131" s="14" t="s">
        <v>74</v>
      </c>
      <c r="AY131" s="239" t="s">
        <v>125</v>
      </c>
    </row>
    <row r="132" spans="2:51" s="13" customFormat="1" ht="10.2">
      <c r="B132" s="207"/>
      <c r="C132" s="208"/>
      <c r="D132" s="187" t="s">
        <v>134</v>
      </c>
      <c r="E132" s="209" t="s">
        <v>22</v>
      </c>
      <c r="F132" s="210" t="s">
        <v>139</v>
      </c>
      <c r="G132" s="208"/>
      <c r="H132" s="211">
        <v>42840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5"/>
      <c r="U132" s="216"/>
      <c r="AT132" s="217" t="s">
        <v>134</v>
      </c>
      <c r="AU132" s="217" t="s">
        <v>86</v>
      </c>
      <c r="AV132" s="13" t="s">
        <v>89</v>
      </c>
      <c r="AW132" s="13" t="s">
        <v>35</v>
      </c>
      <c r="AX132" s="13" t="s">
        <v>79</v>
      </c>
      <c r="AY132" s="217" t="s">
        <v>125</v>
      </c>
    </row>
    <row r="133" spans="2:65" s="1" customFormat="1" ht="20.4" customHeight="1">
      <c r="B133" s="34"/>
      <c r="C133" s="173" t="s">
        <v>164</v>
      </c>
      <c r="D133" s="173" t="s">
        <v>128</v>
      </c>
      <c r="E133" s="174" t="s">
        <v>371</v>
      </c>
      <c r="F133" s="175" t="s">
        <v>372</v>
      </c>
      <c r="G133" s="176" t="s">
        <v>131</v>
      </c>
      <c r="H133" s="177">
        <v>898</v>
      </c>
      <c r="I133" s="178"/>
      <c r="J133" s="179">
        <f>ROUND(I133*H133,2)</f>
        <v>0</v>
      </c>
      <c r="K133" s="175" t="s">
        <v>132</v>
      </c>
      <c r="L133" s="38"/>
      <c r="M133" s="180" t="s">
        <v>22</v>
      </c>
      <c r="N133" s="181" t="s">
        <v>45</v>
      </c>
      <c r="O133" s="60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2">
        <f>S133*H133</f>
        <v>0</v>
      </c>
      <c r="U133" s="183" t="s">
        <v>22</v>
      </c>
      <c r="AR133" s="17" t="s">
        <v>89</v>
      </c>
      <c r="AT133" s="17" t="s">
        <v>128</v>
      </c>
      <c r="AU133" s="17" t="s">
        <v>86</v>
      </c>
      <c r="AY133" s="17" t="s">
        <v>125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7" t="s">
        <v>79</v>
      </c>
      <c r="BK133" s="184">
        <f>ROUND(I133*H133,2)</f>
        <v>0</v>
      </c>
      <c r="BL133" s="17" t="s">
        <v>89</v>
      </c>
      <c r="BM133" s="17" t="s">
        <v>373</v>
      </c>
    </row>
    <row r="134" spans="2:65" s="1" customFormat="1" ht="20.4" customHeight="1">
      <c r="B134" s="34"/>
      <c r="C134" s="173" t="s">
        <v>170</v>
      </c>
      <c r="D134" s="173" t="s">
        <v>128</v>
      </c>
      <c r="E134" s="174" t="s">
        <v>374</v>
      </c>
      <c r="F134" s="175" t="s">
        <v>375</v>
      </c>
      <c r="G134" s="176" t="s">
        <v>376</v>
      </c>
      <c r="H134" s="177">
        <v>2</v>
      </c>
      <c r="I134" s="178"/>
      <c r="J134" s="179">
        <f>ROUND(I134*H134,2)</f>
        <v>0</v>
      </c>
      <c r="K134" s="175" t="s">
        <v>132</v>
      </c>
      <c r="L134" s="38"/>
      <c r="M134" s="180" t="s">
        <v>22</v>
      </c>
      <c r="N134" s="181" t="s">
        <v>45</v>
      </c>
      <c r="O134" s="60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2">
        <f>S134*H134</f>
        <v>0</v>
      </c>
      <c r="U134" s="183" t="s">
        <v>22</v>
      </c>
      <c r="AR134" s="17" t="s">
        <v>89</v>
      </c>
      <c r="AT134" s="17" t="s">
        <v>128</v>
      </c>
      <c r="AU134" s="17" t="s">
        <v>86</v>
      </c>
      <c r="AY134" s="17" t="s">
        <v>125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7" t="s">
        <v>79</v>
      </c>
      <c r="BK134" s="184">
        <f>ROUND(I134*H134,2)</f>
        <v>0</v>
      </c>
      <c r="BL134" s="17" t="s">
        <v>89</v>
      </c>
      <c r="BM134" s="17" t="s">
        <v>377</v>
      </c>
    </row>
    <row r="135" spans="2:65" s="1" customFormat="1" ht="20.4" customHeight="1">
      <c r="B135" s="34"/>
      <c r="C135" s="173" t="s">
        <v>177</v>
      </c>
      <c r="D135" s="173" t="s">
        <v>128</v>
      </c>
      <c r="E135" s="174" t="s">
        <v>378</v>
      </c>
      <c r="F135" s="175" t="s">
        <v>379</v>
      </c>
      <c r="G135" s="176" t="s">
        <v>376</v>
      </c>
      <c r="H135" s="177">
        <v>120</v>
      </c>
      <c r="I135" s="178"/>
      <c r="J135" s="179">
        <f>ROUND(I135*H135,2)</f>
        <v>0</v>
      </c>
      <c r="K135" s="175" t="s">
        <v>132</v>
      </c>
      <c r="L135" s="38"/>
      <c r="M135" s="180" t="s">
        <v>22</v>
      </c>
      <c r="N135" s="181" t="s">
        <v>45</v>
      </c>
      <c r="O135" s="60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2">
        <f>S135*H135</f>
        <v>0</v>
      </c>
      <c r="U135" s="183" t="s">
        <v>22</v>
      </c>
      <c r="AR135" s="17" t="s">
        <v>89</v>
      </c>
      <c r="AT135" s="17" t="s">
        <v>128</v>
      </c>
      <c r="AU135" s="17" t="s">
        <v>86</v>
      </c>
      <c r="AY135" s="17" t="s">
        <v>125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7" t="s">
        <v>79</v>
      </c>
      <c r="BK135" s="184">
        <f>ROUND(I135*H135,2)</f>
        <v>0</v>
      </c>
      <c r="BL135" s="17" t="s">
        <v>89</v>
      </c>
      <c r="BM135" s="17" t="s">
        <v>380</v>
      </c>
    </row>
    <row r="136" spans="2:51" s="12" customFormat="1" ht="10.2">
      <c r="B136" s="196"/>
      <c r="C136" s="197"/>
      <c r="D136" s="187" t="s">
        <v>134</v>
      </c>
      <c r="E136" s="198" t="s">
        <v>22</v>
      </c>
      <c r="F136" s="199" t="s">
        <v>381</v>
      </c>
      <c r="G136" s="197"/>
      <c r="H136" s="200">
        <v>120</v>
      </c>
      <c r="I136" s="201"/>
      <c r="J136" s="197"/>
      <c r="K136" s="197"/>
      <c r="L136" s="202"/>
      <c r="M136" s="203"/>
      <c r="N136" s="204"/>
      <c r="O136" s="204"/>
      <c r="P136" s="204"/>
      <c r="Q136" s="204"/>
      <c r="R136" s="204"/>
      <c r="S136" s="204"/>
      <c r="T136" s="204"/>
      <c r="U136" s="205"/>
      <c r="AT136" s="206" t="s">
        <v>134</v>
      </c>
      <c r="AU136" s="206" t="s">
        <v>86</v>
      </c>
      <c r="AV136" s="12" t="s">
        <v>83</v>
      </c>
      <c r="AW136" s="12" t="s">
        <v>35</v>
      </c>
      <c r="AX136" s="12" t="s">
        <v>79</v>
      </c>
      <c r="AY136" s="206" t="s">
        <v>125</v>
      </c>
    </row>
    <row r="137" spans="2:65" s="1" customFormat="1" ht="20.4" customHeight="1">
      <c r="B137" s="34"/>
      <c r="C137" s="173" t="s">
        <v>183</v>
      </c>
      <c r="D137" s="173" t="s">
        <v>128</v>
      </c>
      <c r="E137" s="174" t="s">
        <v>382</v>
      </c>
      <c r="F137" s="175" t="s">
        <v>383</v>
      </c>
      <c r="G137" s="176" t="s">
        <v>376</v>
      </c>
      <c r="H137" s="177">
        <v>2</v>
      </c>
      <c r="I137" s="178"/>
      <c r="J137" s="179">
        <f>ROUND(I137*H137,2)</f>
        <v>0</v>
      </c>
      <c r="K137" s="175" t="s">
        <v>132</v>
      </c>
      <c r="L137" s="38"/>
      <c r="M137" s="180" t="s">
        <v>22</v>
      </c>
      <c r="N137" s="181" t="s">
        <v>45</v>
      </c>
      <c r="O137" s="60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2">
        <f>S137*H137</f>
        <v>0</v>
      </c>
      <c r="U137" s="183" t="s">
        <v>22</v>
      </c>
      <c r="AR137" s="17" t="s">
        <v>89</v>
      </c>
      <c r="AT137" s="17" t="s">
        <v>128</v>
      </c>
      <c r="AU137" s="17" t="s">
        <v>86</v>
      </c>
      <c r="AY137" s="17" t="s">
        <v>125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7" t="s">
        <v>79</v>
      </c>
      <c r="BK137" s="184">
        <f>ROUND(I137*H137,2)</f>
        <v>0</v>
      </c>
      <c r="BL137" s="17" t="s">
        <v>89</v>
      </c>
      <c r="BM137" s="17" t="s">
        <v>384</v>
      </c>
    </row>
    <row r="138" spans="2:63" s="10" customFormat="1" ht="20.85" customHeight="1">
      <c r="B138" s="157"/>
      <c r="C138" s="158"/>
      <c r="D138" s="159" t="s">
        <v>73</v>
      </c>
      <c r="E138" s="171" t="s">
        <v>172</v>
      </c>
      <c r="F138" s="171" t="s">
        <v>173</v>
      </c>
      <c r="G138" s="158"/>
      <c r="H138" s="158"/>
      <c r="I138" s="161"/>
      <c r="J138" s="172">
        <f>BK138</f>
        <v>0</v>
      </c>
      <c r="K138" s="158"/>
      <c r="L138" s="163"/>
      <c r="M138" s="164"/>
      <c r="N138" s="165"/>
      <c r="O138" s="165"/>
      <c r="P138" s="166">
        <f>SUM(P139:P160)</f>
        <v>0</v>
      </c>
      <c r="Q138" s="165"/>
      <c r="R138" s="166">
        <f>SUM(R139:R160)</f>
        <v>0.19815195000000002</v>
      </c>
      <c r="S138" s="165"/>
      <c r="T138" s="166">
        <f>SUM(T139:T160)</f>
        <v>0.13182</v>
      </c>
      <c r="U138" s="167"/>
      <c r="AR138" s="168" t="s">
        <v>79</v>
      </c>
      <c r="AT138" s="169" t="s">
        <v>73</v>
      </c>
      <c r="AU138" s="169" t="s">
        <v>83</v>
      </c>
      <c r="AY138" s="168" t="s">
        <v>125</v>
      </c>
      <c r="BK138" s="170">
        <f>SUM(BK139:BK160)</f>
        <v>0</v>
      </c>
    </row>
    <row r="139" spans="2:65" s="1" customFormat="1" ht="20.4" customHeight="1">
      <c r="B139" s="34"/>
      <c r="C139" s="173" t="s">
        <v>187</v>
      </c>
      <c r="D139" s="173" t="s">
        <v>128</v>
      </c>
      <c r="E139" s="174" t="s">
        <v>385</v>
      </c>
      <c r="F139" s="175" t="s">
        <v>386</v>
      </c>
      <c r="G139" s="176" t="s">
        <v>131</v>
      </c>
      <c r="H139" s="177">
        <v>243.18</v>
      </c>
      <c r="I139" s="178"/>
      <c r="J139" s="179">
        <f>ROUND(I139*H139,2)</f>
        <v>0</v>
      </c>
      <c r="K139" s="175" t="s">
        <v>132</v>
      </c>
      <c r="L139" s="38"/>
      <c r="M139" s="180" t="s">
        <v>22</v>
      </c>
      <c r="N139" s="181" t="s">
        <v>45</v>
      </c>
      <c r="O139" s="60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2">
        <f>S139*H139</f>
        <v>0</v>
      </c>
      <c r="U139" s="183" t="s">
        <v>22</v>
      </c>
      <c r="AR139" s="17" t="s">
        <v>89</v>
      </c>
      <c r="AT139" s="17" t="s">
        <v>128</v>
      </c>
      <c r="AU139" s="17" t="s">
        <v>86</v>
      </c>
      <c r="AY139" s="17" t="s">
        <v>125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7" t="s">
        <v>79</v>
      </c>
      <c r="BK139" s="184">
        <f>ROUND(I139*H139,2)</f>
        <v>0</v>
      </c>
      <c r="BL139" s="17" t="s">
        <v>89</v>
      </c>
      <c r="BM139" s="17" t="s">
        <v>387</v>
      </c>
    </row>
    <row r="140" spans="2:51" s="12" customFormat="1" ht="10.2">
      <c r="B140" s="196"/>
      <c r="C140" s="197"/>
      <c r="D140" s="187" t="s">
        <v>134</v>
      </c>
      <c r="E140" s="198" t="s">
        <v>22</v>
      </c>
      <c r="F140" s="199" t="s">
        <v>388</v>
      </c>
      <c r="G140" s="197"/>
      <c r="H140" s="200">
        <v>136.8</v>
      </c>
      <c r="I140" s="201"/>
      <c r="J140" s="197"/>
      <c r="K140" s="197"/>
      <c r="L140" s="202"/>
      <c r="M140" s="203"/>
      <c r="N140" s="204"/>
      <c r="O140" s="204"/>
      <c r="P140" s="204"/>
      <c r="Q140" s="204"/>
      <c r="R140" s="204"/>
      <c r="S140" s="204"/>
      <c r="T140" s="204"/>
      <c r="U140" s="205"/>
      <c r="AT140" s="206" t="s">
        <v>134</v>
      </c>
      <c r="AU140" s="206" t="s">
        <v>86</v>
      </c>
      <c r="AV140" s="12" t="s">
        <v>83</v>
      </c>
      <c r="AW140" s="12" t="s">
        <v>35</v>
      </c>
      <c r="AX140" s="12" t="s">
        <v>74</v>
      </c>
      <c r="AY140" s="206" t="s">
        <v>125</v>
      </c>
    </row>
    <row r="141" spans="2:51" s="12" customFormat="1" ht="10.2">
      <c r="B141" s="196"/>
      <c r="C141" s="197"/>
      <c r="D141" s="187" t="s">
        <v>134</v>
      </c>
      <c r="E141" s="198" t="s">
        <v>22</v>
      </c>
      <c r="F141" s="199" t="s">
        <v>389</v>
      </c>
      <c r="G141" s="197"/>
      <c r="H141" s="200">
        <v>6.38</v>
      </c>
      <c r="I141" s="201"/>
      <c r="J141" s="197"/>
      <c r="K141" s="197"/>
      <c r="L141" s="202"/>
      <c r="M141" s="203"/>
      <c r="N141" s="204"/>
      <c r="O141" s="204"/>
      <c r="P141" s="204"/>
      <c r="Q141" s="204"/>
      <c r="R141" s="204"/>
      <c r="S141" s="204"/>
      <c r="T141" s="204"/>
      <c r="U141" s="205"/>
      <c r="AT141" s="206" t="s">
        <v>134</v>
      </c>
      <c r="AU141" s="206" t="s">
        <v>86</v>
      </c>
      <c r="AV141" s="12" t="s">
        <v>83</v>
      </c>
      <c r="AW141" s="12" t="s">
        <v>35</v>
      </c>
      <c r="AX141" s="12" t="s">
        <v>74</v>
      </c>
      <c r="AY141" s="206" t="s">
        <v>125</v>
      </c>
    </row>
    <row r="142" spans="2:51" s="12" customFormat="1" ht="10.2">
      <c r="B142" s="196"/>
      <c r="C142" s="197"/>
      <c r="D142" s="187" t="s">
        <v>134</v>
      </c>
      <c r="E142" s="198" t="s">
        <v>22</v>
      </c>
      <c r="F142" s="199" t="s">
        <v>390</v>
      </c>
      <c r="G142" s="197"/>
      <c r="H142" s="200">
        <v>100</v>
      </c>
      <c r="I142" s="201"/>
      <c r="J142" s="197"/>
      <c r="K142" s="197"/>
      <c r="L142" s="202"/>
      <c r="M142" s="203"/>
      <c r="N142" s="204"/>
      <c r="O142" s="204"/>
      <c r="P142" s="204"/>
      <c r="Q142" s="204"/>
      <c r="R142" s="204"/>
      <c r="S142" s="204"/>
      <c r="T142" s="204"/>
      <c r="U142" s="205"/>
      <c r="AT142" s="206" t="s">
        <v>134</v>
      </c>
      <c r="AU142" s="206" t="s">
        <v>86</v>
      </c>
      <c r="AV142" s="12" t="s">
        <v>83</v>
      </c>
      <c r="AW142" s="12" t="s">
        <v>35</v>
      </c>
      <c r="AX142" s="12" t="s">
        <v>74</v>
      </c>
      <c r="AY142" s="206" t="s">
        <v>125</v>
      </c>
    </row>
    <row r="143" spans="2:51" s="13" customFormat="1" ht="10.2">
      <c r="B143" s="207"/>
      <c r="C143" s="208"/>
      <c r="D143" s="187" t="s">
        <v>134</v>
      </c>
      <c r="E143" s="209" t="s">
        <v>22</v>
      </c>
      <c r="F143" s="210" t="s">
        <v>139</v>
      </c>
      <c r="G143" s="208"/>
      <c r="H143" s="211">
        <v>243.18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5"/>
      <c r="U143" s="216"/>
      <c r="AT143" s="217" t="s">
        <v>134</v>
      </c>
      <c r="AU143" s="217" t="s">
        <v>86</v>
      </c>
      <c r="AV143" s="13" t="s">
        <v>89</v>
      </c>
      <c r="AW143" s="13" t="s">
        <v>35</v>
      </c>
      <c r="AX143" s="13" t="s">
        <v>79</v>
      </c>
      <c r="AY143" s="217" t="s">
        <v>125</v>
      </c>
    </row>
    <row r="144" spans="2:65" s="1" customFormat="1" ht="14.4" customHeight="1">
      <c r="B144" s="34"/>
      <c r="C144" s="173" t="s">
        <v>191</v>
      </c>
      <c r="D144" s="173" t="s">
        <v>128</v>
      </c>
      <c r="E144" s="174" t="s">
        <v>391</v>
      </c>
      <c r="F144" s="175" t="s">
        <v>392</v>
      </c>
      <c r="G144" s="176" t="s">
        <v>131</v>
      </c>
      <c r="H144" s="177">
        <v>298.9</v>
      </c>
      <c r="I144" s="178"/>
      <c r="J144" s="179">
        <f>ROUND(I144*H144,2)</f>
        <v>0</v>
      </c>
      <c r="K144" s="175" t="s">
        <v>22</v>
      </c>
      <c r="L144" s="38"/>
      <c r="M144" s="180" t="s">
        <v>22</v>
      </c>
      <c r="N144" s="181" t="s">
        <v>45</v>
      </c>
      <c r="O144" s="60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2">
        <f>S144*H144</f>
        <v>0</v>
      </c>
      <c r="U144" s="183" t="s">
        <v>22</v>
      </c>
      <c r="AR144" s="17" t="s">
        <v>89</v>
      </c>
      <c r="AT144" s="17" t="s">
        <v>128</v>
      </c>
      <c r="AU144" s="17" t="s">
        <v>86</v>
      </c>
      <c r="AY144" s="17" t="s">
        <v>125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7" t="s">
        <v>79</v>
      </c>
      <c r="BK144" s="184">
        <f>ROUND(I144*H144,2)</f>
        <v>0</v>
      </c>
      <c r="BL144" s="17" t="s">
        <v>89</v>
      </c>
      <c r="BM144" s="17" t="s">
        <v>393</v>
      </c>
    </row>
    <row r="145" spans="2:51" s="12" customFormat="1" ht="10.2">
      <c r="B145" s="196"/>
      <c r="C145" s="197"/>
      <c r="D145" s="187" t="s">
        <v>134</v>
      </c>
      <c r="E145" s="198" t="s">
        <v>22</v>
      </c>
      <c r="F145" s="199" t="s">
        <v>394</v>
      </c>
      <c r="G145" s="197"/>
      <c r="H145" s="200">
        <v>298.9</v>
      </c>
      <c r="I145" s="201"/>
      <c r="J145" s="197"/>
      <c r="K145" s="197"/>
      <c r="L145" s="202"/>
      <c r="M145" s="203"/>
      <c r="N145" s="204"/>
      <c r="O145" s="204"/>
      <c r="P145" s="204"/>
      <c r="Q145" s="204"/>
      <c r="R145" s="204"/>
      <c r="S145" s="204"/>
      <c r="T145" s="204"/>
      <c r="U145" s="205"/>
      <c r="AT145" s="206" t="s">
        <v>134</v>
      </c>
      <c r="AU145" s="206" t="s">
        <v>86</v>
      </c>
      <c r="AV145" s="12" t="s">
        <v>83</v>
      </c>
      <c r="AW145" s="12" t="s">
        <v>35</v>
      </c>
      <c r="AX145" s="12" t="s">
        <v>79</v>
      </c>
      <c r="AY145" s="206" t="s">
        <v>125</v>
      </c>
    </row>
    <row r="146" spans="2:65" s="1" customFormat="1" ht="20.4" customHeight="1">
      <c r="B146" s="34"/>
      <c r="C146" s="173" t="s">
        <v>195</v>
      </c>
      <c r="D146" s="173" t="s">
        <v>128</v>
      </c>
      <c r="E146" s="174" t="s">
        <v>395</v>
      </c>
      <c r="F146" s="175" t="s">
        <v>396</v>
      </c>
      <c r="G146" s="176" t="s">
        <v>131</v>
      </c>
      <c r="H146" s="177">
        <v>298.9</v>
      </c>
      <c r="I146" s="178"/>
      <c r="J146" s="179">
        <f>ROUND(I146*H146,2)</f>
        <v>0</v>
      </c>
      <c r="K146" s="175" t="s">
        <v>22</v>
      </c>
      <c r="L146" s="38"/>
      <c r="M146" s="180" t="s">
        <v>22</v>
      </c>
      <c r="N146" s="181" t="s">
        <v>45</v>
      </c>
      <c r="O146" s="60"/>
      <c r="P146" s="182">
        <f>O146*H146</f>
        <v>0</v>
      </c>
      <c r="Q146" s="182">
        <v>0.00013</v>
      </c>
      <c r="R146" s="182">
        <f>Q146*H146</f>
        <v>0.038856999999999996</v>
      </c>
      <c r="S146" s="182">
        <v>0</v>
      </c>
      <c r="T146" s="182">
        <f>S146*H146</f>
        <v>0</v>
      </c>
      <c r="U146" s="183" t="s">
        <v>22</v>
      </c>
      <c r="AR146" s="17" t="s">
        <v>89</v>
      </c>
      <c r="AT146" s="17" t="s">
        <v>128</v>
      </c>
      <c r="AU146" s="17" t="s">
        <v>86</v>
      </c>
      <c r="AY146" s="17" t="s">
        <v>125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7" t="s">
        <v>79</v>
      </c>
      <c r="BK146" s="184">
        <f>ROUND(I146*H146,2)</f>
        <v>0</v>
      </c>
      <c r="BL146" s="17" t="s">
        <v>89</v>
      </c>
      <c r="BM146" s="17" t="s">
        <v>397</v>
      </c>
    </row>
    <row r="147" spans="2:51" s="12" customFormat="1" ht="10.2">
      <c r="B147" s="196"/>
      <c r="C147" s="197"/>
      <c r="D147" s="187" t="s">
        <v>134</v>
      </c>
      <c r="E147" s="198" t="s">
        <v>22</v>
      </c>
      <c r="F147" s="199" t="s">
        <v>394</v>
      </c>
      <c r="G147" s="197"/>
      <c r="H147" s="200">
        <v>298.9</v>
      </c>
      <c r="I147" s="201"/>
      <c r="J147" s="197"/>
      <c r="K147" s="197"/>
      <c r="L147" s="202"/>
      <c r="M147" s="203"/>
      <c r="N147" s="204"/>
      <c r="O147" s="204"/>
      <c r="P147" s="204"/>
      <c r="Q147" s="204"/>
      <c r="R147" s="204"/>
      <c r="S147" s="204"/>
      <c r="T147" s="204"/>
      <c r="U147" s="205"/>
      <c r="AT147" s="206" t="s">
        <v>134</v>
      </c>
      <c r="AU147" s="206" t="s">
        <v>86</v>
      </c>
      <c r="AV147" s="12" t="s">
        <v>83</v>
      </c>
      <c r="AW147" s="12" t="s">
        <v>35</v>
      </c>
      <c r="AX147" s="12" t="s">
        <v>79</v>
      </c>
      <c r="AY147" s="206" t="s">
        <v>125</v>
      </c>
    </row>
    <row r="148" spans="2:65" s="1" customFormat="1" ht="14.4" customHeight="1">
      <c r="B148" s="34"/>
      <c r="C148" s="173" t="s">
        <v>8</v>
      </c>
      <c r="D148" s="173" t="s">
        <v>128</v>
      </c>
      <c r="E148" s="174" t="s">
        <v>398</v>
      </c>
      <c r="F148" s="175" t="s">
        <v>399</v>
      </c>
      <c r="G148" s="176" t="s">
        <v>167</v>
      </c>
      <c r="H148" s="177">
        <v>7</v>
      </c>
      <c r="I148" s="178"/>
      <c r="J148" s="179">
        <f>ROUND(I148*H148,2)</f>
        <v>0</v>
      </c>
      <c r="K148" s="175" t="s">
        <v>22</v>
      </c>
      <c r="L148" s="38"/>
      <c r="M148" s="180" t="s">
        <v>22</v>
      </c>
      <c r="N148" s="181" t="s">
        <v>45</v>
      </c>
      <c r="O148" s="60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2">
        <f>S148*H148</f>
        <v>0</v>
      </c>
      <c r="U148" s="183" t="s">
        <v>22</v>
      </c>
      <c r="AR148" s="17" t="s">
        <v>89</v>
      </c>
      <c r="AT148" s="17" t="s">
        <v>128</v>
      </c>
      <c r="AU148" s="17" t="s">
        <v>86</v>
      </c>
      <c r="AY148" s="17" t="s">
        <v>125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7" t="s">
        <v>79</v>
      </c>
      <c r="BK148" s="184">
        <f>ROUND(I148*H148,2)</f>
        <v>0</v>
      </c>
      <c r="BL148" s="17" t="s">
        <v>89</v>
      </c>
      <c r="BM148" s="17" t="s">
        <v>400</v>
      </c>
    </row>
    <row r="149" spans="2:51" s="12" customFormat="1" ht="10.2">
      <c r="B149" s="196"/>
      <c r="C149" s="197"/>
      <c r="D149" s="187" t="s">
        <v>134</v>
      </c>
      <c r="E149" s="198" t="s">
        <v>22</v>
      </c>
      <c r="F149" s="199" t="s">
        <v>401</v>
      </c>
      <c r="G149" s="197"/>
      <c r="H149" s="200">
        <v>6</v>
      </c>
      <c r="I149" s="201"/>
      <c r="J149" s="197"/>
      <c r="K149" s="197"/>
      <c r="L149" s="202"/>
      <c r="M149" s="203"/>
      <c r="N149" s="204"/>
      <c r="O149" s="204"/>
      <c r="P149" s="204"/>
      <c r="Q149" s="204"/>
      <c r="R149" s="204"/>
      <c r="S149" s="204"/>
      <c r="T149" s="204"/>
      <c r="U149" s="205"/>
      <c r="AT149" s="206" t="s">
        <v>134</v>
      </c>
      <c r="AU149" s="206" t="s">
        <v>86</v>
      </c>
      <c r="AV149" s="12" t="s">
        <v>83</v>
      </c>
      <c r="AW149" s="12" t="s">
        <v>35</v>
      </c>
      <c r="AX149" s="12" t="s">
        <v>74</v>
      </c>
      <c r="AY149" s="206" t="s">
        <v>125</v>
      </c>
    </row>
    <row r="150" spans="2:51" s="12" customFormat="1" ht="10.2">
      <c r="B150" s="196"/>
      <c r="C150" s="197"/>
      <c r="D150" s="187" t="s">
        <v>134</v>
      </c>
      <c r="E150" s="198" t="s">
        <v>22</v>
      </c>
      <c r="F150" s="199" t="s">
        <v>402</v>
      </c>
      <c r="G150" s="197"/>
      <c r="H150" s="200">
        <v>1</v>
      </c>
      <c r="I150" s="201"/>
      <c r="J150" s="197"/>
      <c r="K150" s="197"/>
      <c r="L150" s="202"/>
      <c r="M150" s="203"/>
      <c r="N150" s="204"/>
      <c r="O150" s="204"/>
      <c r="P150" s="204"/>
      <c r="Q150" s="204"/>
      <c r="R150" s="204"/>
      <c r="S150" s="204"/>
      <c r="T150" s="204"/>
      <c r="U150" s="205"/>
      <c r="AT150" s="206" t="s">
        <v>134</v>
      </c>
      <c r="AU150" s="206" t="s">
        <v>86</v>
      </c>
      <c r="AV150" s="12" t="s">
        <v>83</v>
      </c>
      <c r="AW150" s="12" t="s">
        <v>35</v>
      </c>
      <c r="AX150" s="12" t="s">
        <v>74</v>
      </c>
      <c r="AY150" s="206" t="s">
        <v>125</v>
      </c>
    </row>
    <row r="151" spans="2:51" s="13" customFormat="1" ht="10.2">
      <c r="B151" s="207"/>
      <c r="C151" s="208"/>
      <c r="D151" s="187" t="s">
        <v>134</v>
      </c>
      <c r="E151" s="209" t="s">
        <v>22</v>
      </c>
      <c r="F151" s="210" t="s">
        <v>139</v>
      </c>
      <c r="G151" s="208"/>
      <c r="H151" s="211">
        <v>7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5"/>
      <c r="U151" s="216"/>
      <c r="AT151" s="217" t="s">
        <v>134</v>
      </c>
      <c r="AU151" s="217" t="s">
        <v>86</v>
      </c>
      <c r="AV151" s="13" t="s">
        <v>89</v>
      </c>
      <c r="AW151" s="13" t="s">
        <v>35</v>
      </c>
      <c r="AX151" s="13" t="s">
        <v>79</v>
      </c>
      <c r="AY151" s="217" t="s">
        <v>125</v>
      </c>
    </row>
    <row r="152" spans="2:65" s="1" customFormat="1" ht="14.4" customHeight="1">
      <c r="B152" s="34"/>
      <c r="C152" s="173" t="s">
        <v>206</v>
      </c>
      <c r="D152" s="173" t="s">
        <v>128</v>
      </c>
      <c r="E152" s="174" t="s">
        <v>403</v>
      </c>
      <c r="F152" s="175" t="s">
        <v>404</v>
      </c>
      <c r="G152" s="176" t="s">
        <v>405</v>
      </c>
      <c r="H152" s="177">
        <v>1</v>
      </c>
      <c r="I152" s="178"/>
      <c r="J152" s="179">
        <f>ROUND(I152*H152,2)</f>
        <v>0</v>
      </c>
      <c r="K152" s="175" t="s">
        <v>22</v>
      </c>
      <c r="L152" s="38"/>
      <c r="M152" s="180" t="s">
        <v>22</v>
      </c>
      <c r="N152" s="181" t="s">
        <v>45</v>
      </c>
      <c r="O152" s="60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2">
        <f>S152*H152</f>
        <v>0</v>
      </c>
      <c r="U152" s="183" t="s">
        <v>22</v>
      </c>
      <c r="AR152" s="17" t="s">
        <v>89</v>
      </c>
      <c r="AT152" s="17" t="s">
        <v>128</v>
      </c>
      <c r="AU152" s="17" t="s">
        <v>86</v>
      </c>
      <c r="AY152" s="17" t="s">
        <v>125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7" t="s">
        <v>79</v>
      </c>
      <c r="BK152" s="184">
        <f>ROUND(I152*H152,2)</f>
        <v>0</v>
      </c>
      <c r="BL152" s="17" t="s">
        <v>89</v>
      </c>
      <c r="BM152" s="17" t="s">
        <v>406</v>
      </c>
    </row>
    <row r="153" spans="2:65" s="1" customFormat="1" ht="20.4" customHeight="1">
      <c r="B153" s="34"/>
      <c r="C153" s="173" t="s">
        <v>210</v>
      </c>
      <c r="D153" s="173" t="s">
        <v>128</v>
      </c>
      <c r="E153" s="174" t="s">
        <v>407</v>
      </c>
      <c r="F153" s="175" t="s">
        <v>408</v>
      </c>
      <c r="G153" s="176" t="s">
        <v>131</v>
      </c>
      <c r="H153" s="177">
        <v>5.07</v>
      </c>
      <c r="I153" s="178"/>
      <c r="J153" s="179">
        <f>ROUND(I153*H153,2)</f>
        <v>0</v>
      </c>
      <c r="K153" s="175" t="s">
        <v>132</v>
      </c>
      <c r="L153" s="38"/>
      <c r="M153" s="180" t="s">
        <v>22</v>
      </c>
      <c r="N153" s="181" t="s">
        <v>45</v>
      </c>
      <c r="O153" s="60"/>
      <c r="P153" s="182">
        <f>O153*H153</f>
        <v>0</v>
      </c>
      <c r="Q153" s="182">
        <v>0.02687</v>
      </c>
      <c r="R153" s="182">
        <f>Q153*H153</f>
        <v>0.13623090000000002</v>
      </c>
      <c r="S153" s="182">
        <v>0.026</v>
      </c>
      <c r="T153" s="182">
        <f>S153*H153</f>
        <v>0.13182</v>
      </c>
      <c r="U153" s="183" t="s">
        <v>22</v>
      </c>
      <c r="AR153" s="17" t="s">
        <v>89</v>
      </c>
      <c r="AT153" s="17" t="s">
        <v>128</v>
      </c>
      <c r="AU153" s="17" t="s">
        <v>86</v>
      </c>
      <c r="AY153" s="17" t="s">
        <v>125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7" t="s">
        <v>79</v>
      </c>
      <c r="BK153" s="184">
        <f>ROUND(I153*H153,2)</f>
        <v>0</v>
      </c>
      <c r="BL153" s="17" t="s">
        <v>89</v>
      </c>
      <c r="BM153" s="17" t="s">
        <v>409</v>
      </c>
    </row>
    <row r="154" spans="2:51" s="11" customFormat="1" ht="10.2">
      <c r="B154" s="185"/>
      <c r="C154" s="186"/>
      <c r="D154" s="187" t="s">
        <v>134</v>
      </c>
      <c r="E154" s="188" t="s">
        <v>22</v>
      </c>
      <c r="F154" s="189" t="s">
        <v>410</v>
      </c>
      <c r="G154" s="186"/>
      <c r="H154" s="188" t="s">
        <v>22</v>
      </c>
      <c r="I154" s="190"/>
      <c r="J154" s="186"/>
      <c r="K154" s="186"/>
      <c r="L154" s="191"/>
      <c r="M154" s="192"/>
      <c r="N154" s="193"/>
      <c r="O154" s="193"/>
      <c r="P154" s="193"/>
      <c r="Q154" s="193"/>
      <c r="R154" s="193"/>
      <c r="S154" s="193"/>
      <c r="T154" s="193"/>
      <c r="U154" s="194"/>
      <c r="AT154" s="195" t="s">
        <v>134</v>
      </c>
      <c r="AU154" s="195" t="s">
        <v>86</v>
      </c>
      <c r="AV154" s="11" t="s">
        <v>79</v>
      </c>
      <c r="AW154" s="11" t="s">
        <v>35</v>
      </c>
      <c r="AX154" s="11" t="s">
        <v>74</v>
      </c>
      <c r="AY154" s="195" t="s">
        <v>125</v>
      </c>
    </row>
    <row r="155" spans="2:51" s="12" customFormat="1" ht="10.2">
      <c r="B155" s="196"/>
      <c r="C155" s="197"/>
      <c r="D155" s="187" t="s">
        <v>134</v>
      </c>
      <c r="E155" s="198" t="s">
        <v>22</v>
      </c>
      <c r="F155" s="199" t="s">
        <v>411</v>
      </c>
      <c r="G155" s="197"/>
      <c r="H155" s="200">
        <v>5.07</v>
      </c>
      <c r="I155" s="201"/>
      <c r="J155" s="197"/>
      <c r="K155" s="197"/>
      <c r="L155" s="202"/>
      <c r="M155" s="203"/>
      <c r="N155" s="204"/>
      <c r="O155" s="204"/>
      <c r="P155" s="204"/>
      <c r="Q155" s="204"/>
      <c r="R155" s="204"/>
      <c r="S155" s="204"/>
      <c r="T155" s="204"/>
      <c r="U155" s="205"/>
      <c r="AT155" s="206" t="s">
        <v>134</v>
      </c>
      <c r="AU155" s="206" t="s">
        <v>86</v>
      </c>
      <c r="AV155" s="12" t="s">
        <v>83</v>
      </c>
      <c r="AW155" s="12" t="s">
        <v>35</v>
      </c>
      <c r="AX155" s="12" t="s">
        <v>79</v>
      </c>
      <c r="AY155" s="206" t="s">
        <v>125</v>
      </c>
    </row>
    <row r="156" spans="2:65" s="1" customFormat="1" ht="14.4" customHeight="1">
      <c r="B156" s="34"/>
      <c r="C156" s="173" t="s">
        <v>215</v>
      </c>
      <c r="D156" s="173" t="s">
        <v>128</v>
      </c>
      <c r="E156" s="174" t="s">
        <v>412</v>
      </c>
      <c r="F156" s="175" t="s">
        <v>413</v>
      </c>
      <c r="G156" s="176" t="s">
        <v>167</v>
      </c>
      <c r="H156" s="177">
        <v>11</v>
      </c>
      <c r="I156" s="178"/>
      <c r="J156" s="179">
        <f>ROUND(I156*H156,2)</f>
        <v>0</v>
      </c>
      <c r="K156" s="175" t="s">
        <v>22</v>
      </c>
      <c r="L156" s="38"/>
      <c r="M156" s="180" t="s">
        <v>22</v>
      </c>
      <c r="N156" s="181" t="s">
        <v>45</v>
      </c>
      <c r="O156" s="60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2">
        <f>S156*H156</f>
        <v>0</v>
      </c>
      <c r="U156" s="183" t="s">
        <v>22</v>
      </c>
      <c r="AR156" s="17" t="s">
        <v>89</v>
      </c>
      <c r="AT156" s="17" t="s">
        <v>128</v>
      </c>
      <c r="AU156" s="17" t="s">
        <v>86</v>
      </c>
      <c r="AY156" s="17" t="s">
        <v>125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7" t="s">
        <v>79</v>
      </c>
      <c r="BK156" s="184">
        <f>ROUND(I156*H156,2)</f>
        <v>0</v>
      </c>
      <c r="BL156" s="17" t="s">
        <v>89</v>
      </c>
      <c r="BM156" s="17" t="s">
        <v>414</v>
      </c>
    </row>
    <row r="157" spans="2:65" s="1" customFormat="1" ht="20.4" customHeight="1">
      <c r="B157" s="34"/>
      <c r="C157" s="173" t="s">
        <v>219</v>
      </c>
      <c r="D157" s="173" t="s">
        <v>128</v>
      </c>
      <c r="E157" s="174" t="s">
        <v>178</v>
      </c>
      <c r="F157" s="175" t="s">
        <v>179</v>
      </c>
      <c r="G157" s="176" t="s">
        <v>131</v>
      </c>
      <c r="H157" s="177">
        <v>583.9</v>
      </c>
      <c r="I157" s="178"/>
      <c r="J157" s="179">
        <f>ROUND(I157*H157,2)</f>
        <v>0</v>
      </c>
      <c r="K157" s="175" t="s">
        <v>132</v>
      </c>
      <c r="L157" s="38"/>
      <c r="M157" s="180" t="s">
        <v>22</v>
      </c>
      <c r="N157" s="181" t="s">
        <v>45</v>
      </c>
      <c r="O157" s="60"/>
      <c r="P157" s="182">
        <f>O157*H157</f>
        <v>0</v>
      </c>
      <c r="Q157" s="182">
        <v>3.95E-05</v>
      </c>
      <c r="R157" s="182">
        <f>Q157*H157</f>
        <v>0.02306405</v>
      </c>
      <c r="S157" s="182">
        <v>0</v>
      </c>
      <c r="T157" s="182">
        <f>S157*H157</f>
        <v>0</v>
      </c>
      <c r="U157" s="183" t="s">
        <v>22</v>
      </c>
      <c r="AR157" s="17" t="s">
        <v>89</v>
      </c>
      <c r="AT157" s="17" t="s">
        <v>128</v>
      </c>
      <c r="AU157" s="17" t="s">
        <v>86</v>
      </c>
      <c r="AY157" s="17" t="s">
        <v>125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7" t="s">
        <v>79</v>
      </c>
      <c r="BK157" s="184">
        <f>ROUND(I157*H157,2)</f>
        <v>0</v>
      </c>
      <c r="BL157" s="17" t="s">
        <v>89</v>
      </c>
      <c r="BM157" s="17" t="s">
        <v>415</v>
      </c>
    </row>
    <row r="158" spans="2:51" s="12" customFormat="1" ht="10.2">
      <c r="B158" s="196"/>
      <c r="C158" s="197"/>
      <c r="D158" s="187" t="s">
        <v>134</v>
      </c>
      <c r="E158" s="198" t="s">
        <v>22</v>
      </c>
      <c r="F158" s="199" t="s">
        <v>137</v>
      </c>
      <c r="G158" s="197"/>
      <c r="H158" s="200">
        <v>545</v>
      </c>
      <c r="I158" s="201"/>
      <c r="J158" s="197"/>
      <c r="K158" s="197"/>
      <c r="L158" s="202"/>
      <c r="M158" s="203"/>
      <c r="N158" s="204"/>
      <c r="O158" s="204"/>
      <c r="P158" s="204"/>
      <c r="Q158" s="204"/>
      <c r="R158" s="204"/>
      <c r="S158" s="204"/>
      <c r="T158" s="204"/>
      <c r="U158" s="205"/>
      <c r="AT158" s="206" t="s">
        <v>134</v>
      </c>
      <c r="AU158" s="206" t="s">
        <v>86</v>
      </c>
      <c r="AV158" s="12" t="s">
        <v>83</v>
      </c>
      <c r="AW158" s="12" t="s">
        <v>35</v>
      </c>
      <c r="AX158" s="12" t="s">
        <v>74</v>
      </c>
      <c r="AY158" s="206" t="s">
        <v>125</v>
      </c>
    </row>
    <row r="159" spans="2:51" s="12" customFormat="1" ht="10.2">
      <c r="B159" s="196"/>
      <c r="C159" s="197"/>
      <c r="D159" s="187" t="s">
        <v>134</v>
      </c>
      <c r="E159" s="198" t="s">
        <v>22</v>
      </c>
      <c r="F159" s="199" t="s">
        <v>138</v>
      </c>
      <c r="G159" s="197"/>
      <c r="H159" s="200">
        <v>38.9</v>
      </c>
      <c r="I159" s="201"/>
      <c r="J159" s="197"/>
      <c r="K159" s="197"/>
      <c r="L159" s="202"/>
      <c r="M159" s="203"/>
      <c r="N159" s="204"/>
      <c r="O159" s="204"/>
      <c r="P159" s="204"/>
      <c r="Q159" s="204"/>
      <c r="R159" s="204"/>
      <c r="S159" s="204"/>
      <c r="T159" s="204"/>
      <c r="U159" s="205"/>
      <c r="AT159" s="206" t="s">
        <v>134</v>
      </c>
      <c r="AU159" s="206" t="s">
        <v>86</v>
      </c>
      <c r="AV159" s="12" t="s">
        <v>83</v>
      </c>
      <c r="AW159" s="12" t="s">
        <v>35</v>
      </c>
      <c r="AX159" s="12" t="s">
        <v>74</v>
      </c>
      <c r="AY159" s="206" t="s">
        <v>125</v>
      </c>
    </row>
    <row r="160" spans="2:51" s="13" customFormat="1" ht="10.2">
      <c r="B160" s="207"/>
      <c r="C160" s="208"/>
      <c r="D160" s="187" t="s">
        <v>134</v>
      </c>
      <c r="E160" s="209" t="s">
        <v>22</v>
      </c>
      <c r="F160" s="210" t="s">
        <v>139</v>
      </c>
      <c r="G160" s="208"/>
      <c r="H160" s="211">
        <v>583.9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5"/>
      <c r="U160" s="216"/>
      <c r="AT160" s="217" t="s">
        <v>134</v>
      </c>
      <c r="AU160" s="217" t="s">
        <v>86</v>
      </c>
      <c r="AV160" s="13" t="s">
        <v>89</v>
      </c>
      <c r="AW160" s="13" t="s">
        <v>35</v>
      </c>
      <c r="AX160" s="13" t="s">
        <v>79</v>
      </c>
      <c r="AY160" s="217" t="s">
        <v>125</v>
      </c>
    </row>
    <row r="161" spans="2:63" s="10" customFormat="1" ht="20.85" customHeight="1">
      <c r="B161" s="157"/>
      <c r="C161" s="158"/>
      <c r="D161" s="159" t="s">
        <v>73</v>
      </c>
      <c r="E161" s="171" t="s">
        <v>416</v>
      </c>
      <c r="F161" s="171" t="s">
        <v>417</v>
      </c>
      <c r="G161" s="158"/>
      <c r="H161" s="158"/>
      <c r="I161" s="161"/>
      <c r="J161" s="172">
        <f>BK161</f>
        <v>0</v>
      </c>
      <c r="K161" s="158"/>
      <c r="L161" s="163"/>
      <c r="M161" s="164"/>
      <c r="N161" s="165"/>
      <c r="O161" s="165"/>
      <c r="P161" s="166">
        <f>SUM(P162:P168)</f>
        <v>0</v>
      </c>
      <c r="Q161" s="165"/>
      <c r="R161" s="166">
        <f>SUM(R162:R168)</f>
        <v>0</v>
      </c>
      <c r="S161" s="165"/>
      <c r="T161" s="166">
        <f>SUM(T162:T168)</f>
        <v>0</v>
      </c>
      <c r="U161" s="167"/>
      <c r="AR161" s="168" t="s">
        <v>79</v>
      </c>
      <c r="AT161" s="169" t="s">
        <v>73</v>
      </c>
      <c r="AU161" s="169" t="s">
        <v>83</v>
      </c>
      <c r="AY161" s="168" t="s">
        <v>125</v>
      </c>
      <c r="BK161" s="170">
        <f>SUM(BK162:BK168)</f>
        <v>0</v>
      </c>
    </row>
    <row r="162" spans="2:65" s="1" customFormat="1" ht="20.4" customHeight="1">
      <c r="B162" s="34"/>
      <c r="C162" s="173" t="s">
        <v>226</v>
      </c>
      <c r="D162" s="173" t="s">
        <v>128</v>
      </c>
      <c r="E162" s="174" t="s">
        <v>418</v>
      </c>
      <c r="F162" s="175" t="s">
        <v>419</v>
      </c>
      <c r="G162" s="176" t="s">
        <v>167</v>
      </c>
      <c r="H162" s="177">
        <v>2</v>
      </c>
      <c r="I162" s="178"/>
      <c r="J162" s="179">
        <f aca="true" t="shared" si="0" ref="J162:J168">ROUND(I162*H162,2)</f>
        <v>0</v>
      </c>
      <c r="K162" s="175" t="s">
        <v>22</v>
      </c>
      <c r="L162" s="38"/>
      <c r="M162" s="180" t="s">
        <v>22</v>
      </c>
      <c r="N162" s="181" t="s">
        <v>45</v>
      </c>
      <c r="O162" s="60"/>
      <c r="P162" s="182">
        <f aca="true" t="shared" si="1" ref="P162:P168">O162*H162</f>
        <v>0</v>
      </c>
      <c r="Q162" s="182">
        <v>0</v>
      </c>
      <c r="R162" s="182">
        <f aca="true" t="shared" si="2" ref="R162:R168">Q162*H162</f>
        <v>0</v>
      </c>
      <c r="S162" s="182">
        <v>0</v>
      </c>
      <c r="T162" s="182">
        <f aca="true" t="shared" si="3" ref="T162:T168">S162*H162</f>
        <v>0</v>
      </c>
      <c r="U162" s="183" t="s">
        <v>22</v>
      </c>
      <c r="AR162" s="17" t="s">
        <v>89</v>
      </c>
      <c r="AT162" s="17" t="s">
        <v>128</v>
      </c>
      <c r="AU162" s="17" t="s">
        <v>86</v>
      </c>
      <c r="AY162" s="17" t="s">
        <v>125</v>
      </c>
      <c r="BE162" s="184">
        <f aca="true" t="shared" si="4" ref="BE162:BE168">IF(N162="základní",J162,0)</f>
        <v>0</v>
      </c>
      <c r="BF162" s="184">
        <f aca="true" t="shared" si="5" ref="BF162:BF168">IF(N162="snížená",J162,0)</f>
        <v>0</v>
      </c>
      <c r="BG162" s="184">
        <f aca="true" t="shared" si="6" ref="BG162:BG168">IF(N162="zákl. přenesená",J162,0)</f>
        <v>0</v>
      </c>
      <c r="BH162" s="184">
        <f aca="true" t="shared" si="7" ref="BH162:BH168">IF(N162="sníž. přenesená",J162,0)</f>
        <v>0</v>
      </c>
      <c r="BI162" s="184">
        <f aca="true" t="shared" si="8" ref="BI162:BI168">IF(N162="nulová",J162,0)</f>
        <v>0</v>
      </c>
      <c r="BJ162" s="17" t="s">
        <v>79</v>
      </c>
      <c r="BK162" s="184">
        <f aca="true" t="shared" si="9" ref="BK162:BK168">ROUND(I162*H162,2)</f>
        <v>0</v>
      </c>
      <c r="BL162" s="17" t="s">
        <v>89</v>
      </c>
      <c r="BM162" s="17" t="s">
        <v>420</v>
      </c>
    </row>
    <row r="163" spans="2:65" s="1" customFormat="1" ht="14.4" customHeight="1">
      <c r="B163" s="34"/>
      <c r="C163" s="173" t="s">
        <v>7</v>
      </c>
      <c r="D163" s="173" t="s">
        <v>128</v>
      </c>
      <c r="E163" s="174" t="s">
        <v>421</v>
      </c>
      <c r="F163" s="175" t="s">
        <v>422</v>
      </c>
      <c r="G163" s="176" t="s">
        <v>167</v>
      </c>
      <c r="H163" s="177">
        <v>1</v>
      </c>
      <c r="I163" s="178"/>
      <c r="J163" s="179">
        <f t="shared" si="0"/>
        <v>0</v>
      </c>
      <c r="K163" s="175" t="s">
        <v>22</v>
      </c>
      <c r="L163" s="38"/>
      <c r="M163" s="180" t="s">
        <v>22</v>
      </c>
      <c r="N163" s="181" t="s">
        <v>45</v>
      </c>
      <c r="O163" s="60"/>
      <c r="P163" s="182">
        <f t="shared" si="1"/>
        <v>0</v>
      </c>
      <c r="Q163" s="182">
        <v>0</v>
      </c>
      <c r="R163" s="182">
        <f t="shared" si="2"/>
        <v>0</v>
      </c>
      <c r="S163" s="182">
        <v>0</v>
      </c>
      <c r="T163" s="182">
        <f t="shared" si="3"/>
        <v>0</v>
      </c>
      <c r="U163" s="183" t="s">
        <v>22</v>
      </c>
      <c r="AR163" s="17" t="s">
        <v>89</v>
      </c>
      <c r="AT163" s="17" t="s">
        <v>128</v>
      </c>
      <c r="AU163" s="17" t="s">
        <v>86</v>
      </c>
      <c r="AY163" s="17" t="s">
        <v>125</v>
      </c>
      <c r="BE163" s="184">
        <f t="shared" si="4"/>
        <v>0</v>
      </c>
      <c r="BF163" s="184">
        <f t="shared" si="5"/>
        <v>0</v>
      </c>
      <c r="BG163" s="184">
        <f t="shared" si="6"/>
        <v>0</v>
      </c>
      <c r="BH163" s="184">
        <f t="shared" si="7"/>
        <v>0</v>
      </c>
      <c r="BI163" s="184">
        <f t="shared" si="8"/>
        <v>0</v>
      </c>
      <c r="BJ163" s="17" t="s">
        <v>79</v>
      </c>
      <c r="BK163" s="184">
        <f t="shared" si="9"/>
        <v>0</v>
      </c>
      <c r="BL163" s="17" t="s">
        <v>89</v>
      </c>
      <c r="BM163" s="17" t="s">
        <v>423</v>
      </c>
    </row>
    <row r="164" spans="2:65" s="1" customFormat="1" ht="14.4" customHeight="1">
      <c r="B164" s="34"/>
      <c r="C164" s="173" t="s">
        <v>239</v>
      </c>
      <c r="D164" s="173" t="s">
        <v>128</v>
      </c>
      <c r="E164" s="174" t="s">
        <v>424</v>
      </c>
      <c r="F164" s="175" t="s">
        <v>425</v>
      </c>
      <c r="G164" s="176" t="s">
        <v>167</v>
      </c>
      <c r="H164" s="177">
        <v>1</v>
      </c>
      <c r="I164" s="178"/>
      <c r="J164" s="179">
        <f t="shared" si="0"/>
        <v>0</v>
      </c>
      <c r="K164" s="175" t="s">
        <v>22</v>
      </c>
      <c r="L164" s="38"/>
      <c r="M164" s="180" t="s">
        <v>22</v>
      </c>
      <c r="N164" s="181" t="s">
        <v>45</v>
      </c>
      <c r="O164" s="60"/>
      <c r="P164" s="182">
        <f t="shared" si="1"/>
        <v>0</v>
      </c>
      <c r="Q164" s="182">
        <v>0</v>
      </c>
      <c r="R164" s="182">
        <f t="shared" si="2"/>
        <v>0</v>
      </c>
      <c r="S164" s="182">
        <v>0</v>
      </c>
      <c r="T164" s="182">
        <f t="shared" si="3"/>
        <v>0</v>
      </c>
      <c r="U164" s="183" t="s">
        <v>22</v>
      </c>
      <c r="AR164" s="17" t="s">
        <v>89</v>
      </c>
      <c r="AT164" s="17" t="s">
        <v>128</v>
      </c>
      <c r="AU164" s="17" t="s">
        <v>86</v>
      </c>
      <c r="AY164" s="17" t="s">
        <v>125</v>
      </c>
      <c r="BE164" s="184">
        <f t="shared" si="4"/>
        <v>0</v>
      </c>
      <c r="BF164" s="184">
        <f t="shared" si="5"/>
        <v>0</v>
      </c>
      <c r="BG164" s="184">
        <f t="shared" si="6"/>
        <v>0</v>
      </c>
      <c r="BH164" s="184">
        <f t="shared" si="7"/>
        <v>0</v>
      </c>
      <c r="BI164" s="184">
        <f t="shared" si="8"/>
        <v>0</v>
      </c>
      <c r="BJ164" s="17" t="s">
        <v>79</v>
      </c>
      <c r="BK164" s="184">
        <f t="shared" si="9"/>
        <v>0</v>
      </c>
      <c r="BL164" s="17" t="s">
        <v>89</v>
      </c>
      <c r="BM164" s="17" t="s">
        <v>426</v>
      </c>
    </row>
    <row r="165" spans="2:65" s="1" customFormat="1" ht="14.4" customHeight="1">
      <c r="B165" s="34"/>
      <c r="C165" s="173" t="s">
        <v>246</v>
      </c>
      <c r="D165" s="173" t="s">
        <v>128</v>
      </c>
      <c r="E165" s="174" t="s">
        <v>427</v>
      </c>
      <c r="F165" s="175" t="s">
        <v>428</v>
      </c>
      <c r="G165" s="176" t="s">
        <v>167</v>
      </c>
      <c r="H165" s="177">
        <v>1</v>
      </c>
      <c r="I165" s="178"/>
      <c r="J165" s="179">
        <f t="shared" si="0"/>
        <v>0</v>
      </c>
      <c r="K165" s="175" t="s">
        <v>22</v>
      </c>
      <c r="L165" s="38"/>
      <c r="M165" s="180" t="s">
        <v>22</v>
      </c>
      <c r="N165" s="181" t="s">
        <v>45</v>
      </c>
      <c r="O165" s="60"/>
      <c r="P165" s="182">
        <f t="shared" si="1"/>
        <v>0</v>
      </c>
      <c r="Q165" s="182">
        <v>0</v>
      </c>
      <c r="R165" s="182">
        <f t="shared" si="2"/>
        <v>0</v>
      </c>
      <c r="S165" s="182">
        <v>0</v>
      </c>
      <c r="T165" s="182">
        <f t="shared" si="3"/>
        <v>0</v>
      </c>
      <c r="U165" s="183" t="s">
        <v>22</v>
      </c>
      <c r="AR165" s="17" t="s">
        <v>89</v>
      </c>
      <c r="AT165" s="17" t="s">
        <v>128</v>
      </c>
      <c r="AU165" s="17" t="s">
        <v>86</v>
      </c>
      <c r="AY165" s="17" t="s">
        <v>125</v>
      </c>
      <c r="BE165" s="184">
        <f t="shared" si="4"/>
        <v>0</v>
      </c>
      <c r="BF165" s="184">
        <f t="shared" si="5"/>
        <v>0</v>
      </c>
      <c r="BG165" s="184">
        <f t="shared" si="6"/>
        <v>0</v>
      </c>
      <c r="BH165" s="184">
        <f t="shared" si="7"/>
        <v>0</v>
      </c>
      <c r="BI165" s="184">
        <f t="shared" si="8"/>
        <v>0</v>
      </c>
      <c r="BJ165" s="17" t="s">
        <v>79</v>
      </c>
      <c r="BK165" s="184">
        <f t="shared" si="9"/>
        <v>0</v>
      </c>
      <c r="BL165" s="17" t="s">
        <v>89</v>
      </c>
      <c r="BM165" s="17" t="s">
        <v>429</v>
      </c>
    </row>
    <row r="166" spans="2:65" s="1" customFormat="1" ht="20.4" customHeight="1">
      <c r="B166" s="34"/>
      <c r="C166" s="173" t="s">
        <v>249</v>
      </c>
      <c r="D166" s="173" t="s">
        <v>128</v>
      </c>
      <c r="E166" s="174" t="s">
        <v>430</v>
      </c>
      <c r="F166" s="175" t="s">
        <v>431</v>
      </c>
      <c r="G166" s="176" t="s">
        <v>167</v>
      </c>
      <c r="H166" s="177">
        <v>7</v>
      </c>
      <c r="I166" s="178"/>
      <c r="J166" s="179">
        <f t="shared" si="0"/>
        <v>0</v>
      </c>
      <c r="K166" s="175" t="s">
        <v>22</v>
      </c>
      <c r="L166" s="38"/>
      <c r="M166" s="180" t="s">
        <v>22</v>
      </c>
      <c r="N166" s="181" t="s">
        <v>45</v>
      </c>
      <c r="O166" s="60"/>
      <c r="P166" s="182">
        <f t="shared" si="1"/>
        <v>0</v>
      </c>
      <c r="Q166" s="182">
        <v>0</v>
      </c>
      <c r="R166" s="182">
        <f t="shared" si="2"/>
        <v>0</v>
      </c>
      <c r="S166" s="182">
        <v>0</v>
      </c>
      <c r="T166" s="182">
        <f t="shared" si="3"/>
        <v>0</v>
      </c>
      <c r="U166" s="183" t="s">
        <v>22</v>
      </c>
      <c r="AR166" s="17" t="s">
        <v>89</v>
      </c>
      <c r="AT166" s="17" t="s">
        <v>128</v>
      </c>
      <c r="AU166" s="17" t="s">
        <v>86</v>
      </c>
      <c r="AY166" s="17" t="s">
        <v>125</v>
      </c>
      <c r="BE166" s="184">
        <f t="shared" si="4"/>
        <v>0</v>
      </c>
      <c r="BF166" s="184">
        <f t="shared" si="5"/>
        <v>0</v>
      </c>
      <c r="BG166" s="184">
        <f t="shared" si="6"/>
        <v>0</v>
      </c>
      <c r="BH166" s="184">
        <f t="shared" si="7"/>
        <v>0</v>
      </c>
      <c r="BI166" s="184">
        <f t="shared" si="8"/>
        <v>0</v>
      </c>
      <c r="BJ166" s="17" t="s">
        <v>79</v>
      </c>
      <c r="BK166" s="184">
        <f t="shared" si="9"/>
        <v>0</v>
      </c>
      <c r="BL166" s="17" t="s">
        <v>89</v>
      </c>
      <c r="BM166" s="17" t="s">
        <v>432</v>
      </c>
    </row>
    <row r="167" spans="2:65" s="1" customFormat="1" ht="14.4" customHeight="1">
      <c r="B167" s="34"/>
      <c r="C167" s="173" t="s">
        <v>253</v>
      </c>
      <c r="D167" s="173" t="s">
        <v>128</v>
      </c>
      <c r="E167" s="174" t="s">
        <v>433</v>
      </c>
      <c r="F167" s="175" t="s">
        <v>434</v>
      </c>
      <c r="G167" s="176" t="s">
        <v>167</v>
      </c>
      <c r="H167" s="177">
        <v>4</v>
      </c>
      <c r="I167" s="178"/>
      <c r="J167" s="179">
        <f t="shared" si="0"/>
        <v>0</v>
      </c>
      <c r="K167" s="175" t="s">
        <v>22</v>
      </c>
      <c r="L167" s="38"/>
      <c r="M167" s="180" t="s">
        <v>22</v>
      </c>
      <c r="N167" s="181" t="s">
        <v>45</v>
      </c>
      <c r="O167" s="60"/>
      <c r="P167" s="182">
        <f t="shared" si="1"/>
        <v>0</v>
      </c>
      <c r="Q167" s="182">
        <v>0</v>
      </c>
      <c r="R167" s="182">
        <f t="shared" si="2"/>
        <v>0</v>
      </c>
      <c r="S167" s="182">
        <v>0</v>
      </c>
      <c r="T167" s="182">
        <f t="shared" si="3"/>
        <v>0</v>
      </c>
      <c r="U167" s="183" t="s">
        <v>22</v>
      </c>
      <c r="AR167" s="17" t="s">
        <v>89</v>
      </c>
      <c r="AT167" s="17" t="s">
        <v>128</v>
      </c>
      <c r="AU167" s="17" t="s">
        <v>86</v>
      </c>
      <c r="AY167" s="17" t="s">
        <v>125</v>
      </c>
      <c r="BE167" s="184">
        <f t="shared" si="4"/>
        <v>0</v>
      </c>
      <c r="BF167" s="184">
        <f t="shared" si="5"/>
        <v>0</v>
      </c>
      <c r="BG167" s="184">
        <f t="shared" si="6"/>
        <v>0</v>
      </c>
      <c r="BH167" s="184">
        <f t="shared" si="7"/>
        <v>0</v>
      </c>
      <c r="BI167" s="184">
        <f t="shared" si="8"/>
        <v>0</v>
      </c>
      <c r="BJ167" s="17" t="s">
        <v>79</v>
      </c>
      <c r="BK167" s="184">
        <f t="shared" si="9"/>
        <v>0</v>
      </c>
      <c r="BL167" s="17" t="s">
        <v>89</v>
      </c>
      <c r="BM167" s="17" t="s">
        <v>435</v>
      </c>
    </row>
    <row r="168" spans="2:65" s="1" customFormat="1" ht="14.4" customHeight="1">
      <c r="B168" s="34"/>
      <c r="C168" s="173" t="s">
        <v>260</v>
      </c>
      <c r="D168" s="173" t="s">
        <v>128</v>
      </c>
      <c r="E168" s="174" t="s">
        <v>436</v>
      </c>
      <c r="F168" s="175" t="s">
        <v>437</v>
      </c>
      <c r="G168" s="176" t="s">
        <v>167</v>
      </c>
      <c r="H168" s="177">
        <v>1</v>
      </c>
      <c r="I168" s="178"/>
      <c r="J168" s="179">
        <f t="shared" si="0"/>
        <v>0</v>
      </c>
      <c r="K168" s="175" t="s">
        <v>22</v>
      </c>
      <c r="L168" s="38"/>
      <c r="M168" s="180" t="s">
        <v>22</v>
      </c>
      <c r="N168" s="181" t="s">
        <v>45</v>
      </c>
      <c r="O168" s="60"/>
      <c r="P168" s="182">
        <f t="shared" si="1"/>
        <v>0</v>
      </c>
      <c r="Q168" s="182">
        <v>0</v>
      </c>
      <c r="R168" s="182">
        <f t="shared" si="2"/>
        <v>0</v>
      </c>
      <c r="S168" s="182">
        <v>0</v>
      </c>
      <c r="T168" s="182">
        <f t="shared" si="3"/>
        <v>0</v>
      </c>
      <c r="U168" s="183" t="s">
        <v>22</v>
      </c>
      <c r="AR168" s="17" t="s">
        <v>89</v>
      </c>
      <c r="AT168" s="17" t="s">
        <v>128</v>
      </c>
      <c r="AU168" s="17" t="s">
        <v>86</v>
      </c>
      <c r="AY168" s="17" t="s">
        <v>125</v>
      </c>
      <c r="BE168" s="184">
        <f t="shared" si="4"/>
        <v>0</v>
      </c>
      <c r="BF168" s="184">
        <f t="shared" si="5"/>
        <v>0</v>
      </c>
      <c r="BG168" s="184">
        <f t="shared" si="6"/>
        <v>0</v>
      </c>
      <c r="BH168" s="184">
        <f t="shared" si="7"/>
        <v>0</v>
      </c>
      <c r="BI168" s="184">
        <f t="shared" si="8"/>
        <v>0</v>
      </c>
      <c r="BJ168" s="17" t="s">
        <v>79</v>
      </c>
      <c r="BK168" s="184">
        <f t="shared" si="9"/>
        <v>0</v>
      </c>
      <c r="BL168" s="17" t="s">
        <v>89</v>
      </c>
      <c r="BM168" s="17" t="s">
        <v>438</v>
      </c>
    </row>
    <row r="169" spans="2:63" s="10" customFormat="1" ht="20.85" customHeight="1">
      <c r="B169" s="157"/>
      <c r="C169" s="158"/>
      <c r="D169" s="159" t="s">
        <v>73</v>
      </c>
      <c r="E169" s="171" t="s">
        <v>181</v>
      </c>
      <c r="F169" s="171" t="s">
        <v>182</v>
      </c>
      <c r="G169" s="158"/>
      <c r="H169" s="158"/>
      <c r="I169" s="161"/>
      <c r="J169" s="172">
        <f>BK169</f>
        <v>0</v>
      </c>
      <c r="K169" s="158"/>
      <c r="L169" s="163"/>
      <c r="M169" s="164"/>
      <c r="N169" s="165"/>
      <c r="O169" s="165"/>
      <c r="P169" s="166">
        <f>SUM(P170:P203)</f>
        <v>0</v>
      </c>
      <c r="Q169" s="165"/>
      <c r="R169" s="166">
        <f>SUM(R170:R203)</f>
        <v>0.34726799999999997</v>
      </c>
      <c r="S169" s="165"/>
      <c r="T169" s="166">
        <f>SUM(T170:T203)</f>
        <v>22.97733208</v>
      </c>
      <c r="U169" s="167"/>
      <c r="AR169" s="168" t="s">
        <v>79</v>
      </c>
      <c r="AT169" s="169" t="s">
        <v>73</v>
      </c>
      <c r="AU169" s="169" t="s">
        <v>83</v>
      </c>
      <c r="AY169" s="168" t="s">
        <v>125</v>
      </c>
      <c r="BK169" s="170">
        <f>SUM(BK170:BK203)</f>
        <v>0</v>
      </c>
    </row>
    <row r="170" spans="2:65" s="1" customFormat="1" ht="20.4" customHeight="1">
      <c r="B170" s="34"/>
      <c r="C170" s="173" t="s">
        <v>264</v>
      </c>
      <c r="D170" s="173" t="s">
        <v>128</v>
      </c>
      <c r="E170" s="174" t="s">
        <v>439</v>
      </c>
      <c r="F170" s="175" t="s">
        <v>440</v>
      </c>
      <c r="G170" s="176" t="s">
        <v>167</v>
      </c>
      <c r="H170" s="177">
        <v>4</v>
      </c>
      <c r="I170" s="178"/>
      <c r="J170" s="179">
        <f>ROUND(I170*H170,2)</f>
        <v>0</v>
      </c>
      <c r="K170" s="175" t="s">
        <v>132</v>
      </c>
      <c r="L170" s="38"/>
      <c r="M170" s="180" t="s">
        <v>22</v>
      </c>
      <c r="N170" s="181" t="s">
        <v>45</v>
      </c>
      <c r="O170" s="60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2">
        <f>S170*H170</f>
        <v>0</v>
      </c>
      <c r="U170" s="183" t="s">
        <v>22</v>
      </c>
      <c r="AR170" s="17" t="s">
        <v>89</v>
      </c>
      <c r="AT170" s="17" t="s">
        <v>128</v>
      </c>
      <c r="AU170" s="17" t="s">
        <v>86</v>
      </c>
      <c r="AY170" s="17" t="s">
        <v>125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7" t="s">
        <v>79</v>
      </c>
      <c r="BK170" s="184">
        <f>ROUND(I170*H170,2)</f>
        <v>0</v>
      </c>
      <c r="BL170" s="17" t="s">
        <v>89</v>
      </c>
      <c r="BM170" s="17" t="s">
        <v>441</v>
      </c>
    </row>
    <row r="171" spans="2:51" s="12" customFormat="1" ht="10.2">
      <c r="B171" s="196"/>
      <c r="C171" s="197"/>
      <c r="D171" s="187" t="s">
        <v>134</v>
      </c>
      <c r="E171" s="198" t="s">
        <v>22</v>
      </c>
      <c r="F171" s="199" t="s">
        <v>442</v>
      </c>
      <c r="G171" s="197"/>
      <c r="H171" s="200">
        <v>4</v>
      </c>
      <c r="I171" s="201"/>
      <c r="J171" s="197"/>
      <c r="K171" s="197"/>
      <c r="L171" s="202"/>
      <c r="M171" s="203"/>
      <c r="N171" s="204"/>
      <c r="O171" s="204"/>
      <c r="P171" s="204"/>
      <c r="Q171" s="204"/>
      <c r="R171" s="204"/>
      <c r="S171" s="204"/>
      <c r="T171" s="204"/>
      <c r="U171" s="205"/>
      <c r="AT171" s="206" t="s">
        <v>134</v>
      </c>
      <c r="AU171" s="206" t="s">
        <v>86</v>
      </c>
      <c r="AV171" s="12" t="s">
        <v>83</v>
      </c>
      <c r="AW171" s="12" t="s">
        <v>35</v>
      </c>
      <c r="AX171" s="12" t="s">
        <v>79</v>
      </c>
      <c r="AY171" s="206" t="s">
        <v>125</v>
      </c>
    </row>
    <row r="172" spans="2:65" s="1" customFormat="1" ht="20.4" customHeight="1">
      <c r="B172" s="34"/>
      <c r="C172" s="173" t="s">
        <v>268</v>
      </c>
      <c r="D172" s="173" t="s">
        <v>128</v>
      </c>
      <c r="E172" s="174" t="s">
        <v>443</v>
      </c>
      <c r="F172" s="175" t="s">
        <v>444</v>
      </c>
      <c r="G172" s="176" t="s">
        <v>131</v>
      </c>
      <c r="H172" s="177">
        <v>435.6</v>
      </c>
      <c r="I172" s="178"/>
      <c r="J172" s="179">
        <f>ROUND(I172*H172,2)</f>
        <v>0</v>
      </c>
      <c r="K172" s="175" t="s">
        <v>132</v>
      </c>
      <c r="L172" s="38"/>
      <c r="M172" s="180" t="s">
        <v>22</v>
      </c>
      <c r="N172" s="181" t="s">
        <v>45</v>
      </c>
      <c r="O172" s="60"/>
      <c r="P172" s="182">
        <f>O172*H172</f>
        <v>0</v>
      </c>
      <c r="Q172" s="182">
        <v>0</v>
      </c>
      <c r="R172" s="182">
        <f>Q172*H172</f>
        <v>0</v>
      </c>
      <c r="S172" s="182">
        <v>0.02465</v>
      </c>
      <c r="T172" s="182">
        <f>S172*H172</f>
        <v>10.73754</v>
      </c>
      <c r="U172" s="183" t="s">
        <v>22</v>
      </c>
      <c r="AR172" s="17" t="s">
        <v>89</v>
      </c>
      <c r="AT172" s="17" t="s">
        <v>128</v>
      </c>
      <c r="AU172" s="17" t="s">
        <v>86</v>
      </c>
      <c r="AY172" s="17" t="s">
        <v>125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7" t="s">
        <v>79</v>
      </c>
      <c r="BK172" s="184">
        <f>ROUND(I172*H172,2)</f>
        <v>0</v>
      </c>
      <c r="BL172" s="17" t="s">
        <v>89</v>
      </c>
      <c r="BM172" s="17" t="s">
        <v>445</v>
      </c>
    </row>
    <row r="173" spans="2:51" s="12" customFormat="1" ht="10.2">
      <c r="B173" s="196"/>
      <c r="C173" s="197"/>
      <c r="D173" s="187" t="s">
        <v>134</v>
      </c>
      <c r="E173" s="198" t="s">
        <v>22</v>
      </c>
      <c r="F173" s="199" t="s">
        <v>446</v>
      </c>
      <c r="G173" s="197"/>
      <c r="H173" s="200">
        <v>35.49</v>
      </c>
      <c r="I173" s="201"/>
      <c r="J173" s="197"/>
      <c r="K173" s="197"/>
      <c r="L173" s="202"/>
      <c r="M173" s="203"/>
      <c r="N173" s="204"/>
      <c r="O173" s="204"/>
      <c r="P173" s="204"/>
      <c r="Q173" s="204"/>
      <c r="R173" s="204"/>
      <c r="S173" s="204"/>
      <c r="T173" s="204"/>
      <c r="U173" s="205"/>
      <c r="AT173" s="206" t="s">
        <v>134</v>
      </c>
      <c r="AU173" s="206" t="s">
        <v>86</v>
      </c>
      <c r="AV173" s="12" t="s">
        <v>83</v>
      </c>
      <c r="AW173" s="12" t="s">
        <v>35</v>
      </c>
      <c r="AX173" s="12" t="s">
        <v>74</v>
      </c>
      <c r="AY173" s="206" t="s">
        <v>125</v>
      </c>
    </row>
    <row r="174" spans="2:51" s="12" customFormat="1" ht="10.2">
      <c r="B174" s="196"/>
      <c r="C174" s="197"/>
      <c r="D174" s="187" t="s">
        <v>134</v>
      </c>
      <c r="E174" s="198" t="s">
        <v>22</v>
      </c>
      <c r="F174" s="199" t="s">
        <v>447</v>
      </c>
      <c r="G174" s="197"/>
      <c r="H174" s="200">
        <v>-5.948</v>
      </c>
      <c r="I174" s="201"/>
      <c r="J174" s="197"/>
      <c r="K174" s="197"/>
      <c r="L174" s="202"/>
      <c r="M174" s="203"/>
      <c r="N174" s="204"/>
      <c r="O174" s="204"/>
      <c r="P174" s="204"/>
      <c r="Q174" s="204"/>
      <c r="R174" s="204"/>
      <c r="S174" s="204"/>
      <c r="T174" s="204"/>
      <c r="U174" s="205"/>
      <c r="AT174" s="206" t="s">
        <v>134</v>
      </c>
      <c r="AU174" s="206" t="s">
        <v>86</v>
      </c>
      <c r="AV174" s="12" t="s">
        <v>83</v>
      </c>
      <c r="AW174" s="12" t="s">
        <v>35</v>
      </c>
      <c r="AX174" s="12" t="s">
        <v>74</v>
      </c>
      <c r="AY174" s="206" t="s">
        <v>125</v>
      </c>
    </row>
    <row r="175" spans="2:51" s="12" customFormat="1" ht="10.2">
      <c r="B175" s="196"/>
      <c r="C175" s="197"/>
      <c r="D175" s="187" t="s">
        <v>134</v>
      </c>
      <c r="E175" s="198" t="s">
        <v>22</v>
      </c>
      <c r="F175" s="199" t="s">
        <v>448</v>
      </c>
      <c r="G175" s="197"/>
      <c r="H175" s="200">
        <v>132.86</v>
      </c>
      <c r="I175" s="201"/>
      <c r="J175" s="197"/>
      <c r="K175" s="197"/>
      <c r="L175" s="202"/>
      <c r="M175" s="203"/>
      <c r="N175" s="204"/>
      <c r="O175" s="204"/>
      <c r="P175" s="204"/>
      <c r="Q175" s="204"/>
      <c r="R175" s="204"/>
      <c r="S175" s="204"/>
      <c r="T175" s="204"/>
      <c r="U175" s="205"/>
      <c r="AT175" s="206" t="s">
        <v>134</v>
      </c>
      <c r="AU175" s="206" t="s">
        <v>86</v>
      </c>
      <c r="AV175" s="12" t="s">
        <v>83</v>
      </c>
      <c r="AW175" s="12" t="s">
        <v>35</v>
      </c>
      <c r="AX175" s="12" t="s">
        <v>74</v>
      </c>
      <c r="AY175" s="206" t="s">
        <v>125</v>
      </c>
    </row>
    <row r="176" spans="2:51" s="12" customFormat="1" ht="10.2">
      <c r="B176" s="196"/>
      <c r="C176" s="197"/>
      <c r="D176" s="187" t="s">
        <v>134</v>
      </c>
      <c r="E176" s="198" t="s">
        <v>22</v>
      </c>
      <c r="F176" s="199" t="s">
        <v>449</v>
      </c>
      <c r="G176" s="197"/>
      <c r="H176" s="200">
        <v>-1.576</v>
      </c>
      <c r="I176" s="201"/>
      <c r="J176" s="197"/>
      <c r="K176" s="197"/>
      <c r="L176" s="202"/>
      <c r="M176" s="203"/>
      <c r="N176" s="204"/>
      <c r="O176" s="204"/>
      <c r="P176" s="204"/>
      <c r="Q176" s="204"/>
      <c r="R176" s="204"/>
      <c r="S176" s="204"/>
      <c r="T176" s="204"/>
      <c r="U176" s="205"/>
      <c r="AT176" s="206" t="s">
        <v>134</v>
      </c>
      <c r="AU176" s="206" t="s">
        <v>86</v>
      </c>
      <c r="AV176" s="12" t="s">
        <v>83</v>
      </c>
      <c r="AW176" s="12" t="s">
        <v>35</v>
      </c>
      <c r="AX176" s="12" t="s">
        <v>74</v>
      </c>
      <c r="AY176" s="206" t="s">
        <v>125</v>
      </c>
    </row>
    <row r="177" spans="2:51" s="14" customFormat="1" ht="10.2">
      <c r="B177" s="229"/>
      <c r="C177" s="230"/>
      <c r="D177" s="187" t="s">
        <v>134</v>
      </c>
      <c r="E177" s="231" t="s">
        <v>22</v>
      </c>
      <c r="F177" s="232" t="s">
        <v>450</v>
      </c>
      <c r="G177" s="230"/>
      <c r="H177" s="233">
        <v>160.826</v>
      </c>
      <c r="I177" s="234"/>
      <c r="J177" s="230"/>
      <c r="K177" s="230"/>
      <c r="L177" s="235"/>
      <c r="M177" s="236"/>
      <c r="N177" s="237"/>
      <c r="O177" s="237"/>
      <c r="P177" s="237"/>
      <c r="Q177" s="237"/>
      <c r="R177" s="237"/>
      <c r="S177" s="237"/>
      <c r="T177" s="237"/>
      <c r="U177" s="238"/>
      <c r="AT177" s="239" t="s">
        <v>134</v>
      </c>
      <c r="AU177" s="239" t="s">
        <v>86</v>
      </c>
      <c r="AV177" s="14" t="s">
        <v>86</v>
      </c>
      <c r="AW177" s="14" t="s">
        <v>35</v>
      </c>
      <c r="AX177" s="14" t="s">
        <v>74</v>
      </c>
      <c r="AY177" s="239" t="s">
        <v>125</v>
      </c>
    </row>
    <row r="178" spans="2:51" s="12" customFormat="1" ht="10.2">
      <c r="B178" s="196"/>
      <c r="C178" s="197"/>
      <c r="D178" s="187" t="s">
        <v>134</v>
      </c>
      <c r="E178" s="198" t="s">
        <v>22</v>
      </c>
      <c r="F178" s="199" t="s">
        <v>451</v>
      </c>
      <c r="G178" s="197"/>
      <c r="H178" s="200">
        <v>437.854</v>
      </c>
      <c r="I178" s="201"/>
      <c r="J178" s="197"/>
      <c r="K178" s="197"/>
      <c r="L178" s="202"/>
      <c r="M178" s="203"/>
      <c r="N178" s="204"/>
      <c r="O178" s="204"/>
      <c r="P178" s="204"/>
      <c r="Q178" s="204"/>
      <c r="R178" s="204"/>
      <c r="S178" s="204"/>
      <c r="T178" s="204"/>
      <c r="U178" s="205"/>
      <c r="AT178" s="206" t="s">
        <v>134</v>
      </c>
      <c r="AU178" s="206" t="s">
        <v>86</v>
      </c>
      <c r="AV178" s="12" t="s">
        <v>83</v>
      </c>
      <c r="AW178" s="12" t="s">
        <v>35</v>
      </c>
      <c r="AX178" s="12" t="s">
        <v>74</v>
      </c>
      <c r="AY178" s="206" t="s">
        <v>125</v>
      </c>
    </row>
    <row r="179" spans="2:51" s="12" customFormat="1" ht="10.2">
      <c r="B179" s="196"/>
      <c r="C179" s="197"/>
      <c r="D179" s="187" t="s">
        <v>134</v>
      </c>
      <c r="E179" s="198" t="s">
        <v>22</v>
      </c>
      <c r="F179" s="199" t="s">
        <v>341</v>
      </c>
      <c r="G179" s="197"/>
      <c r="H179" s="200">
        <v>-136.8</v>
      </c>
      <c r="I179" s="201"/>
      <c r="J179" s="197"/>
      <c r="K179" s="197"/>
      <c r="L179" s="202"/>
      <c r="M179" s="203"/>
      <c r="N179" s="204"/>
      <c r="O179" s="204"/>
      <c r="P179" s="204"/>
      <c r="Q179" s="204"/>
      <c r="R179" s="204"/>
      <c r="S179" s="204"/>
      <c r="T179" s="204"/>
      <c r="U179" s="205"/>
      <c r="AT179" s="206" t="s">
        <v>134</v>
      </c>
      <c r="AU179" s="206" t="s">
        <v>86</v>
      </c>
      <c r="AV179" s="12" t="s">
        <v>83</v>
      </c>
      <c r="AW179" s="12" t="s">
        <v>35</v>
      </c>
      <c r="AX179" s="12" t="s">
        <v>74</v>
      </c>
      <c r="AY179" s="206" t="s">
        <v>125</v>
      </c>
    </row>
    <row r="180" spans="2:51" s="12" customFormat="1" ht="10.2">
      <c r="B180" s="196"/>
      <c r="C180" s="197"/>
      <c r="D180" s="187" t="s">
        <v>134</v>
      </c>
      <c r="E180" s="198" t="s">
        <v>22</v>
      </c>
      <c r="F180" s="199" t="s">
        <v>452</v>
      </c>
      <c r="G180" s="197"/>
      <c r="H180" s="200">
        <v>70.08</v>
      </c>
      <c r="I180" s="201"/>
      <c r="J180" s="197"/>
      <c r="K180" s="197"/>
      <c r="L180" s="202"/>
      <c r="M180" s="203"/>
      <c r="N180" s="204"/>
      <c r="O180" s="204"/>
      <c r="P180" s="204"/>
      <c r="Q180" s="204"/>
      <c r="R180" s="204"/>
      <c r="S180" s="204"/>
      <c r="T180" s="204"/>
      <c r="U180" s="205"/>
      <c r="AT180" s="206" t="s">
        <v>134</v>
      </c>
      <c r="AU180" s="206" t="s">
        <v>86</v>
      </c>
      <c r="AV180" s="12" t="s">
        <v>83</v>
      </c>
      <c r="AW180" s="12" t="s">
        <v>35</v>
      </c>
      <c r="AX180" s="12" t="s">
        <v>74</v>
      </c>
      <c r="AY180" s="206" t="s">
        <v>125</v>
      </c>
    </row>
    <row r="181" spans="2:51" s="12" customFormat="1" ht="10.2">
      <c r="B181" s="196"/>
      <c r="C181" s="197"/>
      <c r="D181" s="187" t="s">
        <v>134</v>
      </c>
      <c r="E181" s="198" t="s">
        <v>22</v>
      </c>
      <c r="F181" s="199" t="s">
        <v>453</v>
      </c>
      <c r="G181" s="197"/>
      <c r="H181" s="200">
        <v>-96.36</v>
      </c>
      <c r="I181" s="201"/>
      <c r="J181" s="197"/>
      <c r="K181" s="197"/>
      <c r="L181" s="202"/>
      <c r="M181" s="203"/>
      <c r="N181" s="204"/>
      <c r="O181" s="204"/>
      <c r="P181" s="204"/>
      <c r="Q181" s="204"/>
      <c r="R181" s="204"/>
      <c r="S181" s="204"/>
      <c r="T181" s="204"/>
      <c r="U181" s="205"/>
      <c r="AT181" s="206" t="s">
        <v>134</v>
      </c>
      <c r="AU181" s="206" t="s">
        <v>86</v>
      </c>
      <c r="AV181" s="12" t="s">
        <v>83</v>
      </c>
      <c r="AW181" s="12" t="s">
        <v>35</v>
      </c>
      <c r="AX181" s="12" t="s">
        <v>74</v>
      </c>
      <c r="AY181" s="206" t="s">
        <v>125</v>
      </c>
    </row>
    <row r="182" spans="2:51" s="14" customFormat="1" ht="10.2">
      <c r="B182" s="229"/>
      <c r="C182" s="230"/>
      <c r="D182" s="187" t="s">
        <v>134</v>
      </c>
      <c r="E182" s="231" t="s">
        <v>22</v>
      </c>
      <c r="F182" s="232" t="s">
        <v>454</v>
      </c>
      <c r="G182" s="230"/>
      <c r="H182" s="233">
        <v>274.774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7"/>
      <c r="U182" s="238"/>
      <c r="AT182" s="239" t="s">
        <v>134</v>
      </c>
      <c r="AU182" s="239" t="s">
        <v>86</v>
      </c>
      <c r="AV182" s="14" t="s">
        <v>86</v>
      </c>
      <c r="AW182" s="14" t="s">
        <v>35</v>
      </c>
      <c r="AX182" s="14" t="s">
        <v>74</v>
      </c>
      <c r="AY182" s="239" t="s">
        <v>125</v>
      </c>
    </row>
    <row r="183" spans="2:51" s="13" customFormat="1" ht="10.2">
      <c r="B183" s="207"/>
      <c r="C183" s="208"/>
      <c r="D183" s="187" t="s">
        <v>134</v>
      </c>
      <c r="E183" s="209" t="s">
        <v>22</v>
      </c>
      <c r="F183" s="210" t="s">
        <v>139</v>
      </c>
      <c r="G183" s="208"/>
      <c r="H183" s="211">
        <v>435.6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5"/>
      <c r="U183" s="216"/>
      <c r="AT183" s="217" t="s">
        <v>134</v>
      </c>
      <c r="AU183" s="217" t="s">
        <v>86</v>
      </c>
      <c r="AV183" s="13" t="s">
        <v>89</v>
      </c>
      <c r="AW183" s="13" t="s">
        <v>35</v>
      </c>
      <c r="AX183" s="13" t="s">
        <v>79</v>
      </c>
      <c r="AY183" s="217" t="s">
        <v>125</v>
      </c>
    </row>
    <row r="184" spans="2:65" s="1" customFormat="1" ht="20.4" customHeight="1">
      <c r="B184" s="34"/>
      <c r="C184" s="173" t="s">
        <v>273</v>
      </c>
      <c r="D184" s="173" t="s">
        <v>128</v>
      </c>
      <c r="E184" s="174" t="s">
        <v>455</v>
      </c>
      <c r="F184" s="175" t="s">
        <v>456</v>
      </c>
      <c r="G184" s="176" t="s">
        <v>131</v>
      </c>
      <c r="H184" s="177">
        <v>435.6</v>
      </c>
      <c r="I184" s="178"/>
      <c r="J184" s="179">
        <f>ROUND(I184*H184,2)</f>
        <v>0</v>
      </c>
      <c r="K184" s="175" t="s">
        <v>132</v>
      </c>
      <c r="L184" s="38"/>
      <c r="M184" s="180" t="s">
        <v>22</v>
      </c>
      <c r="N184" s="181" t="s">
        <v>45</v>
      </c>
      <c r="O184" s="60"/>
      <c r="P184" s="182">
        <f>O184*H184</f>
        <v>0</v>
      </c>
      <c r="Q184" s="182">
        <v>0</v>
      </c>
      <c r="R184" s="182">
        <f>Q184*H184</f>
        <v>0</v>
      </c>
      <c r="S184" s="182">
        <v>0.008</v>
      </c>
      <c r="T184" s="182">
        <f>S184*H184</f>
        <v>3.4848000000000003</v>
      </c>
      <c r="U184" s="183" t="s">
        <v>22</v>
      </c>
      <c r="AR184" s="17" t="s">
        <v>89</v>
      </c>
      <c r="AT184" s="17" t="s">
        <v>128</v>
      </c>
      <c r="AU184" s="17" t="s">
        <v>86</v>
      </c>
      <c r="AY184" s="17" t="s">
        <v>125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17" t="s">
        <v>79</v>
      </c>
      <c r="BK184" s="184">
        <f>ROUND(I184*H184,2)</f>
        <v>0</v>
      </c>
      <c r="BL184" s="17" t="s">
        <v>89</v>
      </c>
      <c r="BM184" s="17" t="s">
        <v>457</v>
      </c>
    </row>
    <row r="185" spans="2:51" s="12" customFormat="1" ht="10.2">
      <c r="B185" s="196"/>
      <c r="C185" s="197"/>
      <c r="D185" s="187" t="s">
        <v>134</v>
      </c>
      <c r="E185" s="198" t="s">
        <v>22</v>
      </c>
      <c r="F185" s="199" t="s">
        <v>458</v>
      </c>
      <c r="G185" s="197"/>
      <c r="H185" s="200">
        <v>435.6</v>
      </c>
      <c r="I185" s="201"/>
      <c r="J185" s="197"/>
      <c r="K185" s="197"/>
      <c r="L185" s="202"/>
      <c r="M185" s="203"/>
      <c r="N185" s="204"/>
      <c r="O185" s="204"/>
      <c r="P185" s="204"/>
      <c r="Q185" s="204"/>
      <c r="R185" s="204"/>
      <c r="S185" s="204"/>
      <c r="T185" s="204"/>
      <c r="U185" s="205"/>
      <c r="AT185" s="206" t="s">
        <v>134</v>
      </c>
      <c r="AU185" s="206" t="s">
        <v>86</v>
      </c>
      <c r="AV185" s="12" t="s">
        <v>83</v>
      </c>
      <c r="AW185" s="12" t="s">
        <v>35</v>
      </c>
      <c r="AX185" s="12" t="s">
        <v>79</v>
      </c>
      <c r="AY185" s="206" t="s">
        <v>125</v>
      </c>
    </row>
    <row r="186" spans="2:65" s="1" customFormat="1" ht="20.4" customHeight="1">
      <c r="B186" s="34"/>
      <c r="C186" s="173" t="s">
        <v>278</v>
      </c>
      <c r="D186" s="173" t="s">
        <v>128</v>
      </c>
      <c r="E186" s="174" t="s">
        <v>459</v>
      </c>
      <c r="F186" s="175" t="s">
        <v>460</v>
      </c>
      <c r="G186" s="176" t="s">
        <v>131</v>
      </c>
      <c r="H186" s="177">
        <v>96.36</v>
      </c>
      <c r="I186" s="178"/>
      <c r="J186" s="179">
        <f>ROUND(I186*H186,2)</f>
        <v>0</v>
      </c>
      <c r="K186" s="175" t="s">
        <v>132</v>
      </c>
      <c r="L186" s="38"/>
      <c r="M186" s="180" t="s">
        <v>22</v>
      </c>
      <c r="N186" s="181" t="s">
        <v>45</v>
      </c>
      <c r="O186" s="60"/>
      <c r="P186" s="182">
        <f>O186*H186</f>
        <v>0</v>
      </c>
      <c r="Q186" s="182">
        <v>0</v>
      </c>
      <c r="R186" s="182">
        <f>Q186*H186</f>
        <v>0</v>
      </c>
      <c r="S186" s="182">
        <v>0.02465</v>
      </c>
      <c r="T186" s="182">
        <f>S186*H186</f>
        <v>2.3752739999999997</v>
      </c>
      <c r="U186" s="183" t="s">
        <v>22</v>
      </c>
      <c r="AR186" s="17" t="s">
        <v>89</v>
      </c>
      <c r="AT186" s="17" t="s">
        <v>128</v>
      </c>
      <c r="AU186" s="17" t="s">
        <v>86</v>
      </c>
      <c r="AY186" s="17" t="s">
        <v>125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7" t="s">
        <v>79</v>
      </c>
      <c r="BK186" s="184">
        <f>ROUND(I186*H186,2)</f>
        <v>0</v>
      </c>
      <c r="BL186" s="17" t="s">
        <v>89</v>
      </c>
      <c r="BM186" s="17" t="s">
        <v>461</v>
      </c>
    </row>
    <row r="187" spans="2:51" s="12" customFormat="1" ht="10.2">
      <c r="B187" s="196"/>
      <c r="C187" s="197"/>
      <c r="D187" s="187" t="s">
        <v>134</v>
      </c>
      <c r="E187" s="198" t="s">
        <v>22</v>
      </c>
      <c r="F187" s="199" t="s">
        <v>462</v>
      </c>
      <c r="G187" s="197"/>
      <c r="H187" s="200">
        <v>96.36</v>
      </c>
      <c r="I187" s="201"/>
      <c r="J187" s="197"/>
      <c r="K187" s="197"/>
      <c r="L187" s="202"/>
      <c r="M187" s="203"/>
      <c r="N187" s="204"/>
      <c r="O187" s="204"/>
      <c r="P187" s="204"/>
      <c r="Q187" s="204"/>
      <c r="R187" s="204"/>
      <c r="S187" s="204"/>
      <c r="T187" s="204"/>
      <c r="U187" s="205"/>
      <c r="AT187" s="206" t="s">
        <v>134</v>
      </c>
      <c r="AU187" s="206" t="s">
        <v>86</v>
      </c>
      <c r="AV187" s="12" t="s">
        <v>83</v>
      </c>
      <c r="AW187" s="12" t="s">
        <v>35</v>
      </c>
      <c r="AX187" s="12" t="s">
        <v>74</v>
      </c>
      <c r="AY187" s="206" t="s">
        <v>125</v>
      </c>
    </row>
    <row r="188" spans="2:51" s="14" customFormat="1" ht="10.2">
      <c r="B188" s="229"/>
      <c r="C188" s="230"/>
      <c r="D188" s="187" t="s">
        <v>134</v>
      </c>
      <c r="E188" s="231" t="s">
        <v>22</v>
      </c>
      <c r="F188" s="232" t="s">
        <v>463</v>
      </c>
      <c r="G188" s="230"/>
      <c r="H188" s="233">
        <v>96.36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7"/>
      <c r="U188" s="238"/>
      <c r="AT188" s="239" t="s">
        <v>134</v>
      </c>
      <c r="AU188" s="239" t="s">
        <v>86</v>
      </c>
      <c r="AV188" s="14" t="s">
        <v>86</v>
      </c>
      <c r="AW188" s="14" t="s">
        <v>35</v>
      </c>
      <c r="AX188" s="14" t="s">
        <v>74</v>
      </c>
      <c r="AY188" s="239" t="s">
        <v>125</v>
      </c>
    </row>
    <row r="189" spans="2:51" s="13" customFormat="1" ht="10.2">
      <c r="B189" s="207"/>
      <c r="C189" s="208"/>
      <c r="D189" s="187" t="s">
        <v>134</v>
      </c>
      <c r="E189" s="209" t="s">
        <v>22</v>
      </c>
      <c r="F189" s="210" t="s">
        <v>139</v>
      </c>
      <c r="G189" s="208"/>
      <c r="H189" s="211">
        <v>96.36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5"/>
      <c r="U189" s="216"/>
      <c r="AT189" s="217" t="s">
        <v>134</v>
      </c>
      <c r="AU189" s="217" t="s">
        <v>86</v>
      </c>
      <c r="AV189" s="13" t="s">
        <v>89</v>
      </c>
      <c r="AW189" s="13" t="s">
        <v>35</v>
      </c>
      <c r="AX189" s="13" t="s">
        <v>79</v>
      </c>
      <c r="AY189" s="217" t="s">
        <v>125</v>
      </c>
    </row>
    <row r="190" spans="2:65" s="1" customFormat="1" ht="20.4" customHeight="1">
      <c r="B190" s="34"/>
      <c r="C190" s="173" t="s">
        <v>282</v>
      </c>
      <c r="D190" s="173" t="s">
        <v>128</v>
      </c>
      <c r="E190" s="174" t="s">
        <v>464</v>
      </c>
      <c r="F190" s="175" t="s">
        <v>465</v>
      </c>
      <c r="G190" s="176" t="s">
        <v>131</v>
      </c>
      <c r="H190" s="177">
        <v>96.36</v>
      </c>
      <c r="I190" s="178"/>
      <c r="J190" s="179">
        <f>ROUND(I190*H190,2)</f>
        <v>0</v>
      </c>
      <c r="K190" s="175" t="s">
        <v>132</v>
      </c>
      <c r="L190" s="38"/>
      <c r="M190" s="180" t="s">
        <v>22</v>
      </c>
      <c r="N190" s="181" t="s">
        <v>45</v>
      </c>
      <c r="O190" s="60"/>
      <c r="P190" s="182">
        <f>O190*H190</f>
        <v>0</v>
      </c>
      <c r="Q190" s="182">
        <v>0</v>
      </c>
      <c r="R190" s="182">
        <f>Q190*H190</f>
        <v>0</v>
      </c>
      <c r="S190" s="182">
        <v>0.008</v>
      </c>
      <c r="T190" s="182">
        <f>S190*H190</f>
        <v>0.77088</v>
      </c>
      <c r="U190" s="183" t="s">
        <v>22</v>
      </c>
      <c r="AR190" s="17" t="s">
        <v>89</v>
      </c>
      <c r="AT190" s="17" t="s">
        <v>128</v>
      </c>
      <c r="AU190" s="17" t="s">
        <v>86</v>
      </c>
      <c r="AY190" s="17" t="s">
        <v>125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7" t="s">
        <v>79</v>
      </c>
      <c r="BK190" s="184">
        <f>ROUND(I190*H190,2)</f>
        <v>0</v>
      </c>
      <c r="BL190" s="17" t="s">
        <v>89</v>
      </c>
      <c r="BM190" s="17" t="s">
        <v>466</v>
      </c>
    </row>
    <row r="191" spans="2:51" s="12" customFormat="1" ht="10.2">
      <c r="B191" s="196"/>
      <c r="C191" s="197"/>
      <c r="D191" s="187" t="s">
        <v>134</v>
      </c>
      <c r="E191" s="198" t="s">
        <v>22</v>
      </c>
      <c r="F191" s="199" t="s">
        <v>467</v>
      </c>
      <c r="G191" s="197"/>
      <c r="H191" s="200">
        <v>96.36</v>
      </c>
      <c r="I191" s="201"/>
      <c r="J191" s="197"/>
      <c r="K191" s="197"/>
      <c r="L191" s="202"/>
      <c r="M191" s="203"/>
      <c r="N191" s="204"/>
      <c r="O191" s="204"/>
      <c r="P191" s="204"/>
      <c r="Q191" s="204"/>
      <c r="R191" s="204"/>
      <c r="S191" s="204"/>
      <c r="T191" s="204"/>
      <c r="U191" s="205"/>
      <c r="AT191" s="206" t="s">
        <v>134</v>
      </c>
      <c r="AU191" s="206" t="s">
        <v>86</v>
      </c>
      <c r="AV191" s="12" t="s">
        <v>83</v>
      </c>
      <c r="AW191" s="12" t="s">
        <v>35</v>
      </c>
      <c r="AX191" s="12" t="s">
        <v>79</v>
      </c>
      <c r="AY191" s="206" t="s">
        <v>125</v>
      </c>
    </row>
    <row r="192" spans="2:65" s="1" customFormat="1" ht="14.4" customHeight="1">
      <c r="B192" s="34"/>
      <c r="C192" s="173" t="s">
        <v>243</v>
      </c>
      <c r="D192" s="173" t="s">
        <v>128</v>
      </c>
      <c r="E192" s="174" t="s">
        <v>468</v>
      </c>
      <c r="F192" s="175" t="s">
        <v>469</v>
      </c>
      <c r="G192" s="176" t="s">
        <v>131</v>
      </c>
      <c r="H192" s="177">
        <v>73.529</v>
      </c>
      <c r="I192" s="178"/>
      <c r="J192" s="179">
        <f>ROUND(I192*H192,2)</f>
        <v>0</v>
      </c>
      <c r="K192" s="175" t="s">
        <v>22</v>
      </c>
      <c r="L192" s="38"/>
      <c r="M192" s="180" t="s">
        <v>22</v>
      </c>
      <c r="N192" s="181" t="s">
        <v>45</v>
      </c>
      <c r="O192" s="60"/>
      <c r="P192" s="182">
        <f>O192*H192</f>
        <v>0</v>
      </c>
      <c r="Q192" s="182">
        <v>0</v>
      </c>
      <c r="R192" s="182">
        <f>Q192*H192</f>
        <v>0</v>
      </c>
      <c r="S192" s="182">
        <v>0.025</v>
      </c>
      <c r="T192" s="182">
        <f>S192*H192</f>
        <v>1.838225</v>
      </c>
      <c r="U192" s="183" t="s">
        <v>22</v>
      </c>
      <c r="AR192" s="17" t="s">
        <v>89</v>
      </c>
      <c r="AT192" s="17" t="s">
        <v>128</v>
      </c>
      <c r="AU192" s="17" t="s">
        <v>86</v>
      </c>
      <c r="AY192" s="17" t="s">
        <v>125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17" t="s">
        <v>79</v>
      </c>
      <c r="BK192" s="184">
        <f>ROUND(I192*H192,2)</f>
        <v>0</v>
      </c>
      <c r="BL192" s="17" t="s">
        <v>89</v>
      </c>
      <c r="BM192" s="17" t="s">
        <v>470</v>
      </c>
    </row>
    <row r="193" spans="2:51" s="12" customFormat="1" ht="10.2">
      <c r="B193" s="196"/>
      <c r="C193" s="197"/>
      <c r="D193" s="187" t="s">
        <v>134</v>
      </c>
      <c r="E193" s="198" t="s">
        <v>22</v>
      </c>
      <c r="F193" s="199" t="s">
        <v>471</v>
      </c>
      <c r="G193" s="197"/>
      <c r="H193" s="200">
        <v>73.529</v>
      </c>
      <c r="I193" s="201"/>
      <c r="J193" s="197"/>
      <c r="K193" s="197"/>
      <c r="L193" s="202"/>
      <c r="M193" s="203"/>
      <c r="N193" s="204"/>
      <c r="O193" s="204"/>
      <c r="P193" s="204"/>
      <c r="Q193" s="204"/>
      <c r="R193" s="204"/>
      <c r="S193" s="204"/>
      <c r="T193" s="204"/>
      <c r="U193" s="205"/>
      <c r="AT193" s="206" t="s">
        <v>134</v>
      </c>
      <c r="AU193" s="206" t="s">
        <v>86</v>
      </c>
      <c r="AV193" s="12" t="s">
        <v>83</v>
      </c>
      <c r="AW193" s="12" t="s">
        <v>35</v>
      </c>
      <c r="AX193" s="12" t="s">
        <v>79</v>
      </c>
      <c r="AY193" s="206" t="s">
        <v>125</v>
      </c>
    </row>
    <row r="194" spans="2:65" s="1" customFormat="1" ht="14.4" customHeight="1">
      <c r="B194" s="34"/>
      <c r="C194" s="173" t="s">
        <v>310</v>
      </c>
      <c r="D194" s="173" t="s">
        <v>128</v>
      </c>
      <c r="E194" s="174" t="s">
        <v>472</v>
      </c>
      <c r="F194" s="175" t="s">
        <v>473</v>
      </c>
      <c r="G194" s="176" t="s">
        <v>167</v>
      </c>
      <c r="H194" s="177">
        <v>2</v>
      </c>
      <c r="I194" s="178"/>
      <c r="J194" s="179">
        <f>ROUND(I194*H194,2)</f>
        <v>0</v>
      </c>
      <c r="K194" s="175" t="s">
        <v>22</v>
      </c>
      <c r="L194" s="38"/>
      <c r="M194" s="180" t="s">
        <v>22</v>
      </c>
      <c r="N194" s="181" t="s">
        <v>45</v>
      </c>
      <c r="O194" s="60"/>
      <c r="P194" s="182">
        <f>O194*H194</f>
        <v>0</v>
      </c>
      <c r="Q194" s="182">
        <v>0</v>
      </c>
      <c r="R194" s="182">
        <f>Q194*H194</f>
        <v>0</v>
      </c>
      <c r="S194" s="182">
        <v>0.01</v>
      </c>
      <c r="T194" s="182">
        <f>S194*H194</f>
        <v>0.02</v>
      </c>
      <c r="U194" s="183" t="s">
        <v>22</v>
      </c>
      <c r="AR194" s="17" t="s">
        <v>89</v>
      </c>
      <c r="AT194" s="17" t="s">
        <v>128</v>
      </c>
      <c r="AU194" s="17" t="s">
        <v>86</v>
      </c>
      <c r="AY194" s="17" t="s">
        <v>125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17" t="s">
        <v>79</v>
      </c>
      <c r="BK194" s="184">
        <f>ROUND(I194*H194,2)</f>
        <v>0</v>
      </c>
      <c r="BL194" s="17" t="s">
        <v>89</v>
      </c>
      <c r="BM194" s="17" t="s">
        <v>474</v>
      </c>
    </row>
    <row r="195" spans="2:65" s="1" customFormat="1" ht="14.4" customHeight="1">
      <c r="B195" s="34"/>
      <c r="C195" s="173" t="s">
        <v>315</v>
      </c>
      <c r="D195" s="173" t="s">
        <v>128</v>
      </c>
      <c r="E195" s="174" t="s">
        <v>475</v>
      </c>
      <c r="F195" s="175" t="s">
        <v>476</v>
      </c>
      <c r="G195" s="176" t="s">
        <v>167</v>
      </c>
      <c r="H195" s="177">
        <v>1</v>
      </c>
      <c r="I195" s="178"/>
      <c r="J195" s="179">
        <f>ROUND(I195*H195,2)</f>
        <v>0</v>
      </c>
      <c r="K195" s="175" t="s">
        <v>22</v>
      </c>
      <c r="L195" s="38"/>
      <c r="M195" s="180" t="s">
        <v>22</v>
      </c>
      <c r="N195" s="181" t="s">
        <v>45</v>
      </c>
      <c r="O195" s="60"/>
      <c r="P195" s="182">
        <f>O195*H195</f>
        <v>0</v>
      </c>
      <c r="Q195" s="182">
        <v>0</v>
      </c>
      <c r="R195" s="182">
        <f>Q195*H195</f>
        <v>0</v>
      </c>
      <c r="S195" s="182">
        <v>0.05</v>
      </c>
      <c r="T195" s="182">
        <f>S195*H195</f>
        <v>0.05</v>
      </c>
      <c r="U195" s="183" t="s">
        <v>22</v>
      </c>
      <c r="AR195" s="17" t="s">
        <v>89</v>
      </c>
      <c r="AT195" s="17" t="s">
        <v>128</v>
      </c>
      <c r="AU195" s="17" t="s">
        <v>86</v>
      </c>
      <c r="AY195" s="17" t="s">
        <v>125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7" t="s">
        <v>79</v>
      </c>
      <c r="BK195" s="184">
        <f>ROUND(I195*H195,2)</f>
        <v>0</v>
      </c>
      <c r="BL195" s="17" t="s">
        <v>89</v>
      </c>
      <c r="BM195" s="17" t="s">
        <v>477</v>
      </c>
    </row>
    <row r="196" spans="2:51" s="12" customFormat="1" ht="10.2">
      <c r="B196" s="196"/>
      <c r="C196" s="197"/>
      <c r="D196" s="187" t="s">
        <v>134</v>
      </c>
      <c r="E196" s="198" t="s">
        <v>22</v>
      </c>
      <c r="F196" s="199" t="s">
        <v>478</v>
      </c>
      <c r="G196" s="197"/>
      <c r="H196" s="200">
        <v>1</v>
      </c>
      <c r="I196" s="201"/>
      <c r="J196" s="197"/>
      <c r="K196" s="197"/>
      <c r="L196" s="202"/>
      <c r="M196" s="203"/>
      <c r="N196" s="204"/>
      <c r="O196" s="204"/>
      <c r="P196" s="204"/>
      <c r="Q196" s="204"/>
      <c r="R196" s="204"/>
      <c r="S196" s="204"/>
      <c r="T196" s="204"/>
      <c r="U196" s="205"/>
      <c r="AT196" s="206" t="s">
        <v>134</v>
      </c>
      <c r="AU196" s="206" t="s">
        <v>86</v>
      </c>
      <c r="AV196" s="12" t="s">
        <v>83</v>
      </c>
      <c r="AW196" s="12" t="s">
        <v>35</v>
      </c>
      <c r="AX196" s="12" t="s">
        <v>79</v>
      </c>
      <c r="AY196" s="206" t="s">
        <v>125</v>
      </c>
    </row>
    <row r="197" spans="2:65" s="1" customFormat="1" ht="20.4" customHeight="1">
      <c r="B197" s="34"/>
      <c r="C197" s="173" t="s">
        <v>319</v>
      </c>
      <c r="D197" s="173" t="s">
        <v>128</v>
      </c>
      <c r="E197" s="174" t="s">
        <v>479</v>
      </c>
      <c r="F197" s="175" t="s">
        <v>480</v>
      </c>
      <c r="G197" s="176" t="s">
        <v>131</v>
      </c>
      <c r="H197" s="177">
        <v>359.296</v>
      </c>
      <c r="I197" s="178"/>
      <c r="J197" s="179">
        <f>ROUND(I197*H197,2)</f>
        <v>0</v>
      </c>
      <c r="K197" s="175" t="s">
        <v>132</v>
      </c>
      <c r="L197" s="38"/>
      <c r="M197" s="180" t="s">
        <v>22</v>
      </c>
      <c r="N197" s="181" t="s">
        <v>45</v>
      </c>
      <c r="O197" s="60"/>
      <c r="P197" s="182">
        <f>O197*H197</f>
        <v>0</v>
      </c>
      <c r="Q197" s="182">
        <v>0</v>
      </c>
      <c r="R197" s="182">
        <f>Q197*H197</f>
        <v>0</v>
      </c>
      <c r="S197" s="182">
        <v>0.01</v>
      </c>
      <c r="T197" s="182">
        <f>S197*H197</f>
        <v>3.59296</v>
      </c>
      <c r="U197" s="183" t="s">
        <v>22</v>
      </c>
      <c r="AR197" s="17" t="s">
        <v>89</v>
      </c>
      <c r="AT197" s="17" t="s">
        <v>128</v>
      </c>
      <c r="AU197" s="17" t="s">
        <v>86</v>
      </c>
      <c r="AY197" s="17" t="s">
        <v>125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17" t="s">
        <v>79</v>
      </c>
      <c r="BK197" s="184">
        <f>ROUND(I197*H197,2)</f>
        <v>0</v>
      </c>
      <c r="BL197" s="17" t="s">
        <v>89</v>
      </c>
      <c r="BM197" s="17" t="s">
        <v>481</v>
      </c>
    </row>
    <row r="198" spans="2:51" s="12" customFormat="1" ht="10.2">
      <c r="B198" s="196"/>
      <c r="C198" s="197"/>
      <c r="D198" s="187" t="s">
        <v>134</v>
      </c>
      <c r="E198" s="198" t="s">
        <v>22</v>
      </c>
      <c r="F198" s="199" t="s">
        <v>340</v>
      </c>
      <c r="G198" s="197"/>
      <c r="H198" s="200">
        <v>496.096</v>
      </c>
      <c r="I198" s="201"/>
      <c r="J198" s="197"/>
      <c r="K198" s="197"/>
      <c r="L198" s="202"/>
      <c r="M198" s="203"/>
      <c r="N198" s="204"/>
      <c r="O198" s="204"/>
      <c r="P198" s="204"/>
      <c r="Q198" s="204"/>
      <c r="R198" s="204"/>
      <c r="S198" s="204"/>
      <c r="T198" s="204"/>
      <c r="U198" s="205"/>
      <c r="AT198" s="206" t="s">
        <v>134</v>
      </c>
      <c r="AU198" s="206" t="s">
        <v>86</v>
      </c>
      <c r="AV198" s="12" t="s">
        <v>83</v>
      </c>
      <c r="AW198" s="12" t="s">
        <v>35</v>
      </c>
      <c r="AX198" s="12" t="s">
        <v>74</v>
      </c>
      <c r="AY198" s="206" t="s">
        <v>125</v>
      </c>
    </row>
    <row r="199" spans="2:51" s="12" customFormat="1" ht="10.2">
      <c r="B199" s="196"/>
      <c r="C199" s="197"/>
      <c r="D199" s="187" t="s">
        <v>134</v>
      </c>
      <c r="E199" s="198" t="s">
        <v>22</v>
      </c>
      <c r="F199" s="199" t="s">
        <v>341</v>
      </c>
      <c r="G199" s="197"/>
      <c r="H199" s="200">
        <v>-136.8</v>
      </c>
      <c r="I199" s="201"/>
      <c r="J199" s="197"/>
      <c r="K199" s="197"/>
      <c r="L199" s="202"/>
      <c r="M199" s="203"/>
      <c r="N199" s="204"/>
      <c r="O199" s="204"/>
      <c r="P199" s="204"/>
      <c r="Q199" s="204"/>
      <c r="R199" s="204"/>
      <c r="S199" s="204"/>
      <c r="T199" s="204"/>
      <c r="U199" s="205"/>
      <c r="AT199" s="206" t="s">
        <v>134</v>
      </c>
      <c r="AU199" s="206" t="s">
        <v>86</v>
      </c>
      <c r="AV199" s="12" t="s">
        <v>83</v>
      </c>
      <c r="AW199" s="12" t="s">
        <v>35</v>
      </c>
      <c r="AX199" s="12" t="s">
        <v>74</v>
      </c>
      <c r="AY199" s="206" t="s">
        <v>125</v>
      </c>
    </row>
    <row r="200" spans="2:51" s="13" customFormat="1" ht="10.2">
      <c r="B200" s="207"/>
      <c r="C200" s="208"/>
      <c r="D200" s="187" t="s">
        <v>134</v>
      </c>
      <c r="E200" s="209" t="s">
        <v>22</v>
      </c>
      <c r="F200" s="210" t="s">
        <v>482</v>
      </c>
      <c r="G200" s="208"/>
      <c r="H200" s="211">
        <v>359.296</v>
      </c>
      <c r="I200" s="212"/>
      <c r="J200" s="208"/>
      <c r="K200" s="208"/>
      <c r="L200" s="213"/>
      <c r="M200" s="214"/>
      <c r="N200" s="215"/>
      <c r="O200" s="215"/>
      <c r="P200" s="215"/>
      <c r="Q200" s="215"/>
      <c r="R200" s="215"/>
      <c r="S200" s="215"/>
      <c r="T200" s="215"/>
      <c r="U200" s="216"/>
      <c r="AT200" s="217" t="s">
        <v>134</v>
      </c>
      <c r="AU200" s="217" t="s">
        <v>86</v>
      </c>
      <c r="AV200" s="13" t="s">
        <v>89</v>
      </c>
      <c r="AW200" s="13" t="s">
        <v>35</v>
      </c>
      <c r="AX200" s="13" t="s">
        <v>79</v>
      </c>
      <c r="AY200" s="217" t="s">
        <v>125</v>
      </c>
    </row>
    <row r="201" spans="2:65" s="1" customFormat="1" ht="20.4" customHeight="1">
      <c r="B201" s="34"/>
      <c r="C201" s="173" t="s">
        <v>483</v>
      </c>
      <c r="D201" s="173" t="s">
        <v>128</v>
      </c>
      <c r="E201" s="174" t="s">
        <v>484</v>
      </c>
      <c r="F201" s="175" t="s">
        <v>485</v>
      </c>
      <c r="G201" s="176" t="s">
        <v>131</v>
      </c>
      <c r="H201" s="177">
        <v>347.268</v>
      </c>
      <c r="I201" s="178"/>
      <c r="J201" s="179">
        <f>ROUND(I201*H201,2)</f>
        <v>0</v>
      </c>
      <c r="K201" s="175" t="s">
        <v>132</v>
      </c>
      <c r="L201" s="38"/>
      <c r="M201" s="180" t="s">
        <v>22</v>
      </c>
      <c r="N201" s="181" t="s">
        <v>45</v>
      </c>
      <c r="O201" s="60"/>
      <c r="P201" s="182">
        <f>O201*H201</f>
        <v>0</v>
      </c>
      <c r="Q201" s="182">
        <v>0.001</v>
      </c>
      <c r="R201" s="182">
        <f>Q201*H201</f>
        <v>0.34726799999999997</v>
      </c>
      <c r="S201" s="182">
        <v>0.00031</v>
      </c>
      <c r="T201" s="182">
        <f>S201*H201</f>
        <v>0.10765308</v>
      </c>
      <c r="U201" s="183" t="s">
        <v>22</v>
      </c>
      <c r="AR201" s="17" t="s">
        <v>89</v>
      </c>
      <c r="AT201" s="17" t="s">
        <v>128</v>
      </c>
      <c r="AU201" s="17" t="s">
        <v>86</v>
      </c>
      <c r="AY201" s="17" t="s">
        <v>125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17" t="s">
        <v>79</v>
      </c>
      <c r="BK201" s="184">
        <f>ROUND(I201*H201,2)</f>
        <v>0</v>
      </c>
      <c r="BL201" s="17" t="s">
        <v>89</v>
      </c>
      <c r="BM201" s="17" t="s">
        <v>486</v>
      </c>
    </row>
    <row r="202" spans="2:51" s="12" customFormat="1" ht="10.2">
      <c r="B202" s="196"/>
      <c r="C202" s="197"/>
      <c r="D202" s="187" t="s">
        <v>134</v>
      </c>
      <c r="E202" s="198" t="s">
        <v>22</v>
      </c>
      <c r="F202" s="199" t="s">
        <v>487</v>
      </c>
      <c r="G202" s="197"/>
      <c r="H202" s="200">
        <v>347.268</v>
      </c>
      <c r="I202" s="201"/>
      <c r="J202" s="197"/>
      <c r="K202" s="197"/>
      <c r="L202" s="202"/>
      <c r="M202" s="203"/>
      <c r="N202" s="204"/>
      <c r="O202" s="204"/>
      <c r="P202" s="204"/>
      <c r="Q202" s="204"/>
      <c r="R202" s="204"/>
      <c r="S202" s="204"/>
      <c r="T202" s="204"/>
      <c r="U202" s="205"/>
      <c r="AT202" s="206" t="s">
        <v>134</v>
      </c>
      <c r="AU202" s="206" t="s">
        <v>86</v>
      </c>
      <c r="AV202" s="12" t="s">
        <v>83</v>
      </c>
      <c r="AW202" s="12" t="s">
        <v>35</v>
      </c>
      <c r="AX202" s="12" t="s">
        <v>74</v>
      </c>
      <c r="AY202" s="206" t="s">
        <v>125</v>
      </c>
    </row>
    <row r="203" spans="2:51" s="13" customFormat="1" ht="10.2">
      <c r="B203" s="207"/>
      <c r="C203" s="208"/>
      <c r="D203" s="187" t="s">
        <v>134</v>
      </c>
      <c r="E203" s="209" t="s">
        <v>22</v>
      </c>
      <c r="F203" s="210" t="s">
        <v>488</v>
      </c>
      <c r="G203" s="208"/>
      <c r="H203" s="211">
        <v>347.268</v>
      </c>
      <c r="I203" s="212"/>
      <c r="J203" s="208"/>
      <c r="K203" s="208"/>
      <c r="L203" s="213"/>
      <c r="M203" s="214"/>
      <c r="N203" s="215"/>
      <c r="O203" s="215"/>
      <c r="P203" s="215"/>
      <c r="Q203" s="215"/>
      <c r="R203" s="215"/>
      <c r="S203" s="215"/>
      <c r="T203" s="215"/>
      <c r="U203" s="216"/>
      <c r="AT203" s="217" t="s">
        <v>134</v>
      </c>
      <c r="AU203" s="217" t="s">
        <v>86</v>
      </c>
      <c r="AV203" s="13" t="s">
        <v>89</v>
      </c>
      <c r="AW203" s="13" t="s">
        <v>35</v>
      </c>
      <c r="AX203" s="13" t="s">
        <v>79</v>
      </c>
      <c r="AY203" s="217" t="s">
        <v>125</v>
      </c>
    </row>
    <row r="204" spans="2:63" s="10" customFormat="1" ht="22.8" customHeight="1">
      <c r="B204" s="157"/>
      <c r="C204" s="158"/>
      <c r="D204" s="159" t="s">
        <v>73</v>
      </c>
      <c r="E204" s="171" t="s">
        <v>200</v>
      </c>
      <c r="F204" s="171" t="s">
        <v>201</v>
      </c>
      <c r="G204" s="158"/>
      <c r="H204" s="158"/>
      <c r="I204" s="161"/>
      <c r="J204" s="172">
        <f>BK204</f>
        <v>0</v>
      </c>
      <c r="K204" s="158"/>
      <c r="L204" s="163"/>
      <c r="M204" s="164"/>
      <c r="N204" s="165"/>
      <c r="O204" s="165"/>
      <c r="P204" s="166">
        <f>SUM(P205:P213)</f>
        <v>0</v>
      </c>
      <c r="Q204" s="165"/>
      <c r="R204" s="166">
        <f>SUM(R205:R213)</f>
        <v>0</v>
      </c>
      <c r="S204" s="165"/>
      <c r="T204" s="166">
        <f>SUM(T205:T213)</f>
        <v>0</v>
      </c>
      <c r="U204" s="167"/>
      <c r="AR204" s="168" t="s">
        <v>79</v>
      </c>
      <c r="AT204" s="169" t="s">
        <v>73</v>
      </c>
      <c r="AU204" s="169" t="s">
        <v>79</v>
      </c>
      <c r="AY204" s="168" t="s">
        <v>125</v>
      </c>
      <c r="BK204" s="170">
        <f>SUM(BK205:BK213)</f>
        <v>0</v>
      </c>
    </row>
    <row r="205" spans="2:65" s="1" customFormat="1" ht="20.4" customHeight="1">
      <c r="B205" s="34"/>
      <c r="C205" s="173" t="s">
        <v>489</v>
      </c>
      <c r="D205" s="173" t="s">
        <v>128</v>
      </c>
      <c r="E205" s="174" t="s">
        <v>202</v>
      </c>
      <c r="F205" s="175" t="s">
        <v>203</v>
      </c>
      <c r="G205" s="176" t="s">
        <v>204</v>
      </c>
      <c r="H205" s="177">
        <v>23.109</v>
      </c>
      <c r="I205" s="178"/>
      <c r="J205" s="179">
        <f>ROUND(I205*H205,2)</f>
        <v>0</v>
      </c>
      <c r="K205" s="175" t="s">
        <v>132</v>
      </c>
      <c r="L205" s="38"/>
      <c r="M205" s="180" t="s">
        <v>22</v>
      </c>
      <c r="N205" s="181" t="s">
        <v>45</v>
      </c>
      <c r="O205" s="60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2">
        <f>S205*H205</f>
        <v>0</v>
      </c>
      <c r="U205" s="183" t="s">
        <v>22</v>
      </c>
      <c r="AR205" s="17" t="s">
        <v>89</v>
      </c>
      <c r="AT205" s="17" t="s">
        <v>128</v>
      </c>
      <c r="AU205" s="17" t="s">
        <v>83</v>
      </c>
      <c r="AY205" s="17" t="s">
        <v>125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17" t="s">
        <v>79</v>
      </c>
      <c r="BK205" s="184">
        <f>ROUND(I205*H205,2)</f>
        <v>0</v>
      </c>
      <c r="BL205" s="17" t="s">
        <v>89</v>
      </c>
      <c r="BM205" s="17" t="s">
        <v>490</v>
      </c>
    </row>
    <row r="206" spans="2:65" s="1" customFormat="1" ht="20.4" customHeight="1">
      <c r="B206" s="34"/>
      <c r="C206" s="173" t="s">
        <v>491</v>
      </c>
      <c r="D206" s="173" t="s">
        <v>128</v>
      </c>
      <c r="E206" s="174" t="s">
        <v>207</v>
      </c>
      <c r="F206" s="175" t="s">
        <v>208</v>
      </c>
      <c r="G206" s="176" t="s">
        <v>204</v>
      </c>
      <c r="H206" s="177">
        <v>23.109</v>
      </c>
      <c r="I206" s="178"/>
      <c r="J206" s="179">
        <f>ROUND(I206*H206,2)</f>
        <v>0</v>
      </c>
      <c r="K206" s="175" t="s">
        <v>132</v>
      </c>
      <c r="L206" s="38"/>
      <c r="M206" s="180" t="s">
        <v>22</v>
      </c>
      <c r="N206" s="181" t="s">
        <v>45</v>
      </c>
      <c r="O206" s="60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2">
        <f>S206*H206</f>
        <v>0</v>
      </c>
      <c r="U206" s="183" t="s">
        <v>22</v>
      </c>
      <c r="AR206" s="17" t="s">
        <v>89</v>
      </c>
      <c r="AT206" s="17" t="s">
        <v>128</v>
      </c>
      <c r="AU206" s="17" t="s">
        <v>83</v>
      </c>
      <c r="AY206" s="17" t="s">
        <v>125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17" t="s">
        <v>79</v>
      </c>
      <c r="BK206" s="184">
        <f>ROUND(I206*H206,2)</f>
        <v>0</v>
      </c>
      <c r="BL206" s="17" t="s">
        <v>89</v>
      </c>
      <c r="BM206" s="17" t="s">
        <v>209</v>
      </c>
    </row>
    <row r="207" spans="2:65" s="1" customFormat="1" ht="20.4" customHeight="1">
      <c r="B207" s="34"/>
      <c r="C207" s="173" t="s">
        <v>492</v>
      </c>
      <c r="D207" s="173" t="s">
        <v>128</v>
      </c>
      <c r="E207" s="174" t="s">
        <v>211</v>
      </c>
      <c r="F207" s="175" t="s">
        <v>212</v>
      </c>
      <c r="G207" s="176" t="s">
        <v>204</v>
      </c>
      <c r="H207" s="177">
        <v>1317.213</v>
      </c>
      <c r="I207" s="178"/>
      <c r="J207" s="179">
        <f>ROUND(I207*H207,2)</f>
        <v>0</v>
      </c>
      <c r="K207" s="175" t="s">
        <v>132</v>
      </c>
      <c r="L207" s="38"/>
      <c r="M207" s="180" t="s">
        <v>22</v>
      </c>
      <c r="N207" s="181" t="s">
        <v>45</v>
      </c>
      <c r="O207" s="60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2">
        <f>S207*H207</f>
        <v>0</v>
      </c>
      <c r="U207" s="183" t="s">
        <v>22</v>
      </c>
      <c r="AR207" s="17" t="s">
        <v>89</v>
      </c>
      <c r="AT207" s="17" t="s">
        <v>128</v>
      </c>
      <c r="AU207" s="17" t="s">
        <v>83</v>
      </c>
      <c r="AY207" s="17" t="s">
        <v>125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17" t="s">
        <v>79</v>
      </c>
      <c r="BK207" s="184">
        <f>ROUND(I207*H207,2)</f>
        <v>0</v>
      </c>
      <c r="BL207" s="17" t="s">
        <v>89</v>
      </c>
      <c r="BM207" s="17" t="s">
        <v>213</v>
      </c>
    </row>
    <row r="208" spans="2:51" s="12" customFormat="1" ht="10.2">
      <c r="B208" s="196"/>
      <c r="C208" s="197"/>
      <c r="D208" s="187" t="s">
        <v>134</v>
      </c>
      <c r="E208" s="198" t="s">
        <v>22</v>
      </c>
      <c r="F208" s="199" t="s">
        <v>493</v>
      </c>
      <c r="G208" s="197"/>
      <c r="H208" s="200">
        <v>1317.213</v>
      </c>
      <c r="I208" s="201"/>
      <c r="J208" s="197"/>
      <c r="K208" s="197"/>
      <c r="L208" s="202"/>
      <c r="M208" s="203"/>
      <c r="N208" s="204"/>
      <c r="O208" s="204"/>
      <c r="P208" s="204"/>
      <c r="Q208" s="204"/>
      <c r="R208" s="204"/>
      <c r="S208" s="204"/>
      <c r="T208" s="204"/>
      <c r="U208" s="205"/>
      <c r="AT208" s="206" t="s">
        <v>134</v>
      </c>
      <c r="AU208" s="206" t="s">
        <v>83</v>
      </c>
      <c r="AV208" s="12" t="s">
        <v>83</v>
      </c>
      <c r="AW208" s="12" t="s">
        <v>35</v>
      </c>
      <c r="AX208" s="12" t="s">
        <v>79</v>
      </c>
      <c r="AY208" s="206" t="s">
        <v>125</v>
      </c>
    </row>
    <row r="209" spans="2:65" s="1" customFormat="1" ht="20.4" customHeight="1">
      <c r="B209" s="34"/>
      <c r="C209" s="173" t="s">
        <v>494</v>
      </c>
      <c r="D209" s="173" t="s">
        <v>128</v>
      </c>
      <c r="E209" s="174" t="s">
        <v>216</v>
      </c>
      <c r="F209" s="175" t="s">
        <v>217</v>
      </c>
      <c r="G209" s="176" t="s">
        <v>204</v>
      </c>
      <c r="H209" s="177">
        <v>6.094</v>
      </c>
      <c r="I209" s="178"/>
      <c r="J209" s="179">
        <f>ROUND(I209*H209,2)</f>
        <v>0</v>
      </c>
      <c r="K209" s="175" t="s">
        <v>132</v>
      </c>
      <c r="L209" s="38"/>
      <c r="M209" s="180" t="s">
        <v>22</v>
      </c>
      <c r="N209" s="181" t="s">
        <v>45</v>
      </c>
      <c r="O209" s="60"/>
      <c r="P209" s="182">
        <f>O209*H209</f>
        <v>0</v>
      </c>
      <c r="Q209" s="182">
        <v>0</v>
      </c>
      <c r="R209" s="182">
        <f>Q209*H209</f>
        <v>0</v>
      </c>
      <c r="S209" s="182">
        <v>0</v>
      </c>
      <c r="T209" s="182">
        <f>S209*H209</f>
        <v>0</v>
      </c>
      <c r="U209" s="183" t="s">
        <v>22</v>
      </c>
      <c r="AR209" s="17" t="s">
        <v>89</v>
      </c>
      <c r="AT209" s="17" t="s">
        <v>128</v>
      </c>
      <c r="AU209" s="17" t="s">
        <v>83</v>
      </c>
      <c r="AY209" s="17" t="s">
        <v>125</v>
      </c>
      <c r="BE209" s="184">
        <f>IF(N209="základní",J209,0)</f>
        <v>0</v>
      </c>
      <c r="BF209" s="184">
        <f>IF(N209="snížená",J209,0)</f>
        <v>0</v>
      </c>
      <c r="BG209" s="184">
        <f>IF(N209="zákl. přenesená",J209,0)</f>
        <v>0</v>
      </c>
      <c r="BH209" s="184">
        <f>IF(N209="sníž. přenesená",J209,0)</f>
        <v>0</v>
      </c>
      <c r="BI209" s="184">
        <f>IF(N209="nulová",J209,0)</f>
        <v>0</v>
      </c>
      <c r="BJ209" s="17" t="s">
        <v>79</v>
      </c>
      <c r="BK209" s="184">
        <f>ROUND(I209*H209,2)</f>
        <v>0</v>
      </c>
      <c r="BL209" s="17" t="s">
        <v>89</v>
      </c>
      <c r="BM209" s="17" t="s">
        <v>218</v>
      </c>
    </row>
    <row r="210" spans="2:65" s="1" customFormat="1" ht="20.4" customHeight="1">
      <c r="B210" s="34"/>
      <c r="C210" s="173" t="s">
        <v>495</v>
      </c>
      <c r="D210" s="173" t="s">
        <v>128</v>
      </c>
      <c r="E210" s="174" t="s">
        <v>220</v>
      </c>
      <c r="F210" s="175" t="s">
        <v>221</v>
      </c>
      <c r="G210" s="176" t="s">
        <v>204</v>
      </c>
      <c r="H210" s="177">
        <v>17.015</v>
      </c>
      <c r="I210" s="178"/>
      <c r="J210" s="179">
        <f>ROUND(I210*H210,2)</f>
        <v>0</v>
      </c>
      <c r="K210" s="175" t="s">
        <v>132</v>
      </c>
      <c r="L210" s="38"/>
      <c r="M210" s="180" t="s">
        <v>22</v>
      </c>
      <c r="N210" s="181" t="s">
        <v>45</v>
      </c>
      <c r="O210" s="60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2">
        <f>S210*H210</f>
        <v>0</v>
      </c>
      <c r="U210" s="183" t="s">
        <v>22</v>
      </c>
      <c r="AR210" s="17" t="s">
        <v>89</v>
      </c>
      <c r="AT210" s="17" t="s">
        <v>128</v>
      </c>
      <c r="AU210" s="17" t="s">
        <v>83</v>
      </c>
      <c r="AY210" s="17" t="s">
        <v>125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17" t="s">
        <v>79</v>
      </c>
      <c r="BK210" s="184">
        <f>ROUND(I210*H210,2)</f>
        <v>0</v>
      </c>
      <c r="BL210" s="17" t="s">
        <v>89</v>
      </c>
      <c r="BM210" s="17" t="s">
        <v>222</v>
      </c>
    </row>
    <row r="211" spans="2:51" s="12" customFormat="1" ht="10.2">
      <c r="B211" s="196"/>
      <c r="C211" s="197"/>
      <c r="D211" s="187" t="s">
        <v>134</v>
      </c>
      <c r="E211" s="198" t="s">
        <v>22</v>
      </c>
      <c r="F211" s="199" t="s">
        <v>496</v>
      </c>
      <c r="G211" s="197"/>
      <c r="H211" s="200">
        <v>23.109</v>
      </c>
      <c r="I211" s="201"/>
      <c r="J211" s="197"/>
      <c r="K211" s="197"/>
      <c r="L211" s="202"/>
      <c r="M211" s="203"/>
      <c r="N211" s="204"/>
      <c r="O211" s="204"/>
      <c r="P211" s="204"/>
      <c r="Q211" s="204"/>
      <c r="R211" s="204"/>
      <c r="S211" s="204"/>
      <c r="T211" s="204"/>
      <c r="U211" s="205"/>
      <c r="AT211" s="206" t="s">
        <v>134</v>
      </c>
      <c r="AU211" s="206" t="s">
        <v>83</v>
      </c>
      <c r="AV211" s="12" t="s">
        <v>83</v>
      </c>
      <c r="AW211" s="12" t="s">
        <v>35</v>
      </c>
      <c r="AX211" s="12" t="s">
        <v>74</v>
      </c>
      <c r="AY211" s="206" t="s">
        <v>125</v>
      </c>
    </row>
    <row r="212" spans="2:51" s="12" customFormat="1" ht="10.2">
      <c r="B212" s="196"/>
      <c r="C212" s="197"/>
      <c r="D212" s="187" t="s">
        <v>134</v>
      </c>
      <c r="E212" s="198" t="s">
        <v>22</v>
      </c>
      <c r="F212" s="199" t="s">
        <v>497</v>
      </c>
      <c r="G212" s="197"/>
      <c r="H212" s="200">
        <v>-6.094</v>
      </c>
      <c r="I212" s="201"/>
      <c r="J212" s="197"/>
      <c r="K212" s="197"/>
      <c r="L212" s="202"/>
      <c r="M212" s="203"/>
      <c r="N212" s="204"/>
      <c r="O212" s="204"/>
      <c r="P212" s="204"/>
      <c r="Q212" s="204"/>
      <c r="R212" s="204"/>
      <c r="S212" s="204"/>
      <c r="T212" s="204"/>
      <c r="U212" s="205"/>
      <c r="AT212" s="206" t="s">
        <v>134</v>
      </c>
      <c r="AU212" s="206" t="s">
        <v>83</v>
      </c>
      <c r="AV212" s="12" t="s">
        <v>83</v>
      </c>
      <c r="AW212" s="12" t="s">
        <v>35</v>
      </c>
      <c r="AX212" s="12" t="s">
        <v>74</v>
      </c>
      <c r="AY212" s="206" t="s">
        <v>125</v>
      </c>
    </row>
    <row r="213" spans="2:51" s="13" customFormat="1" ht="10.2">
      <c r="B213" s="207"/>
      <c r="C213" s="208"/>
      <c r="D213" s="187" t="s">
        <v>134</v>
      </c>
      <c r="E213" s="209" t="s">
        <v>22</v>
      </c>
      <c r="F213" s="210" t="s">
        <v>139</v>
      </c>
      <c r="G213" s="208"/>
      <c r="H213" s="211">
        <v>17.015</v>
      </c>
      <c r="I213" s="212"/>
      <c r="J213" s="208"/>
      <c r="K213" s="208"/>
      <c r="L213" s="213"/>
      <c r="M213" s="214"/>
      <c r="N213" s="215"/>
      <c r="O213" s="215"/>
      <c r="P213" s="215"/>
      <c r="Q213" s="215"/>
      <c r="R213" s="215"/>
      <c r="S213" s="215"/>
      <c r="T213" s="215"/>
      <c r="U213" s="216"/>
      <c r="AT213" s="217" t="s">
        <v>134</v>
      </c>
      <c r="AU213" s="217" t="s">
        <v>83</v>
      </c>
      <c r="AV213" s="13" t="s">
        <v>89</v>
      </c>
      <c r="AW213" s="13" t="s">
        <v>35</v>
      </c>
      <c r="AX213" s="13" t="s">
        <v>79</v>
      </c>
      <c r="AY213" s="217" t="s">
        <v>125</v>
      </c>
    </row>
    <row r="214" spans="2:63" s="10" customFormat="1" ht="22.8" customHeight="1">
      <c r="B214" s="157"/>
      <c r="C214" s="158"/>
      <c r="D214" s="159" t="s">
        <v>73</v>
      </c>
      <c r="E214" s="171" t="s">
        <v>224</v>
      </c>
      <c r="F214" s="171" t="s">
        <v>225</v>
      </c>
      <c r="G214" s="158"/>
      <c r="H214" s="158"/>
      <c r="I214" s="161"/>
      <c r="J214" s="172">
        <f>BK214</f>
        <v>0</v>
      </c>
      <c r="K214" s="158"/>
      <c r="L214" s="163"/>
      <c r="M214" s="164"/>
      <c r="N214" s="165"/>
      <c r="O214" s="165"/>
      <c r="P214" s="166">
        <f>P215</f>
        <v>0</v>
      </c>
      <c r="Q214" s="165"/>
      <c r="R214" s="166">
        <f>R215</f>
        <v>0</v>
      </c>
      <c r="S214" s="165"/>
      <c r="T214" s="166">
        <f>T215</f>
        <v>0</v>
      </c>
      <c r="U214" s="167"/>
      <c r="AR214" s="168" t="s">
        <v>79</v>
      </c>
      <c r="AT214" s="169" t="s">
        <v>73</v>
      </c>
      <c r="AU214" s="169" t="s">
        <v>79</v>
      </c>
      <c r="AY214" s="168" t="s">
        <v>125</v>
      </c>
      <c r="BK214" s="170">
        <f>BK215</f>
        <v>0</v>
      </c>
    </row>
    <row r="215" spans="2:65" s="1" customFormat="1" ht="30.6" customHeight="1">
      <c r="B215" s="34"/>
      <c r="C215" s="173" t="s">
        <v>498</v>
      </c>
      <c r="D215" s="173" t="s">
        <v>128</v>
      </c>
      <c r="E215" s="174" t="s">
        <v>227</v>
      </c>
      <c r="F215" s="175" t="s">
        <v>228</v>
      </c>
      <c r="G215" s="176" t="s">
        <v>204</v>
      </c>
      <c r="H215" s="177">
        <v>9.511</v>
      </c>
      <c r="I215" s="178"/>
      <c r="J215" s="179">
        <f>ROUND(I215*H215,2)</f>
        <v>0</v>
      </c>
      <c r="K215" s="175" t="s">
        <v>132</v>
      </c>
      <c r="L215" s="38"/>
      <c r="M215" s="180" t="s">
        <v>22</v>
      </c>
      <c r="N215" s="181" t="s">
        <v>45</v>
      </c>
      <c r="O215" s="60"/>
      <c r="P215" s="182">
        <f>O215*H215</f>
        <v>0</v>
      </c>
      <c r="Q215" s="182">
        <v>0</v>
      </c>
      <c r="R215" s="182">
        <f>Q215*H215</f>
        <v>0</v>
      </c>
      <c r="S215" s="182">
        <v>0</v>
      </c>
      <c r="T215" s="182">
        <f>S215*H215</f>
        <v>0</v>
      </c>
      <c r="U215" s="183" t="s">
        <v>22</v>
      </c>
      <c r="AR215" s="17" t="s">
        <v>89</v>
      </c>
      <c r="AT215" s="17" t="s">
        <v>128</v>
      </c>
      <c r="AU215" s="17" t="s">
        <v>83</v>
      </c>
      <c r="AY215" s="17" t="s">
        <v>125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17" t="s">
        <v>79</v>
      </c>
      <c r="BK215" s="184">
        <f>ROUND(I215*H215,2)</f>
        <v>0</v>
      </c>
      <c r="BL215" s="17" t="s">
        <v>89</v>
      </c>
      <c r="BM215" s="17" t="s">
        <v>229</v>
      </c>
    </row>
    <row r="216" spans="2:63" s="10" customFormat="1" ht="25.95" customHeight="1">
      <c r="B216" s="157"/>
      <c r="C216" s="158"/>
      <c r="D216" s="159" t="s">
        <v>73</v>
      </c>
      <c r="E216" s="160" t="s">
        <v>230</v>
      </c>
      <c r="F216" s="160" t="s">
        <v>231</v>
      </c>
      <c r="G216" s="158"/>
      <c r="H216" s="158"/>
      <c r="I216" s="161"/>
      <c r="J216" s="162">
        <f>BK216</f>
        <v>0</v>
      </c>
      <c r="K216" s="158"/>
      <c r="L216" s="163"/>
      <c r="M216" s="164"/>
      <c r="N216" s="165"/>
      <c r="O216" s="165"/>
      <c r="P216" s="166">
        <f>P217+P230+P240+P284+P299+P326+P460+P491</f>
        <v>0</v>
      </c>
      <c r="Q216" s="165"/>
      <c r="R216" s="166">
        <f>R217+R230+R240+R284+R299+R326+R460+R491</f>
        <v>4.502383481010001</v>
      </c>
      <c r="S216" s="165"/>
      <c r="T216" s="166">
        <f>T217+T230+T240+T284+T299+T326+T460+T491</f>
        <v>0</v>
      </c>
      <c r="U216" s="167"/>
      <c r="AR216" s="168" t="s">
        <v>83</v>
      </c>
      <c r="AT216" s="169" t="s">
        <v>73</v>
      </c>
      <c r="AU216" s="169" t="s">
        <v>74</v>
      </c>
      <c r="AY216" s="168" t="s">
        <v>125</v>
      </c>
      <c r="BK216" s="170">
        <f>BK217+BK230+BK240+BK284+BK299+BK326+BK460+BK491</f>
        <v>0</v>
      </c>
    </row>
    <row r="217" spans="2:63" s="10" customFormat="1" ht="22.8" customHeight="1">
      <c r="B217" s="157"/>
      <c r="C217" s="158"/>
      <c r="D217" s="159" t="s">
        <v>73</v>
      </c>
      <c r="E217" s="171" t="s">
        <v>232</v>
      </c>
      <c r="F217" s="171" t="s">
        <v>233</v>
      </c>
      <c r="G217" s="158"/>
      <c r="H217" s="158"/>
      <c r="I217" s="161"/>
      <c r="J217" s="172">
        <f>BK217</f>
        <v>0</v>
      </c>
      <c r="K217" s="158"/>
      <c r="L217" s="163"/>
      <c r="M217" s="164"/>
      <c r="N217" s="165"/>
      <c r="O217" s="165"/>
      <c r="P217" s="166">
        <f>SUM(P218:P229)</f>
        <v>0</v>
      </c>
      <c r="Q217" s="165"/>
      <c r="R217" s="166">
        <f>SUM(R218:R229)</f>
        <v>0.42838679999999996</v>
      </c>
      <c r="S217" s="165"/>
      <c r="T217" s="166">
        <f>SUM(T218:T229)</f>
        <v>0</v>
      </c>
      <c r="U217" s="167"/>
      <c r="AR217" s="168" t="s">
        <v>83</v>
      </c>
      <c r="AT217" s="169" t="s">
        <v>73</v>
      </c>
      <c r="AU217" s="169" t="s">
        <v>79</v>
      </c>
      <c r="AY217" s="168" t="s">
        <v>125</v>
      </c>
      <c r="BK217" s="170">
        <f>SUM(BK218:BK229)</f>
        <v>0</v>
      </c>
    </row>
    <row r="218" spans="2:65" s="1" customFormat="1" ht="20.4" customHeight="1">
      <c r="B218" s="34"/>
      <c r="C218" s="173" t="s">
        <v>499</v>
      </c>
      <c r="D218" s="173" t="s">
        <v>128</v>
      </c>
      <c r="E218" s="174" t="s">
        <v>500</v>
      </c>
      <c r="F218" s="175" t="s">
        <v>501</v>
      </c>
      <c r="G218" s="176" t="s">
        <v>131</v>
      </c>
      <c r="H218" s="177">
        <v>127.496</v>
      </c>
      <c r="I218" s="178"/>
      <c r="J218" s="179">
        <f>ROUND(I218*H218,2)</f>
        <v>0</v>
      </c>
      <c r="K218" s="175" t="s">
        <v>132</v>
      </c>
      <c r="L218" s="38"/>
      <c r="M218" s="180" t="s">
        <v>22</v>
      </c>
      <c r="N218" s="181" t="s">
        <v>45</v>
      </c>
      <c r="O218" s="60"/>
      <c r="P218" s="182">
        <f>O218*H218</f>
        <v>0</v>
      </c>
      <c r="Q218" s="182">
        <v>0.0003</v>
      </c>
      <c r="R218" s="182">
        <f>Q218*H218</f>
        <v>0.03824879999999999</v>
      </c>
      <c r="S218" s="182">
        <v>0</v>
      </c>
      <c r="T218" s="182">
        <f>S218*H218</f>
        <v>0</v>
      </c>
      <c r="U218" s="183" t="s">
        <v>22</v>
      </c>
      <c r="AR218" s="17" t="s">
        <v>206</v>
      </c>
      <c r="AT218" s="17" t="s">
        <v>128</v>
      </c>
      <c r="AU218" s="17" t="s">
        <v>83</v>
      </c>
      <c r="AY218" s="17" t="s">
        <v>125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17" t="s">
        <v>79</v>
      </c>
      <c r="BK218" s="184">
        <f>ROUND(I218*H218,2)</f>
        <v>0</v>
      </c>
      <c r="BL218" s="17" t="s">
        <v>206</v>
      </c>
      <c r="BM218" s="17" t="s">
        <v>502</v>
      </c>
    </row>
    <row r="219" spans="2:51" s="12" customFormat="1" ht="10.2">
      <c r="B219" s="196"/>
      <c r="C219" s="197"/>
      <c r="D219" s="187" t="s">
        <v>134</v>
      </c>
      <c r="E219" s="198" t="s">
        <v>22</v>
      </c>
      <c r="F219" s="199" t="s">
        <v>503</v>
      </c>
      <c r="G219" s="197"/>
      <c r="H219" s="200">
        <v>35.013</v>
      </c>
      <c r="I219" s="201"/>
      <c r="J219" s="197"/>
      <c r="K219" s="197"/>
      <c r="L219" s="202"/>
      <c r="M219" s="203"/>
      <c r="N219" s="204"/>
      <c r="O219" s="204"/>
      <c r="P219" s="204"/>
      <c r="Q219" s="204"/>
      <c r="R219" s="204"/>
      <c r="S219" s="204"/>
      <c r="T219" s="204"/>
      <c r="U219" s="205"/>
      <c r="AT219" s="206" t="s">
        <v>134</v>
      </c>
      <c r="AU219" s="206" t="s">
        <v>83</v>
      </c>
      <c r="AV219" s="12" t="s">
        <v>83</v>
      </c>
      <c r="AW219" s="12" t="s">
        <v>35</v>
      </c>
      <c r="AX219" s="12" t="s">
        <v>74</v>
      </c>
      <c r="AY219" s="206" t="s">
        <v>125</v>
      </c>
    </row>
    <row r="220" spans="2:51" s="12" customFormat="1" ht="10.2">
      <c r="B220" s="196"/>
      <c r="C220" s="197"/>
      <c r="D220" s="187" t="s">
        <v>134</v>
      </c>
      <c r="E220" s="198" t="s">
        <v>22</v>
      </c>
      <c r="F220" s="199" t="s">
        <v>504</v>
      </c>
      <c r="G220" s="197"/>
      <c r="H220" s="200">
        <v>-1.576</v>
      </c>
      <c r="I220" s="201"/>
      <c r="J220" s="197"/>
      <c r="K220" s="197"/>
      <c r="L220" s="202"/>
      <c r="M220" s="203"/>
      <c r="N220" s="204"/>
      <c r="O220" s="204"/>
      <c r="P220" s="204"/>
      <c r="Q220" s="204"/>
      <c r="R220" s="204"/>
      <c r="S220" s="204"/>
      <c r="T220" s="204"/>
      <c r="U220" s="205"/>
      <c r="AT220" s="206" t="s">
        <v>134</v>
      </c>
      <c r="AU220" s="206" t="s">
        <v>83</v>
      </c>
      <c r="AV220" s="12" t="s">
        <v>83</v>
      </c>
      <c r="AW220" s="12" t="s">
        <v>35</v>
      </c>
      <c r="AX220" s="12" t="s">
        <v>74</v>
      </c>
      <c r="AY220" s="206" t="s">
        <v>125</v>
      </c>
    </row>
    <row r="221" spans="2:51" s="14" customFormat="1" ht="10.2">
      <c r="B221" s="229"/>
      <c r="C221" s="230"/>
      <c r="D221" s="187" t="s">
        <v>134</v>
      </c>
      <c r="E221" s="231" t="s">
        <v>22</v>
      </c>
      <c r="F221" s="232" t="s">
        <v>505</v>
      </c>
      <c r="G221" s="230"/>
      <c r="H221" s="233">
        <v>33.437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7"/>
      <c r="U221" s="238"/>
      <c r="AT221" s="239" t="s">
        <v>134</v>
      </c>
      <c r="AU221" s="239" t="s">
        <v>83</v>
      </c>
      <c r="AV221" s="14" t="s">
        <v>86</v>
      </c>
      <c r="AW221" s="14" t="s">
        <v>35</v>
      </c>
      <c r="AX221" s="14" t="s">
        <v>74</v>
      </c>
      <c r="AY221" s="239" t="s">
        <v>125</v>
      </c>
    </row>
    <row r="222" spans="2:51" s="12" customFormat="1" ht="10.2">
      <c r="B222" s="196"/>
      <c r="C222" s="197"/>
      <c r="D222" s="187" t="s">
        <v>134</v>
      </c>
      <c r="E222" s="198" t="s">
        <v>22</v>
      </c>
      <c r="F222" s="199" t="s">
        <v>506</v>
      </c>
      <c r="G222" s="197"/>
      <c r="H222" s="200">
        <v>94.059</v>
      </c>
      <c r="I222" s="201"/>
      <c r="J222" s="197"/>
      <c r="K222" s="197"/>
      <c r="L222" s="202"/>
      <c r="M222" s="203"/>
      <c r="N222" s="204"/>
      <c r="O222" s="204"/>
      <c r="P222" s="204"/>
      <c r="Q222" s="204"/>
      <c r="R222" s="204"/>
      <c r="S222" s="204"/>
      <c r="T222" s="204"/>
      <c r="U222" s="205"/>
      <c r="AT222" s="206" t="s">
        <v>134</v>
      </c>
      <c r="AU222" s="206" t="s">
        <v>83</v>
      </c>
      <c r="AV222" s="12" t="s">
        <v>83</v>
      </c>
      <c r="AW222" s="12" t="s">
        <v>35</v>
      </c>
      <c r="AX222" s="12" t="s">
        <v>74</v>
      </c>
      <c r="AY222" s="206" t="s">
        <v>125</v>
      </c>
    </row>
    <row r="223" spans="2:51" s="14" customFormat="1" ht="10.2">
      <c r="B223" s="229"/>
      <c r="C223" s="230"/>
      <c r="D223" s="187" t="s">
        <v>134</v>
      </c>
      <c r="E223" s="231" t="s">
        <v>22</v>
      </c>
      <c r="F223" s="232" t="s">
        <v>507</v>
      </c>
      <c r="G223" s="230"/>
      <c r="H223" s="233">
        <v>94.059</v>
      </c>
      <c r="I223" s="234"/>
      <c r="J223" s="230"/>
      <c r="K223" s="230"/>
      <c r="L223" s="235"/>
      <c r="M223" s="236"/>
      <c r="N223" s="237"/>
      <c r="O223" s="237"/>
      <c r="P223" s="237"/>
      <c r="Q223" s="237"/>
      <c r="R223" s="237"/>
      <c r="S223" s="237"/>
      <c r="T223" s="237"/>
      <c r="U223" s="238"/>
      <c r="AT223" s="239" t="s">
        <v>134</v>
      </c>
      <c r="AU223" s="239" t="s">
        <v>83</v>
      </c>
      <c r="AV223" s="14" t="s">
        <v>86</v>
      </c>
      <c r="AW223" s="14" t="s">
        <v>35</v>
      </c>
      <c r="AX223" s="14" t="s">
        <v>74</v>
      </c>
      <c r="AY223" s="239" t="s">
        <v>125</v>
      </c>
    </row>
    <row r="224" spans="2:51" s="13" customFormat="1" ht="10.2">
      <c r="B224" s="207"/>
      <c r="C224" s="208"/>
      <c r="D224" s="187" t="s">
        <v>134</v>
      </c>
      <c r="E224" s="209" t="s">
        <v>22</v>
      </c>
      <c r="F224" s="210" t="s">
        <v>139</v>
      </c>
      <c r="G224" s="208"/>
      <c r="H224" s="211">
        <v>127.496</v>
      </c>
      <c r="I224" s="212"/>
      <c r="J224" s="208"/>
      <c r="K224" s="208"/>
      <c r="L224" s="213"/>
      <c r="M224" s="214"/>
      <c r="N224" s="215"/>
      <c r="O224" s="215"/>
      <c r="P224" s="215"/>
      <c r="Q224" s="215"/>
      <c r="R224" s="215"/>
      <c r="S224" s="215"/>
      <c r="T224" s="215"/>
      <c r="U224" s="216"/>
      <c r="AT224" s="217" t="s">
        <v>134</v>
      </c>
      <c r="AU224" s="217" t="s">
        <v>83</v>
      </c>
      <c r="AV224" s="13" t="s">
        <v>89</v>
      </c>
      <c r="AW224" s="13" t="s">
        <v>35</v>
      </c>
      <c r="AX224" s="13" t="s">
        <v>79</v>
      </c>
      <c r="AY224" s="217" t="s">
        <v>125</v>
      </c>
    </row>
    <row r="225" spans="2:65" s="1" customFormat="1" ht="20.4" customHeight="1">
      <c r="B225" s="34"/>
      <c r="C225" s="218" t="s">
        <v>508</v>
      </c>
      <c r="D225" s="218" t="s">
        <v>240</v>
      </c>
      <c r="E225" s="219" t="s">
        <v>509</v>
      </c>
      <c r="F225" s="220" t="s">
        <v>510</v>
      </c>
      <c r="G225" s="221" t="s">
        <v>131</v>
      </c>
      <c r="H225" s="222">
        <v>130.046</v>
      </c>
      <c r="I225" s="223"/>
      <c r="J225" s="224">
        <f>ROUND(I225*H225,2)</f>
        <v>0</v>
      </c>
      <c r="K225" s="220" t="s">
        <v>132</v>
      </c>
      <c r="L225" s="225"/>
      <c r="M225" s="226" t="s">
        <v>22</v>
      </c>
      <c r="N225" s="227" t="s">
        <v>45</v>
      </c>
      <c r="O225" s="60"/>
      <c r="P225" s="182">
        <f>O225*H225</f>
        <v>0</v>
      </c>
      <c r="Q225" s="182">
        <v>0.003</v>
      </c>
      <c r="R225" s="182">
        <f>Q225*H225</f>
        <v>0.390138</v>
      </c>
      <c r="S225" s="182">
        <v>0</v>
      </c>
      <c r="T225" s="182">
        <f>S225*H225</f>
        <v>0</v>
      </c>
      <c r="U225" s="183" t="s">
        <v>22</v>
      </c>
      <c r="AR225" s="17" t="s">
        <v>243</v>
      </c>
      <c r="AT225" s="17" t="s">
        <v>240</v>
      </c>
      <c r="AU225" s="17" t="s">
        <v>83</v>
      </c>
      <c r="AY225" s="17" t="s">
        <v>125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17" t="s">
        <v>79</v>
      </c>
      <c r="BK225" s="184">
        <f>ROUND(I225*H225,2)</f>
        <v>0</v>
      </c>
      <c r="BL225" s="17" t="s">
        <v>206</v>
      </c>
      <c r="BM225" s="17" t="s">
        <v>511</v>
      </c>
    </row>
    <row r="226" spans="2:51" s="11" customFormat="1" ht="10.2">
      <c r="B226" s="185"/>
      <c r="C226" s="186"/>
      <c r="D226" s="187" t="s">
        <v>134</v>
      </c>
      <c r="E226" s="188" t="s">
        <v>22</v>
      </c>
      <c r="F226" s="189" t="s">
        <v>512</v>
      </c>
      <c r="G226" s="186"/>
      <c r="H226" s="188" t="s">
        <v>22</v>
      </c>
      <c r="I226" s="190"/>
      <c r="J226" s="186"/>
      <c r="K226" s="186"/>
      <c r="L226" s="191"/>
      <c r="M226" s="192"/>
      <c r="N226" s="193"/>
      <c r="O226" s="193"/>
      <c r="P226" s="193"/>
      <c r="Q226" s="193"/>
      <c r="R226" s="193"/>
      <c r="S226" s="193"/>
      <c r="T226" s="193"/>
      <c r="U226" s="194"/>
      <c r="AT226" s="195" t="s">
        <v>134</v>
      </c>
      <c r="AU226" s="195" t="s">
        <v>83</v>
      </c>
      <c r="AV226" s="11" t="s">
        <v>79</v>
      </c>
      <c r="AW226" s="11" t="s">
        <v>35</v>
      </c>
      <c r="AX226" s="11" t="s">
        <v>74</v>
      </c>
      <c r="AY226" s="195" t="s">
        <v>125</v>
      </c>
    </row>
    <row r="227" spans="2:51" s="11" customFormat="1" ht="10.2">
      <c r="B227" s="185"/>
      <c r="C227" s="186"/>
      <c r="D227" s="187" t="s">
        <v>134</v>
      </c>
      <c r="E227" s="188" t="s">
        <v>22</v>
      </c>
      <c r="F227" s="189" t="s">
        <v>513</v>
      </c>
      <c r="G227" s="186"/>
      <c r="H227" s="188" t="s">
        <v>22</v>
      </c>
      <c r="I227" s="190"/>
      <c r="J227" s="186"/>
      <c r="K227" s="186"/>
      <c r="L227" s="191"/>
      <c r="M227" s="192"/>
      <c r="N227" s="193"/>
      <c r="O227" s="193"/>
      <c r="P227" s="193"/>
      <c r="Q227" s="193"/>
      <c r="R227" s="193"/>
      <c r="S227" s="193"/>
      <c r="T227" s="193"/>
      <c r="U227" s="194"/>
      <c r="AT227" s="195" t="s">
        <v>134</v>
      </c>
      <c r="AU227" s="195" t="s">
        <v>83</v>
      </c>
      <c r="AV227" s="11" t="s">
        <v>79</v>
      </c>
      <c r="AW227" s="11" t="s">
        <v>35</v>
      </c>
      <c r="AX227" s="11" t="s">
        <v>74</v>
      </c>
      <c r="AY227" s="195" t="s">
        <v>125</v>
      </c>
    </row>
    <row r="228" spans="2:51" s="12" customFormat="1" ht="10.2">
      <c r="B228" s="196"/>
      <c r="C228" s="197"/>
      <c r="D228" s="187" t="s">
        <v>134</v>
      </c>
      <c r="E228" s="198" t="s">
        <v>22</v>
      </c>
      <c r="F228" s="199" t="s">
        <v>514</v>
      </c>
      <c r="G228" s="197"/>
      <c r="H228" s="200">
        <v>130.046</v>
      </c>
      <c r="I228" s="201"/>
      <c r="J228" s="197"/>
      <c r="K228" s="197"/>
      <c r="L228" s="202"/>
      <c r="M228" s="203"/>
      <c r="N228" s="204"/>
      <c r="O228" s="204"/>
      <c r="P228" s="204"/>
      <c r="Q228" s="204"/>
      <c r="R228" s="204"/>
      <c r="S228" s="204"/>
      <c r="T228" s="204"/>
      <c r="U228" s="205"/>
      <c r="AT228" s="206" t="s">
        <v>134</v>
      </c>
      <c r="AU228" s="206" t="s">
        <v>83</v>
      </c>
      <c r="AV228" s="12" t="s">
        <v>83</v>
      </c>
      <c r="AW228" s="12" t="s">
        <v>35</v>
      </c>
      <c r="AX228" s="12" t="s">
        <v>79</v>
      </c>
      <c r="AY228" s="206" t="s">
        <v>125</v>
      </c>
    </row>
    <row r="229" spans="2:65" s="1" customFormat="1" ht="20.4" customHeight="1">
      <c r="B229" s="34"/>
      <c r="C229" s="173" t="s">
        <v>515</v>
      </c>
      <c r="D229" s="173" t="s">
        <v>128</v>
      </c>
      <c r="E229" s="174" t="s">
        <v>254</v>
      </c>
      <c r="F229" s="175" t="s">
        <v>255</v>
      </c>
      <c r="G229" s="176" t="s">
        <v>256</v>
      </c>
      <c r="H229" s="228"/>
      <c r="I229" s="178"/>
      <c r="J229" s="179">
        <f>ROUND(I229*H229,2)</f>
        <v>0</v>
      </c>
      <c r="K229" s="175" t="s">
        <v>132</v>
      </c>
      <c r="L229" s="38"/>
      <c r="M229" s="180" t="s">
        <v>22</v>
      </c>
      <c r="N229" s="181" t="s">
        <v>45</v>
      </c>
      <c r="O229" s="60"/>
      <c r="P229" s="182">
        <f>O229*H229</f>
        <v>0</v>
      </c>
      <c r="Q229" s="182">
        <v>0</v>
      </c>
      <c r="R229" s="182">
        <f>Q229*H229</f>
        <v>0</v>
      </c>
      <c r="S229" s="182">
        <v>0</v>
      </c>
      <c r="T229" s="182">
        <f>S229*H229</f>
        <v>0</v>
      </c>
      <c r="U229" s="183" t="s">
        <v>22</v>
      </c>
      <c r="AR229" s="17" t="s">
        <v>206</v>
      </c>
      <c r="AT229" s="17" t="s">
        <v>128</v>
      </c>
      <c r="AU229" s="17" t="s">
        <v>83</v>
      </c>
      <c r="AY229" s="17" t="s">
        <v>125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17" t="s">
        <v>79</v>
      </c>
      <c r="BK229" s="184">
        <f>ROUND(I229*H229,2)</f>
        <v>0</v>
      </c>
      <c r="BL229" s="17" t="s">
        <v>206</v>
      </c>
      <c r="BM229" s="17" t="s">
        <v>516</v>
      </c>
    </row>
    <row r="230" spans="2:63" s="10" customFormat="1" ht="22.8" customHeight="1">
      <c r="B230" s="157"/>
      <c r="C230" s="158"/>
      <c r="D230" s="159" t="s">
        <v>73</v>
      </c>
      <c r="E230" s="171" t="s">
        <v>517</v>
      </c>
      <c r="F230" s="171" t="s">
        <v>518</v>
      </c>
      <c r="G230" s="158"/>
      <c r="H230" s="158"/>
      <c r="I230" s="161"/>
      <c r="J230" s="172">
        <f>BK230</f>
        <v>0</v>
      </c>
      <c r="K230" s="158"/>
      <c r="L230" s="163"/>
      <c r="M230" s="164"/>
      <c r="N230" s="165"/>
      <c r="O230" s="165"/>
      <c r="P230" s="166">
        <f>SUM(P231:P239)</f>
        <v>0</v>
      </c>
      <c r="Q230" s="165"/>
      <c r="R230" s="166">
        <f>SUM(R231:R239)</f>
        <v>0.5019355650099999</v>
      </c>
      <c r="S230" s="165"/>
      <c r="T230" s="166">
        <f>SUM(T231:T239)</f>
        <v>0</v>
      </c>
      <c r="U230" s="167"/>
      <c r="AR230" s="168" t="s">
        <v>83</v>
      </c>
      <c r="AT230" s="169" t="s">
        <v>73</v>
      </c>
      <c r="AU230" s="169" t="s">
        <v>79</v>
      </c>
      <c r="AY230" s="168" t="s">
        <v>125</v>
      </c>
      <c r="BK230" s="170">
        <f>SUM(BK231:BK239)</f>
        <v>0</v>
      </c>
    </row>
    <row r="231" spans="2:65" s="1" customFormat="1" ht="20.4" customHeight="1">
      <c r="B231" s="34"/>
      <c r="C231" s="173" t="s">
        <v>519</v>
      </c>
      <c r="D231" s="173" t="s">
        <v>128</v>
      </c>
      <c r="E231" s="174" t="s">
        <v>520</v>
      </c>
      <c r="F231" s="175" t="s">
        <v>521</v>
      </c>
      <c r="G231" s="176" t="s">
        <v>131</v>
      </c>
      <c r="H231" s="177">
        <v>38.9</v>
      </c>
      <c r="I231" s="178"/>
      <c r="J231" s="179">
        <f>ROUND(I231*H231,2)</f>
        <v>0</v>
      </c>
      <c r="K231" s="175" t="s">
        <v>132</v>
      </c>
      <c r="L231" s="38"/>
      <c r="M231" s="180" t="s">
        <v>22</v>
      </c>
      <c r="N231" s="181" t="s">
        <v>45</v>
      </c>
      <c r="O231" s="60"/>
      <c r="P231" s="182">
        <f>O231*H231</f>
        <v>0</v>
      </c>
      <c r="Q231" s="182">
        <v>0.0126089509</v>
      </c>
      <c r="R231" s="182">
        <f>Q231*H231</f>
        <v>0.49048819001</v>
      </c>
      <c r="S231" s="182">
        <v>0</v>
      </c>
      <c r="T231" s="182">
        <f>S231*H231</f>
        <v>0</v>
      </c>
      <c r="U231" s="183" t="s">
        <v>22</v>
      </c>
      <c r="AR231" s="17" t="s">
        <v>206</v>
      </c>
      <c r="AT231" s="17" t="s">
        <v>128</v>
      </c>
      <c r="AU231" s="17" t="s">
        <v>83</v>
      </c>
      <c r="AY231" s="17" t="s">
        <v>125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17" t="s">
        <v>79</v>
      </c>
      <c r="BK231" s="184">
        <f>ROUND(I231*H231,2)</f>
        <v>0</v>
      </c>
      <c r="BL231" s="17" t="s">
        <v>206</v>
      </c>
      <c r="BM231" s="17" t="s">
        <v>522</v>
      </c>
    </row>
    <row r="232" spans="2:51" s="12" customFormat="1" ht="10.2">
      <c r="B232" s="196"/>
      <c r="C232" s="197"/>
      <c r="D232" s="187" t="s">
        <v>134</v>
      </c>
      <c r="E232" s="198" t="s">
        <v>22</v>
      </c>
      <c r="F232" s="199" t="s">
        <v>523</v>
      </c>
      <c r="G232" s="197"/>
      <c r="H232" s="200">
        <v>38.9</v>
      </c>
      <c r="I232" s="201"/>
      <c r="J232" s="197"/>
      <c r="K232" s="197"/>
      <c r="L232" s="202"/>
      <c r="M232" s="203"/>
      <c r="N232" s="204"/>
      <c r="O232" s="204"/>
      <c r="P232" s="204"/>
      <c r="Q232" s="204"/>
      <c r="R232" s="204"/>
      <c r="S232" s="204"/>
      <c r="T232" s="204"/>
      <c r="U232" s="205"/>
      <c r="AT232" s="206" t="s">
        <v>134</v>
      </c>
      <c r="AU232" s="206" t="s">
        <v>83</v>
      </c>
      <c r="AV232" s="12" t="s">
        <v>83</v>
      </c>
      <c r="AW232" s="12" t="s">
        <v>35</v>
      </c>
      <c r="AX232" s="12" t="s">
        <v>79</v>
      </c>
      <c r="AY232" s="206" t="s">
        <v>125</v>
      </c>
    </row>
    <row r="233" spans="2:65" s="1" customFormat="1" ht="20.4" customHeight="1">
      <c r="B233" s="34"/>
      <c r="C233" s="173" t="s">
        <v>524</v>
      </c>
      <c r="D233" s="173" t="s">
        <v>128</v>
      </c>
      <c r="E233" s="174" t="s">
        <v>525</v>
      </c>
      <c r="F233" s="175" t="s">
        <v>526</v>
      </c>
      <c r="G233" s="176" t="s">
        <v>285</v>
      </c>
      <c r="H233" s="177">
        <v>28.79</v>
      </c>
      <c r="I233" s="178"/>
      <c r="J233" s="179">
        <f>ROUND(I233*H233,2)</f>
        <v>0</v>
      </c>
      <c r="K233" s="175" t="s">
        <v>132</v>
      </c>
      <c r="L233" s="38"/>
      <c r="M233" s="180" t="s">
        <v>22</v>
      </c>
      <c r="N233" s="181" t="s">
        <v>45</v>
      </c>
      <c r="O233" s="60"/>
      <c r="P233" s="182">
        <f>O233*H233</f>
        <v>0</v>
      </c>
      <c r="Q233" s="182">
        <v>0.0002625</v>
      </c>
      <c r="R233" s="182">
        <f>Q233*H233</f>
        <v>0.007557374999999999</v>
      </c>
      <c r="S233" s="182">
        <v>0</v>
      </c>
      <c r="T233" s="182">
        <f>S233*H233</f>
        <v>0</v>
      </c>
      <c r="U233" s="183" t="s">
        <v>22</v>
      </c>
      <c r="AR233" s="17" t="s">
        <v>206</v>
      </c>
      <c r="AT233" s="17" t="s">
        <v>128</v>
      </c>
      <c r="AU233" s="17" t="s">
        <v>83</v>
      </c>
      <c r="AY233" s="17" t="s">
        <v>125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17" t="s">
        <v>79</v>
      </c>
      <c r="BK233" s="184">
        <f>ROUND(I233*H233,2)</f>
        <v>0</v>
      </c>
      <c r="BL233" s="17" t="s">
        <v>206</v>
      </c>
      <c r="BM233" s="17" t="s">
        <v>527</v>
      </c>
    </row>
    <row r="234" spans="2:51" s="12" customFormat="1" ht="10.2">
      <c r="B234" s="196"/>
      <c r="C234" s="197"/>
      <c r="D234" s="187" t="s">
        <v>134</v>
      </c>
      <c r="E234" s="198" t="s">
        <v>22</v>
      </c>
      <c r="F234" s="199" t="s">
        <v>307</v>
      </c>
      <c r="G234" s="197"/>
      <c r="H234" s="200">
        <v>28.79</v>
      </c>
      <c r="I234" s="201"/>
      <c r="J234" s="197"/>
      <c r="K234" s="197"/>
      <c r="L234" s="202"/>
      <c r="M234" s="203"/>
      <c r="N234" s="204"/>
      <c r="O234" s="204"/>
      <c r="P234" s="204"/>
      <c r="Q234" s="204"/>
      <c r="R234" s="204"/>
      <c r="S234" s="204"/>
      <c r="T234" s="204"/>
      <c r="U234" s="205"/>
      <c r="AT234" s="206" t="s">
        <v>134</v>
      </c>
      <c r="AU234" s="206" t="s">
        <v>83</v>
      </c>
      <c r="AV234" s="12" t="s">
        <v>83</v>
      </c>
      <c r="AW234" s="12" t="s">
        <v>35</v>
      </c>
      <c r="AX234" s="12" t="s">
        <v>74</v>
      </c>
      <c r="AY234" s="206" t="s">
        <v>125</v>
      </c>
    </row>
    <row r="235" spans="2:51" s="14" customFormat="1" ht="10.2">
      <c r="B235" s="229"/>
      <c r="C235" s="230"/>
      <c r="D235" s="187" t="s">
        <v>134</v>
      </c>
      <c r="E235" s="231" t="s">
        <v>22</v>
      </c>
      <c r="F235" s="232" t="s">
        <v>528</v>
      </c>
      <c r="G235" s="230"/>
      <c r="H235" s="233">
        <v>28.79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7"/>
      <c r="U235" s="238"/>
      <c r="AT235" s="239" t="s">
        <v>134</v>
      </c>
      <c r="AU235" s="239" t="s">
        <v>83</v>
      </c>
      <c r="AV235" s="14" t="s">
        <v>86</v>
      </c>
      <c r="AW235" s="14" t="s">
        <v>35</v>
      </c>
      <c r="AX235" s="14" t="s">
        <v>74</v>
      </c>
      <c r="AY235" s="239" t="s">
        <v>125</v>
      </c>
    </row>
    <row r="236" spans="2:51" s="13" customFormat="1" ht="10.2">
      <c r="B236" s="207"/>
      <c r="C236" s="208"/>
      <c r="D236" s="187" t="s">
        <v>134</v>
      </c>
      <c r="E236" s="209" t="s">
        <v>22</v>
      </c>
      <c r="F236" s="210" t="s">
        <v>139</v>
      </c>
      <c r="G236" s="208"/>
      <c r="H236" s="211">
        <v>28.79</v>
      </c>
      <c r="I236" s="212"/>
      <c r="J236" s="208"/>
      <c r="K236" s="208"/>
      <c r="L236" s="213"/>
      <c r="M236" s="214"/>
      <c r="N236" s="215"/>
      <c r="O236" s="215"/>
      <c r="P236" s="215"/>
      <c r="Q236" s="215"/>
      <c r="R236" s="215"/>
      <c r="S236" s="215"/>
      <c r="T236" s="215"/>
      <c r="U236" s="216"/>
      <c r="AT236" s="217" t="s">
        <v>134</v>
      </c>
      <c r="AU236" s="217" t="s">
        <v>83</v>
      </c>
      <c r="AV236" s="13" t="s">
        <v>89</v>
      </c>
      <c r="AW236" s="13" t="s">
        <v>35</v>
      </c>
      <c r="AX236" s="13" t="s">
        <v>79</v>
      </c>
      <c r="AY236" s="217" t="s">
        <v>125</v>
      </c>
    </row>
    <row r="237" spans="2:65" s="1" customFormat="1" ht="20.4" customHeight="1">
      <c r="B237" s="34"/>
      <c r="C237" s="173" t="s">
        <v>529</v>
      </c>
      <c r="D237" s="173" t="s">
        <v>128</v>
      </c>
      <c r="E237" s="174" t="s">
        <v>530</v>
      </c>
      <c r="F237" s="175" t="s">
        <v>531</v>
      </c>
      <c r="G237" s="176" t="s">
        <v>131</v>
      </c>
      <c r="H237" s="177">
        <v>38.9</v>
      </c>
      <c r="I237" s="178"/>
      <c r="J237" s="179">
        <f>ROUND(I237*H237,2)</f>
        <v>0</v>
      </c>
      <c r="K237" s="175" t="s">
        <v>132</v>
      </c>
      <c r="L237" s="38"/>
      <c r="M237" s="180" t="s">
        <v>22</v>
      </c>
      <c r="N237" s="181" t="s">
        <v>45</v>
      </c>
      <c r="O237" s="60"/>
      <c r="P237" s="182">
        <f>O237*H237</f>
        <v>0</v>
      </c>
      <c r="Q237" s="182">
        <v>0.0001</v>
      </c>
      <c r="R237" s="182">
        <f>Q237*H237</f>
        <v>0.0038900000000000002</v>
      </c>
      <c r="S237" s="182">
        <v>0</v>
      </c>
      <c r="T237" s="182">
        <f>S237*H237</f>
        <v>0</v>
      </c>
      <c r="U237" s="183" t="s">
        <v>22</v>
      </c>
      <c r="AR237" s="17" t="s">
        <v>206</v>
      </c>
      <c r="AT237" s="17" t="s">
        <v>128</v>
      </c>
      <c r="AU237" s="17" t="s">
        <v>83</v>
      </c>
      <c r="AY237" s="17" t="s">
        <v>125</v>
      </c>
      <c r="BE237" s="184">
        <f>IF(N237="základní",J237,0)</f>
        <v>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17" t="s">
        <v>79</v>
      </c>
      <c r="BK237" s="184">
        <f>ROUND(I237*H237,2)</f>
        <v>0</v>
      </c>
      <c r="BL237" s="17" t="s">
        <v>206</v>
      </c>
      <c r="BM237" s="17" t="s">
        <v>532</v>
      </c>
    </row>
    <row r="238" spans="2:51" s="12" customFormat="1" ht="10.2">
      <c r="B238" s="196"/>
      <c r="C238" s="197"/>
      <c r="D238" s="187" t="s">
        <v>134</v>
      </c>
      <c r="E238" s="198" t="s">
        <v>22</v>
      </c>
      <c r="F238" s="199" t="s">
        <v>523</v>
      </c>
      <c r="G238" s="197"/>
      <c r="H238" s="200">
        <v>38.9</v>
      </c>
      <c r="I238" s="201"/>
      <c r="J238" s="197"/>
      <c r="K238" s="197"/>
      <c r="L238" s="202"/>
      <c r="M238" s="203"/>
      <c r="N238" s="204"/>
      <c r="O238" s="204"/>
      <c r="P238" s="204"/>
      <c r="Q238" s="204"/>
      <c r="R238" s="204"/>
      <c r="S238" s="204"/>
      <c r="T238" s="204"/>
      <c r="U238" s="205"/>
      <c r="AT238" s="206" t="s">
        <v>134</v>
      </c>
      <c r="AU238" s="206" t="s">
        <v>83</v>
      </c>
      <c r="AV238" s="12" t="s">
        <v>83</v>
      </c>
      <c r="AW238" s="12" t="s">
        <v>35</v>
      </c>
      <c r="AX238" s="12" t="s">
        <v>79</v>
      </c>
      <c r="AY238" s="206" t="s">
        <v>125</v>
      </c>
    </row>
    <row r="239" spans="2:65" s="1" customFormat="1" ht="20.4" customHeight="1">
      <c r="B239" s="34"/>
      <c r="C239" s="173" t="s">
        <v>533</v>
      </c>
      <c r="D239" s="173" t="s">
        <v>128</v>
      </c>
      <c r="E239" s="174" t="s">
        <v>534</v>
      </c>
      <c r="F239" s="175" t="s">
        <v>535</v>
      </c>
      <c r="G239" s="176" t="s">
        <v>256</v>
      </c>
      <c r="H239" s="228"/>
      <c r="I239" s="178"/>
      <c r="J239" s="179">
        <f>ROUND(I239*H239,2)</f>
        <v>0</v>
      </c>
      <c r="K239" s="175" t="s">
        <v>132</v>
      </c>
      <c r="L239" s="38"/>
      <c r="M239" s="180" t="s">
        <v>22</v>
      </c>
      <c r="N239" s="181" t="s">
        <v>45</v>
      </c>
      <c r="O239" s="60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2">
        <f>S239*H239</f>
        <v>0</v>
      </c>
      <c r="U239" s="183" t="s">
        <v>22</v>
      </c>
      <c r="AR239" s="17" t="s">
        <v>206</v>
      </c>
      <c r="AT239" s="17" t="s">
        <v>128</v>
      </c>
      <c r="AU239" s="17" t="s">
        <v>83</v>
      </c>
      <c r="AY239" s="17" t="s">
        <v>125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17" t="s">
        <v>79</v>
      </c>
      <c r="BK239" s="184">
        <f>ROUND(I239*H239,2)</f>
        <v>0</v>
      </c>
      <c r="BL239" s="17" t="s">
        <v>206</v>
      </c>
      <c r="BM239" s="17" t="s">
        <v>536</v>
      </c>
    </row>
    <row r="240" spans="2:63" s="10" customFormat="1" ht="22.8" customHeight="1">
      <c r="B240" s="157"/>
      <c r="C240" s="158"/>
      <c r="D240" s="159" t="s">
        <v>73</v>
      </c>
      <c r="E240" s="171" t="s">
        <v>537</v>
      </c>
      <c r="F240" s="171" t="s">
        <v>538</v>
      </c>
      <c r="G240" s="158"/>
      <c r="H240" s="158"/>
      <c r="I240" s="161"/>
      <c r="J240" s="172">
        <f>BK240</f>
        <v>0</v>
      </c>
      <c r="K240" s="158"/>
      <c r="L240" s="163"/>
      <c r="M240" s="164"/>
      <c r="N240" s="165"/>
      <c r="O240" s="165"/>
      <c r="P240" s="166">
        <f>SUM(P241:P283)</f>
        <v>0</v>
      </c>
      <c r="Q240" s="165"/>
      <c r="R240" s="166">
        <f>SUM(R241:R283)</f>
        <v>1.84776712</v>
      </c>
      <c r="S240" s="165"/>
      <c r="T240" s="166">
        <f>SUM(T241:T283)</f>
        <v>0</v>
      </c>
      <c r="U240" s="167"/>
      <c r="AR240" s="168" t="s">
        <v>83</v>
      </c>
      <c r="AT240" s="169" t="s">
        <v>73</v>
      </c>
      <c r="AU240" s="169" t="s">
        <v>79</v>
      </c>
      <c r="AY240" s="168" t="s">
        <v>125</v>
      </c>
      <c r="BK240" s="170">
        <f>SUM(BK241:BK283)</f>
        <v>0</v>
      </c>
    </row>
    <row r="241" spans="2:65" s="1" customFormat="1" ht="20.4" customHeight="1">
      <c r="B241" s="34"/>
      <c r="C241" s="173" t="s">
        <v>539</v>
      </c>
      <c r="D241" s="173" t="s">
        <v>128</v>
      </c>
      <c r="E241" s="174" t="s">
        <v>540</v>
      </c>
      <c r="F241" s="175" t="s">
        <v>541</v>
      </c>
      <c r="G241" s="176" t="s">
        <v>131</v>
      </c>
      <c r="H241" s="177">
        <v>165.43</v>
      </c>
      <c r="I241" s="178"/>
      <c r="J241" s="179">
        <f>ROUND(I241*H241,2)</f>
        <v>0</v>
      </c>
      <c r="K241" s="175" t="s">
        <v>132</v>
      </c>
      <c r="L241" s="38"/>
      <c r="M241" s="180" t="s">
        <v>22</v>
      </c>
      <c r="N241" s="181" t="s">
        <v>45</v>
      </c>
      <c r="O241" s="60"/>
      <c r="P241" s="182">
        <f>O241*H241</f>
        <v>0</v>
      </c>
      <c r="Q241" s="182">
        <v>0</v>
      </c>
      <c r="R241" s="182">
        <f>Q241*H241</f>
        <v>0</v>
      </c>
      <c r="S241" s="182">
        <v>0</v>
      </c>
      <c r="T241" s="182">
        <f>S241*H241</f>
        <v>0</v>
      </c>
      <c r="U241" s="183" t="s">
        <v>22</v>
      </c>
      <c r="AR241" s="17" t="s">
        <v>206</v>
      </c>
      <c r="AT241" s="17" t="s">
        <v>128</v>
      </c>
      <c r="AU241" s="17" t="s">
        <v>83</v>
      </c>
      <c r="AY241" s="17" t="s">
        <v>125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7" t="s">
        <v>79</v>
      </c>
      <c r="BK241" s="184">
        <f>ROUND(I241*H241,2)</f>
        <v>0</v>
      </c>
      <c r="BL241" s="17" t="s">
        <v>206</v>
      </c>
      <c r="BM241" s="17" t="s">
        <v>542</v>
      </c>
    </row>
    <row r="242" spans="2:51" s="11" customFormat="1" ht="10.2">
      <c r="B242" s="185"/>
      <c r="C242" s="186"/>
      <c r="D242" s="187" t="s">
        <v>134</v>
      </c>
      <c r="E242" s="188" t="s">
        <v>22</v>
      </c>
      <c r="F242" s="189" t="s">
        <v>543</v>
      </c>
      <c r="G242" s="186"/>
      <c r="H242" s="188" t="s">
        <v>22</v>
      </c>
      <c r="I242" s="190"/>
      <c r="J242" s="186"/>
      <c r="K242" s="186"/>
      <c r="L242" s="191"/>
      <c r="M242" s="192"/>
      <c r="N242" s="193"/>
      <c r="O242" s="193"/>
      <c r="P242" s="193"/>
      <c r="Q242" s="193"/>
      <c r="R242" s="193"/>
      <c r="S242" s="193"/>
      <c r="T242" s="193"/>
      <c r="U242" s="194"/>
      <c r="AT242" s="195" t="s">
        <v>134</v>
      </c>
      <c r="AU242" s="195" t="s">
        <v>83</v>
      </c>
      <c r="AV242" s="11" t="s">
        <v>79</v>
      </c>
      <c r="AW242" s="11" t="s">
        <v>35</v>
      </c>
      <c r="AX242" s="11" t="s">
        <v>74</v>
      </c>
      <c r="AY242" s="195" t="s">
        <v>125</v>
      </c>
    </row>
    <row r="243" spans="2:51" s="11" customFormat="1" ht="10.2">
      <c r="B243" s="185"/>
      <c r="C243" s="186"/>
      <c r="D243" s="187" t="s">
        <v>134</v>
      </c>
      <c r="E243" s="188" t="s">
        <v>22</v>
      </c>
      <c r="F243" s="189" t="s">
        <v>544</v>
      </c>
      <c r="G243" s="186"/>
      <c r="H243" s="188" t="s">
        <v>22</v>
      </c>
      <c r="I243" s="190"/>
      <c r="J243" s="186"/>
      <c r="K243" s="186"/>
      <c r="L243" s="191"/>
      <c r="M243" s="192"/>
      <c r="N243" s="193"/>
      <c r="O243" s="193"/>
      <c r="P243" s="193"/>
      <c r="Q243" s="193"/>
      <c r="R243" s="193"/>
      <c r="S243" s="193"/>
      <c r="T243" s="193"/>
      <c r="U243" s="194"/>
      <c r="AT243" s="195" t="s">
        <v>134</v>
      </c>
      <c r="AU243" s="195" t="s">
        <v>83</v>
      </c>
      <c r="AV243" s="11" t="s">
        <v>79</v>
      </c>
      <c r="AW243" s="11" t="s">
        <v>35</v>
      </c>
      <c r="AX243" s="11" t="s">
        <v>74</v>
      </c>
      <c r="AY243" s="195" t="s">
        <v>125</v>
      </c>
    </row>
    <row r="244" spans="2:51" s="12" customFormat="1" ht="10.2">
      <c r="B244" s="196"/>
      <c r="C244" s="197"/>
      <c r="D244" s="187" t="s">
        <v>134</v>
      </c>
      <c r="E244" s="198" t="s">
        <v>22</v>
      </c>
      <c r="F244" s="199" t="s">
        <v>545</v>
      </c>
      <c r="G244" s="197"/>
      <c r="H244" s="200">
        <v>193.317</v>
      </c>
      <c r="I244" s="201"/>
      <c r="J244" s="197"/>
      <c r="K244" s="197"/>
      <c r="L244" s="202"/>
      <c r="M244" s="203"/>
      <c r="N244" s="204"/>
      <c r="O244" s="204"/>
      <c r="P244" s="204"/>
      <c r="Q244" s="204"/>
      <c r="R244" s="204"/>
      <c r="S244" s="204"/>
      <c r="T244" s="204"/>
      <c r="U244" s="205"/>
      <c r="AT244" s="206" t="s">
        <v>134</v>
      </c>
      <c r="AU244" s="206" t="s">
        <v>83</v>
      </c>
      <c r="AV244" s="12" t="s">
        <v>83</v>
      </c>
      <c r="AW244" s="12" t="s">
        <v>35</v>
      </c>
      <c r="AX244" s="12" t="s">
        <v>74</v>
      </c>
      <c r="AY244" s="206" t="s">
        <v>125</v>
      </c>
    </row>
    <row r="245" spans="2:51" s="12" customFormat="1" ht="10.2">
      <c r="B245" s="196"/>
      <c r="C245" s="197"/>
      <c r="D245" s="187" t="s">
        <v>134</v>
      </c>
      <c r="E245" s="198" t="s">
        <v>22</v>
      </c>
      <c r="F245" s="199" t="s">
        <v>546</v>
      </c>
      <c r="G245" s="197"/>
      <c r="H245" s="200">
        <v>-7.765</v>
      </c>
      <c r="I245" s="201"/>
      <c r="J245" s="197"/>
      <c r="K245" s="197"/>
      <c r="L245" s="202"/>
      <c r="M245" s="203"/>
      <c r="N245" s="204"/>
      <c r="O245" s="204"/>
      <c r="P245" s="204"/>
      <c r="Q245" s="204"/>
      <c r="R245" s="204"/>
      <c r="S245" s="204"/>
      <c r="T245" s="204"/>
      <c r="U245" s="205"/>
      <c r="AT245" s="206" t="s">
        <v>134</v>
      </c>
      <c r="AU245" s="206" t="s">
        <v>83</v>
      </c>
      <c r="AV245" s="12" t="s">
        <v>83</v>
      </c>
      <c r="AW245" s="12" t="s">
        <v>35</v>
      </c>
      <c r="AX245" s="12" t="s">
        <v>74</v>
      </c>
      <c r="AY245" s="206" t="s">
        <v>125</v>
      </c>
    </row>
    <row r="246" spans="2:51" s="12" customFormat="1" ht="10.2">
      <c r="B246" s="196"/>
      <c r="C246" s="197"/>
      <c r="D246" s="187" t="s">
        <v>134</v>
      </c>
      <c r="E246" s="198" t="s">
        <v>22</v>
      </c>
      <c r="F246" s="199" t="s">
        <v>547</v>
      </c>
      <c r="G246" s="197"/>
      <c r="H246" s="200">
        <v>-22.348</v>
      </c>
      <c r="I246" s="201"/>
      <c r="J246" s="197"/>
      <c r="K246" s="197"/>
      <c r="L246" s="202"/>
      <c r="M246" s="203"/>
      <c r="N246" s="204"/>
      <c r="O246" s="204"/>
      <c r="P246" s="204"/>
      <c r="Q246" s="204"/>
      <c r="R246" s="204"/>
      <c r="S246" s="204"/>
      <c r="T246" s="204"/>
      <c r="U246" s="205"/>
      <c r="AT246" s="206" t="s">
        <v>134</v>
      </c>
      <c r="AU246" s="206" t="s">
        <v>83</v>
      </c>
      <c r="AV246" s="12" t="s">
        <v>83</v>
      </c>
      <c r="AW246" s="12" t="s">
        <v>35</v>
      </c>
      <c r="AX246" s="12" t="s">
        <v>74</v>
      </c>
      <c r="AY246" s="206" t="s">
        <v>125</v>
      </c>
    </row>
    <row r="247" spans="2:51" s="12" customFormat="1" ht="10.2">
      <c r="B247" s="196"/>
      <c r="C247" s="197"/>
      <c r="D247" s="187" t="s">
        <v>134</v>
      </c>
      <c r="E247" s="198" t="s">
        <v>22</v>
      </c>
      <c r="F247" s="199" t="s">
        <v>548</v>
      </c>
      <c r="G247" s="197"/>
      <c r="H247" s="200">
        <v>1.038</v>
      </c>
      <c r="I247" s="201"/>
      <c r="J247" s="197"/>
      <c r="K247" s="197"/>
      <c r="L247" s="202"/>
      <c r="M247" s="203"/>
      <c r="N247" s="204"/>
      <c r="O247" s="204"/>
      <c r="P247" s="204"/>
      <c r="Q247" s="204"/>
      <c r="R247" s="204"/>
      <c r="S247" s="204"/>
      <c r="T247" s="204"/>
      <c r="U247" s="205"/>
      <c r="AT247" s="206" t="s">
        <v>134</v>
      </c>
      <c r="AU247" s="206" t="s">
        <v>83</v>
      </c>
      <c r="AV247" s="12" t="s">
        <v>83</v>
      </c>
      <c r="AW247" s="12" t="s">
        <v>35</v>
      </c>
      <c r="AX247" s="12" t="s">
        <v>74</v>
      </c>
      <c r="AY247" s="206" t="s">
        <v>125</v>
      </c>
    </row>
    <row r="248" spans="2:51" s="12" customFormat="1" ht="10.2">
      <c r="B248" s="196"/>
      <c r="C248" s="197"/>
      <c r="D248" s="187" t="s">
        <v>134</v>
      </c>
      <c r="E248" s="198" t="s">
        <v>22</v>
      </c>
      <c r="F248" s="199" t="s">
        <v>549</v>
      </c>
      <c r="G248" s="197"/>
      <c r="H248" s="200">
        <v>1.188</v>
      </c>
      <c r="I248" s="201"/>
      <c r="J248" s="197"/>
      <c r="K248" s="197"/>
      <c r="L248" s="202"/>
      <c r="M248" s="203"/>
      <c r="N248" s="204"/>
      <c r="O248" s="204"/>
      <c r="P248" s="204"/>
      <c r="Q248" s="204"/>
      <c r="R248" s="204"/>
      <c r="S248" s="204"/>
      <c r="T248" s="204"/>
      <c r="U248" s="205"/>
      <c r="AT248" s="206" t="s">
        <v>134</v>
      </c>
      <c r="AU248" s="206" t="s">
        <v>83</v>
      </c>
      <c r="AV248" s="12" t="s">
        <v>83</v>
      </c>
      <c r="AW248" s="12" t="s">
        <v>35</v>
      </c>
      <c r="AX248" s="12" t="s">
        <v>74</v>
      </c>
      <c r="AY248" s="206" t="s">
        <v>125</v>
      </c>
    </row>
    <row r="249" spans="2:51" s="13" customFormat="1" ht="10.2">
      <c r="B249" s="207"/>
      <c r="C249" s="208"/>
      <c r="D249" s="187" t="s">
        <v>134</v>
      </c>
      <c r="E249" s="209" t="s">
        <v>22</v>
      </c>
      <c r="F249" s="210" t="s">
        <v>139</v>
      </c>
      <c r="G249" s="208"/>
      <c r="H249" s="211">
        <v>165.43</v>
      </c>
      <c r="I249" s="212"/>
      <c r="J249" s="208"/>
      <c r="K249" s="208"/>
      <c r="L249" s="213"/>
      <c r="M249" s="214"/>
      <c r="N249" s="215"/>
      <c r="O249" s="215"/>
      <c r="P249" s="215"/>
      <c r="Q249" s="215"/>
      <c r="R249" s="215"/>
      <c r="S249" s="215"/>
      <c r="T249" s="215"/>
      <c r="U249" s="216"/>
      <c r="AT249" s="217" t="s">
        <v>134</v>
      </c>
      <c r="AU249" s="217" t="s">
        <v>83</v>
      </c>
      <c r="AV249" s="13" t="s">
        <v>89</v>
      </c>
      <c r="AW249" s="13" t="s">
        <v>35</v>
      </c>
      <c r="AX249" s="13" t="s">
        <v>79</v>
      </c>
      <c r="AY249" s="217" t="s">
        <v>125</v>
      </c>
    </row>
    <row r="250" spans="2:65" s="1" customFormat="1" ht="20.4" customHeight="1">
      <c r="B250" s="34"/>
      <c r="C250" s="218" t="s">
        <v>550</v>
      </c>
      <c r="D250" s="218" t="s">
        <v>240</v>
      </c>
      <c r="E250" s="219" t="s">
        <v>551</v>
      </c>
      <c r="F250" s="220" t="s">
        <v>552</v>
      </c>
      <c r="G250" s="221" t="s">
        <v>131</v>
      </c>
      <c r="H250" s="222">
        <v>181.973</v>
      </c>
      <c r="I250" s="223"/>
      <c r="J250" s="224">
        <f>ROUND(I250*H250,2)</f>
        <v>0</v>
      </c>
      <c r="K250" s="220" t="s">
        <v>22</v>
      </c>
      <c r="L250" s="225"/>
      <c r="M250" s="226" t="s">
        <v>22</v>
      </c>
      <c r="N250" s="227" t="s">
        <v>45</v>
      </c>
      <c r="O250" s="60"/>
      <c r="P250" s="182">
        <f>O250*H250</f>
        <v>0</v>
      </c>
      <c r="Q250" s="182">
        <v>0.0036</v>
      </c>
      <c r="R250" s="182">
        <f>Q250*H250</f>
        <v>0.6551028</v>
      </c>
      <c r="S250" s="182">
        <v>0</v>
      </c>
      <c r="T250" s="182">
        <f>S250*H250</f>
        <v>0</v>
      </c>
      <c r="U250" s="183" t="s">
        <v>22</v>
      </c>
      <c r="AR250" s="17" t="s">
        <v>243</v>
      </c>
      <c r="AT250" s="17" t="s">
        <v>240</v>
      </c>
      <c r="AU250" s="17" t="s">
        <v>83</v>
      </c>
      <c r="AY250" s="17" t="s">
        <v>125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17" t="s">
        <v>79</v>
      </c>
      <c r="BK250" s="184">
        <f>ROUND(I250*H250,2)</f>
        <v>0</v>
      </c>
      <c r="BL250" s="17" t="s">
        <v>206</v>
      </c>
      <c r="BM250" s="17" t="s">
        <v>553</v>
      </c>
    </row>
    <row r="251" spans="2:51" s="12" customFormat="1" ht="10.2">
      <c r="B251" s="196"/>
      <c r="C251" s="197"/>
      <c r="D251" s="187" t="s">
        <v>134</v>
      </c>
      <c r="E251" s="198" t="s">
        <v>22</v>
      </c>
      <c r="F251" s="199" t="s">
        <v>554</v>
      </c>
      <c r="G251" s="197"/>
      <c r="H251" s="200">
        <v>181.973</v>
      </c>
      <c r="I251" s="201"/>
      <c r="J251" s="197"/>
      <c r="K251" s="197"/>
      <c r="L251" s="202"/>
      <c r="M251" s="203"/>
      <c r="N251" s="204"/>
      <c r="O251" s="204"/>
      <c r="P251" s="204"/>
      <c r="Q251" s="204"/>
      <c r="R251" s="204"/>
      <c r="S251" s="204"/>
      <c r="T251" s="204"/>
      <c r="U251" s="205"/>
      <c r="AT251" s="206" t="s">
        <v>134</v>
      </c>
      <c r="AU251" s="206" t="s">
        <v>83</v>
      </c>
      <c r="AV251" s="12" t="s">
        <v>83</v>
      </c>
      <c r="AW251" s="12" t="s">
        <v>35</v>
      </c>
      <c r="AX251" s="12" t="s">
        <v>79</v>
      </c>
      <c r="AY251" s="206" t="s">
        <v>125</v>
      </c>
    </row>
    <row r="252" spans="2:65" s="1" customFormat="1" ht="14.4" customHeight="1">
      <c r="B252" s="34"/>
      <c r="C252" s="173" t="s">
        <v>555</v>
      </c>
      <c r="D252" s="173" t="s">
        <v>128</v>
      </c>
      <c r="E252" s="174" t="s">
        <v>556</v>
      </c>
      <c r="F252" s="175" t="s">
        <v>557</v>
      </c>
      <c r="G252" s="176" t="s">
        <v>131</v>
      </c>
      <c r="H252" s="177">
        <v>165.43</v>
      </c>
      <c r="I252" s="178"/>
      <c r="J252" s="179">
        <f>ROUND(I252*H252,2)</f>
        <v>0</v>
      </c>
      <c r="K252" s="175" t="s">
        <v>22</v>
      </c>
      <c r="L252" s="38"/>
      <c r="M252" s="180" t="s">
        <v>22</v>
      </c>
      <c r="N252" s="181" t="s">
        <v>45</v>
      </c>
      <c r="O252" s="60"/>
      <c r="P252" s="182">
        <f>O252*H252</f>
        <v>0</v>
      </c>
      <c r="Q252" s="182">
        <v>0.0055</v>
      </c>
      <c r="R252" s="182">
        <f>Q252*H252</f>
        <v>0.909865</v>
      </c>
      <c r="S252" s="182">
        <v>0</v>
      </c>
      <c r="T252" s="182">
        <f>S252*H252</f>
        <v>0</v>
      </c>
      <c r="U252" s="183" t="s">
        <v>22</v>
      </c>
      <c r="AR252" s="17" t="s">
        <v>206</v>
      </c>
      <c r="AT252" s="17" t="s">
        <v>128</v>
      </c>
      <c r="AU252" s="17" t="s">
        <v>83</v>
      </c>
      <c r="AY252" s="17" t="s">
        <v>125</v>
      </c>
      <c r="BE252" s="184">
        <f>IF(N252="základní",J252,0)</f>
        <v>0</v>
      </c>
      <c r="BF252" s="184">
        <f>IF(N252="snížená",J252,0)</f>
        <v>0</v>
      </c>
      <c r="BG252" s="184">
        <f>IF(N252="zákl. přenesená",J252,0)</f>
        <v>0</v>
      </c>
      <c r="BH252" s="184">
        <f>IF(N252="sníž. přenesená",J252,0)</f>
        <v>0</v>
      </c>
      <c r="BI252" s="184">
        <f>IF(N252="nulová",J252,0)</f>
        <v>0</v>
      </c>
      <c r="BJ252" s="17" t="s">
        <v>79</v>
      </c>
      <c r="BK252" s="184">
        <f>ROUND(I252*H252,2)</f>
        <v>0</v>
      </c>
      <c r="BL252" s="17" t="s">
        <v>206</v>
      </c>
      <c r="BM252" s="17" t="s">
        <v>558</v>
      </c>
    </row>
    <row r="253" spans="2:51" s="12" customFormat="1" ht="10.2">
      <c r="B253" s="196"/>
      <c r="C253" s="197"/>
      <c r="D253" s="187" t="s">
        <v>134</v>
      </c>
      <c r="E253" s="198" t="s">
        <v>22</v>
      </c>
      <c r="F253" s="199" t="s">
        <v>545</v>
      </c>
      <c r="G253" s="197"/>
      <c r="H253" s="200">
        <v>193.317</v>
      </c>
      <c r="I253" s="201"/>
      <c r="J253" s="197"/>
      <c r="K253" s="197"/>
      <c r="L253" s="202"/>
      <c r="M253" s="203"/>
      <c r="N253" s="204"/>
      <c r="O253" s="204"/>
      <c r="P253" s="204"/>
      <c r="Q253" s="204"/>
      <c r="R253" s="204"/>
      <c r="S253" s="204"/>
      <c r="T253" s="204"/>
      <c r="U253" s="205"/>
      <c r="AT253" s="206" t="s">
        <v>134</v>
      </c>
      <c r="AU253" s="206" t="s">
        <v>83</v>
      </c>
      <c r="AV253" s="12" t="s">
        <v>83</v>
      </c>
      <c r="AW253" s="12" t="s">
        <v>35</v>
      </c>
      <c r="AX253" s="12" t="s">
        <v>74</v>
      </c>
      <c r="AY253" s="206" t="s">
        <v>125</v>
      </c>
    </row>
    <row r="254" spans="2:51" s="12" customFormat="1" ht="10.2">
      <c r="B254" s="196"/>
      <c r="C254" s="197"/>
      <c r="D254" s="187" t="s">
        <v>134</v>
      </c>
      <c r="E254" s="198" t="s">
        <v>22</v>
      </c>
      <c r="F254" s="199" t="s">
        <v>546</v>
      </c>
      <c r="G254" s="197"/>
      <c r="H254" s="200">
        <v>-7.765</v>
      </c>
      <c r="I254" s="201"/>
      <c r="J254" s="197"/>
      <c r="K254" s="197"/>
      <c r="L254" s="202"/>
      <c r="M254" s="203"/>
      <c r="N254" s="204"/>
      <c r="O254" s="204"/>
      <c r="P254" s="204"/>
      <c r="Q254" s="204"/>
      <c r="R254" s="204"/>
      <c r="S254" s="204"/>
      <c r="T254" s="204"/>
      <c r="U254" s="205"/>
      <c r="AT254" s="206" t="s">
        <v>134</v>
      </c>
      <c r="AU254" s="206" t="s">
        <v>83</v>
      </c>
      <c r="AV254" s="12" t="s">
        <v>83</v>
      </c>
      <c r="AW254" s="12" t="s">
        <v>35</v>
      </c>
      <c r="AX254" s="12" t="s">
        <v>74</v>
      </c>
      <c r="AY254" s="206" t="s">
        <v>125</v>
      </c>
    </row>
    <row r="255" spans="2:51" s="12" customFormat="1" ht="10.2">
      <c r="B255" s="196"/>
      <c r="C255" s="197"/>
      <c r="D255" s="187" t="s">
        <v>134</v>
      </c>
      <c r="E255" s="198" t="s">
        <v>22</v>
      </c>
      <c r="F255" s="199" t="s">
        <v>547</v>
      </c>
      <c r="G255" s="197"/>
      <c r="H255" s="200">
        <v>-22.348</v>
      </c>
      <c r="I255" s="201"/>
      <c r="J255" s="197"/>
      <c r="K255" s="197"/>
      <c r="L255" s="202"/>
      <c r="M255" s="203"/>
      <c r="N255" s="204"/>
      <c r="O255" s="204"/>
      <c r="P255" s="204"/>
      <c r="Q255" s="204"/>
      <c r="R255" s="204"/>
      <c r="S255" s="204"/>
      <c r="T255" s="204"/>
      <c r="U255" s="205"/>
      <c r="AT255" s="206" t="s">
        <v>134</v>
      </c>
      <c r="AU255" s="206" t="s">
        <v>83</v>
      </c>
      <c r="AV255" s="12" t="s">
        <v>83</v>
      </c>
      <c r="AW255" s="12" t="s">
        <v>35</v>
      </c>
      <c r="AX255" s="12" t="s">
        <v>74</v>
      </c>
      <c r="AY255" s="206" t="s">
        <v>125</v>
      </c>
    </row>
    <row r="256" spans="2:51" s="12" customFormat="1" ht="10.2">
      <c r="B256" s="196"/>
      <c r="C256" s="197"/>
      <c r="D256" s="187" t="s">
        <v>134</v>
      </c>
      <c r="E256" s="198" t="s">
        <v>22</v>
      </c>
      <c r="F256" s="199" t="s">
        <v>548</v>
      </c>
      <c r="G256" s="197"/>
      <c r="H256" s="200">
        <v>1.038</v>
      </c>
      <c r="I256" s="201"/>
      <c r="J256" s="197"/>
      <c r="K256" s="197"/>
      <c r="L256" s="202"/>
      <c r="M256" s="203"/>
      <c r="N256" s="204"/>
      <c r="O256" s="204"/>
      <c r="P256" s="204"/>
      <c r="Q256" s="204"/>
      <c r="R256" s="204"/>
      <c r="S256" s="204"/>
      <c r="T256" s="204"/>
      <c r="U256" s="205"/>
      <c r="AT256" s="206" t="s">
        <v>134</v>
      </c>
      <c r="AU256" s="206" t="s">
        <v>83</v>
      </c>
      <c r="AV256" s="12" t="s">
        <v>83</v>
      </c>
      <c r="AW256" s="12" t="s">
        <v>35</v>
      </c>
      <c r="AX256" s="12" t="s">
        <v>74</v>
      </c>
      <c r="AY256" s="206" t="s">
        <v>125</v>
      </c>
    </row>
    <row r="257" spans="2:51" s="12" customFormat="1" ht="10.2">
      <c r="B257" s="196"/>
      <c r="C257" s="197"/>
      <c r="D257" s="187" t="s">
        <v>134</v>
      </c>
      <c r="E257" s="198" t="s">
        <v>22</v>
      </c>
      <c r="F257" s="199" t="s">
        <v>549</v>
      </c>
      <c r="G257" s="197"/>
      <c r="H257" s="200">
        <v>1.188</v>
      </c>
      <c r="I257" s="201"/>
      <c r="J257" s="197"/>
      <c r="K257" s="197"/>
      <c r="L257" s="202"/>
      <c r="M257" s="203"/>
      <c r="N257" s="204"/>
      <c r="O257" s="204"/>
      <c r="P257" s="204"/>
      <c r="Q257" s="204"/>
      <c r="R257" s="204"/>
      <c r="S257" s="204"/>
      <c r="T257" s="204"/>
      <c r="U257" s="205"/>
      <c r="AT257" s="206" t="s">
        <v>134</v>
      </c>
      <c r="AU257" s="206" t="s">
        <v>83</v>
      </c>
      <c r="AV257" s="12" t="s">
        <v>83</v>
      </c>
      <c r="AW257" s="12" t="s">
        <v>35</v>
      </c>
      <c r="AX257" s="12" t="s">
        <v>74</v>
      </c>
      <c r="AY257" s="206" t="s">
        <v>125</v>
      </c>
    </row>
    <row r="258" spans="2:51" s="13" customFormat="1" ht="10.2">
      <c r="B258" s="207"/>
      <c r="C258" s="208"/>
      <c r="D258" s="187" t="s">
        <v>134</v>
      </c>
      <c r="E258" s="209" t="s">
        <v>22</v>
      </c>
      <c r="F258" s="210" t="s">
        <v>139</v>
      </c>
      <c r="G258" s="208"/>
      <c r="H258" s="211">
        <v>165.43</v>
      </c>
      <c r="I258" s="212"/>
      <c r="J258" s="208"/>
      <c r="K258" s="208"/>
      <c r="L258" s="213"/>
      <c r="M258" s="214"/>
      <c r="N258" s="215"/>
      <c r="O258" s="215"/>
      <c r="P258" s="215"/>
      <c r="Q258" s="215"/>
      <c r="R258" s="215"/>
      <c r="S258" s="215"/>
      <c r="T258" s="215"/>
      <c r="U258" s="216"/>
      <c r="AT258" s="217" t="s">
        <v>134</v>
      </c>
      <c r="AU258" s="217" t="s">
        <v>83</v>
      </c>
      <c r="AV258" s="13" t="s">
        <v>89</v>
      </c>
      <c r="AW258" s="13" t="s">
        <v>35</v>
      </c>
      <c r="AX258" s="13" t="s">
        <v>79</v>
      </c>
      <c r="AY258" s="217" t="s">
        <v>125</v>
      </c>
    </row>
    <row r="259" spans="2:65" s="1" customFormat="1" ht="20.4" customHeight="1">
      <c r="B259" s="34"/>
      <c r="C259" s="173" t="s">
        <v>559</v>
      </c>
      <c r="D259" s="173" t="s">
        <v>128</v>
      </c>
      <c r="E259" s="174" t="s">
        <v>560</v>
      </c>
      <c r="F259" s="175" t="s">
        <v>561</v>
      </c>
      <c r="G259" s="176" t="s">
        <v>131</v>
      </c>
      <c r="H259" s="177">
        <v>26.558</v>
      </c>
      <c r="I259" s="178"/>
      <c r="J259" s="179">
        <f>ROUND(I259*H259,2)</f>
        <v>0</v>
      </c>
      <c r="K259" s="175" t="s">
        <v>132</v>
      </c>
      <c r="L259" s="38"/>
      <c r="M259" s="180" t="s">
        <v>22</v>
      </c>
      <c r="N259" s="181" t="s">
        <v>45</v>
      </c>
      <c r="O259" s="60"/>
      <c r="P259" s="182">
        <f>O259*H259</f>
        <v>0</v>
      </c>
      <c r="Q259" s="182">
        <v>0</v>
      </c>
      <c r="R259" s="182">
        <f>Q259*H259</f>
        <v>0</v>
      </c>
      <c r="S259" s="182">
        <v>0</v>
      </c>
      <c r="T259" s="182">
        <f>S259*H259</f>
        <v>0</v>
      </c>
      <c r="U259" s="183" t="s">
        <v>22</v>
      </c>
      <c r="AR259" s="17" t="s">
        <v>206</v>
      </c>
      <c r="AT259" s="17" t="s">
        <v>128</v>
      </c>
      <c r="AU259" s="17" t="s">
        <v>83</v>
      </c>
      <c r="AY259" s="17" t="s">
        <v>125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17" t="s">
        <v>79</v>
      </c>
      <c r="BK259" s="184">
        <f>ROUND(I259*H259,2)</f>
        <v>0</v>
      </c>
      <c r="BL259" s="17" t="s">
        <v>206</v>
      </c>
      <c r="BM259" s="17" t="s">
        <v>562</v>
      </c>
    </row>
    <row r="260" spans="2:51" s="12" customFormat="1" ht="10.2">
      <c r="B260" s="196"/>
      <c r="C260" s="197"/>
      <c r="D260" s="187" t="s">
        <v>134</v>
      </c>
      <c r="E260" s="198" t="s">
        <v>22</v>
      </c>
      <c r="F260" s="199" t="s">
        <v>563</v>
      </c>
      <c r="G260" s="197"/>
      <c r="H260" s="200">
        <v>26.558</v>
      </c>
      <c r="I260" s="201"/>
      <c r="J260" s="197"/>
      <c r="K260" s="197"/>
      <c r="L260" s="202"/>
      <c r="M260" s="203"/>
      <c r="N260" s="204"/>
      <c r="O260" s="204"/>
      <c r="P260" s="204"/>
      <c r="Q260" s="204"/>
      <c r="R260" s="204"/>
      <c r="S260" s="204"/>
      <c r="T260" s="204"/>
      <c r="U260" s="205"/>
      <c r="AT260" s="206" t="s">
        <v>134</v>
      </c>
      <c r="AU260" s="206" t="s">
        <v>83</v>
      </c>
      <c r="AV260" s="12" t="s">
        <v>83</v>
      </c>
      <c r="AW260" s="12" t="s">
        <v>35</v>
      </c>
      <c r="AX260" s="12" t="s">
        <v>74</v>
      </c>
      <c r="AY260" s="206" t="s">
        <v>125</v>
      </c>
    </row>
    <row r="261" spans="2:51" s="14" customFormat="1" ht="10.2">
      <c r="B261" s="229"/>
      <c r="C261" s="230"/>
      <c r="D261" s="187" t="s">
        <v>134</v>
      </c>
      <c r="E261" s="231" t="s">
        <v>22</v>
      </c>
      <c r="F261" s="232" t="s">
        <v>463</v>
      </c>
      <c r="G261" s="230"/>
      <c r="H261" s="233">
        <v>26.558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7"/>
      <c r="U261" s="238"/>
      <c r="AT261" s="239" t="s">
        <v>134</v>
      </c>
      <c r="AU261" s="239" t="s">
        <v>83</v>
      </c>
      <c r="AV261" s="14" t="s">
        <v>86</v>
      </c>
      <c r="AW261" s="14" t="s">
        <v>35</v>
      </c>
      <c r="AX261" s="14" t="s">
        <v>74</v>
      </c>
      <c r="AY261" s="239" t="s">
        <v>125</v>
      </c>
    </row>
    <row r="262" spans="2:51" s="13" customFormat="1" ht="10.2">
      <c r="B262" s="207"/>
      <c r="C262" s="208"/>
      <c r="D262" s="187" t="s">
        <v>134</v>
      </c>
      <c r="E262" s="209" t="s">
        <v>22</v>
      </c>
      <c r="F262" s="210" t="s">
        <v>139</v>
      </c>
      <c r="G262" s="208"/>
      <c r="H262" s="211">
        <v>26.558</v>
      </c>
      <c r="I262" s="212"/>
      <c r="J262" s="208"/>
      <c r="K262" s="208"/>
      <c r="L262" s="213"/>
      <c r="M262" s="214"/>
      <c r="N262" s="215"/>
      <c r="O262" s="215"/>
      <c r="P262" s="215"/>
      <c r="Q262" s="215"/>
      <c r="R262" s="215"/>
      <c r="S262" s="215"/>
      <c r="T262" s="215"/>
      <c r="U262" s="216"/>
      <c r="AT262" s="217" t="s">
        <v>134</v>
      </c>
      <c r="AU262" s="217" t="s">
        <v>83</v>
      </c>
      <c r="AV262" s="13" t="s">
        <v>89</v>
      </c>
      <c r="AW262" s="13" t="s">
        <v>35</v>
      </c>
      <c r="AX262" s="13" t="s">
        <v>79</v>
      </c>
      <c r="AY262" s="217" t="s">
        <v>125</v>
      </c>
    </row>
    <row r="263" spans="2:65" s="1" customFormat="1" ht="20.4" customHeight="1">
      <c r="B263" s="34"/>
      <c r="C263" s="218" t="s">
        <v>564</v>
      </c>
      <c r="D263" s="218" t="s">
        <v>240</v>
      </c>
      <c r="E263" s="219" t="s">
        <v>551</v>
      </c>
      <c r="F263" s="220" t="s">
        <v>552</v>
      </c>
      <c r="G263" s="221" t="s">
        <v>131</v>
      </c>
      <c r="H263" s="222">
        <v>29.214</v>
      </c>
      <c r="I263" s="223"/>
      <c r="J263" s="224">
        <f>ROUND(I263*H263,2)</f>
        <v>0</v>
      </c>
      <c r="K263" s="220" t="s">
        <v>22</v>
      </c>
      <c r="L263" s="225"/>
      <c r="M263" s="226" t="s">
        <v>22</v>
      </c>
      <c r="N263" s="227" t="s">
        <v>45</v>
      </c>
      <c r="O263" s="60"/>
      <c r="P263" s="182">
        <f>O263*H263</f>
        <v>0</v>
      </c>
      <c r="Q263" s="182">
        <v>0.0036</v>
      </c>
      <c r="R263" s="182">
        <f>Q263*H263</f>
        <v>0.1051704</v>
      </c>
      <c r="S263" s="182">
        <v>0</v>
      </c>
      <c r="T263" s="182">
        <f>S263*H263</f>
        <v>0</v>
      </c>
      <c r="U263" s="183" t="s">
        <v>22</v>
      </c>
      <c r="AR263" s="17" t="s">
        <v>243</v>
      </c>
      <c r="AT263" s="17" t="s">
        <v>240</v>
      </c>
      <c r="AU263" s="17" t="s">
        <v>83</v>
      </c>
      <c r="AY263" s="17" t="s">
        <v>125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17" t="s">
        <v>79</v>
      </c>
      <c r="BK263" s="184">
        <f>ROUND(I263*H263,2)</f>
        <v>0</v>
      </c>
      <c r="BL263" s="17" t="s">
        <v>206</v>
      </c>
      <c r="BM263" s="17" t="s">
        <v>565</v>
      </c>
    </row>
    <row r="264" spans="2:51" s="12" customFormat="1" ht="10.2">
      <c r="B264" s="196"/>
      <c r="C264" s="197"/>
      <c r="D264" s="187" t="s">
        <v>134</v>
      </c>
      <c r="E264" s="198" t="s">
        <v>22</v>
      </c>
      <c r="F264" s="199" t="s">
        <v>566</v>
      </c>
      <c r="G264" s="197"/>
      <c r="H264" s="200">
        <v>29.214</v>
      </c>
      <c r="I264" s="201"/>
      <c r="J264" s="197"/>
      <c r="K264" s="197"/>
      <c r="L264" s="202"/>
      <c r="M264" s="203"/>
      <c r="N264" s="204"/>
      <c r="O264" s="204"/>
      <c r="P264" s="204"/>
      <c r="Q264" s="204"/>
      <c r="R264" s="204"/>
      <c r="S264" s="204"/>
      <c r="T264" s="204"/>
      <c r="U264" s="205"/>
      <c r="AT264" s="206" t="s">
        <v>134</v>
      </c>
      <c r="AU264" s="206" t="s">
        <v>83</v>
      </c>
      <c r="AV264" s="12" t="s">
        <v>83</v>
      </c>
      <c r="AW264" s="12" t="s">
        <v>35</v>
      </c>
      <c r="AX264" s="12" t="s">
        <v>79</v>
      </c>
      <c r="AY264" s="206" t="s">
        <v>125</v>
      </c>
    </row>
    <row r="265" spans="2:65" s="1" customFormat="1" ht="14.4" customHeight="1">
      <c r="B265" s="34"/>
      <c r="C265" s="173" t="s">
        <v>567</v>
      </c>
      <c r="D265" s="173" t="s">
        <v>128</v>
      </c>
      <c r="E265" s="174" t="s">
        <v>568</v>
      </c>
      <c r="F265" s="175" t="s">
        <v>569</v>
      </c>
      <c r="G265" s="176" t="s">
        <v>131</v>
      </c>
      <c r="H265" s="177">
        <v>26.558</v>
      </c>
      <c r="I265" s="178"/>
      <c r="J265" s="179">
        <f>ROUND(I265*H265,2)</f>
        <v>0</v>
      </c>
      <c r="K265" s="175" t="s">
        <v>22</v>
      </c>
      <c r="L265" s="38"/>
      <c r="M265" s="180" t="s">
        <v>22</v>
      </c>
      <c r="N265" s="181" t="s">
        <v>45</v>
      </c>
      <c r="O265" s="60"/>
      <c r="P265" s="182">
        <f>O265*H265</f>
        <v>0</v>
      </c>
      <c r="Q265" s="182">
        <v>0.006</v>
      </c>
      <c r="R265" s="182">
        <f>Q265*H265</f>
        <v>0.159348</v>
      </c>
      <c r="S265" s="182">
        <v>0</v>
      </c>
      <c r="T265" s="182">
        <f>S265*H265</f>
        <v>0</v>
      </c>
      <c r="U265" s="183" t="s">
        <v>22</v>
      </c>
      <c r="AR265" s="17" t="s">
        <v>206</v>
      </c>
      <c r="AT265" s="17" t="s">
        <v>128</v>
      </c>
      <c r="AU265" s="17" t="s">
        <v>83</v>
      </c>
      <c r="AY265" s="17" t="s">
        <v>125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17" t="s">
        <v>79</v>
      </c>
      <c r="BK265" s="184">
        <f>ROUND(I265*H265,2)</f>
        <v>0</v>
      </c>
      <c r="BL265" s="17" t="s">
        <v>206</v>
      </c>
      <c r="BM265" s="17" t="s">
        <v>570</v>
      </c>
    </row>
    <row r="266" spans="2:51" s="12" customFormat="1" ht="10.2">
      <c r="B266" s="196"/>
      <c r="C266" s="197"/>
      <c r="D266" s="187" t="s">
        <v>134</v>
      </c>
      <c r="E266" s="198" t="s">
        <v>22</v>
      </c>
      <c r="F266" s="199" t="s">
        <v>563</v>
      </c>
      <c r="G266" s="197"/>
      <c r="H266" s="200">
        <v>26.558</v>
      </c>
      <c r="I266" s="201"/>
      <c r="J266" s="197"/>
      <c r="K266" s="197"/>
      <c r="L266" s="202"/>
      <c r="M266" s="203"/>
      <c r="N266" s="204"/>
      <c r="O266" s="204"/>
      <c r="P266" s="204"/>
      <c r="Q266" s="204"/>
      <c r="R266" s="204"/>
      <c r="S266" s="204"/>
      <c r="T266" s="204"/>
      <c r="U266" s="205"/>
      <c r="AT266" s="206" t="s">
        <v>134</v>
      </c>
      <c r="AU266" s="206" t="s">
        <v>83</v>
      </c>
      <c r="AV266" s="12" t="s">
        <v>83</v>
      </c>
      <c r="AW266" s="12" t="s">
        <v>35</v>
      </c>
      <c r="AX266" s="12" t="s">
        <v>74</v>
      </c>
      <c r="AY266" s="206" t="s">
        <v>125</v>
      </c>
    </row>
    <row r="267" spans="2:51" s="14" customFormat="1" ht="10.2">
      <c r="B267" s="229"/>
      <c r="C267" s="230"/>
      <c r="D267" s="187" t="s">
        <v>134</v>
      </c>
      <c r="E267" s="231" t="s">
        <v>22</v>
      </c>
      <c r="F267" s="232" t="s">
        <v>463</v>
      </c>
      <c r="G267" s="230"/>
      <c r="H267" s="233">
        <v>26.558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7"/>
      <c r="U267" s="238"/>
      <c r="AT267" s="239" t="s">
        <v>134</v>
      </c>
      <c r="AU267" s="239" t="s">
        <v>83</v>
      </c>
      <c r="AV267" s="14" t="s">
        <v>86</v>
      </c>
      <c r="AW267" s="14" t="s">
        <v>35</v>
      </c>
      <c r="AX267" s="14" t="s">
        <v>74</v>
      </c>
      <c r="AY267" s="239" t="s">
        <v>125</v>
      </c>
    </row>
    <row r="268" spans="2:51" s="13" customFormat="1" ht="10.2">
      <c r="B268" s="207"/>
      <c r="C268" s="208"/>
      <c r="D268" s="187" t="s">
        <v>134</v>
      </c>
      <c r="E268" s="209" t="s">
        <v>22</v>
      </c>
      <c r="F268" s="210" t="s">
        <v>139</v>
      </c>
      <c r="G268" s="208"/>
      <c r="H268" s="211">
        <v>26.558</v>
      </c>
      <c r="I268" s="212"/>
      <c r="J268" s="208"/>
      <c r="K268" s="208"/>
      <c r="L268" s="213"/>
      <c r="M268" s="214"/>
      <c r="N268" s="215"/>
      <c r="O268" s="215"/>
      <c r="P268" s="215"/>
      <c r="Q268" s="215"/>
      <c r="R268" s="215"/>
      <c r="S268" s="215"/>
      <c r="T268" s="215"/>
      <c r="U268" s="216"/>
      <c r="AT268" s="217" t="s">
        <v>134</v>
      </c>
      <c r="AU268" s="217" t="s">
        <v>83</v>
      </c>
      <c r="AV268" s="13" t="s">
        <v>89</v>
      </c>
      <c r="AW268" s="13" t="s">
        <v>35</v>
      </c>
      <c r="AX268" s="13" t="s">
        <v>79</v>
      </c>
      <c r="AY268" s="217" t="s">
        <v>125</v>
      </c>
    </row>
    <row r="269" spans="2:65" s="1" customFormat="1" ht="14.4" customHeight="1">
      <c r="B269" s="34"/>
      <c r="C269" s="173" t="s">
        <v>571</v>
      </c>
      <c r="D269" s="173" t="s">
        <v>128</v>
      </c>
      <c r="E269" s="174" t="s">
        <v>572</v>
      </c>
      <c r="F269" s="175" t="s">
        <v>573</v>
      </c>
      <c r="G269" s="176" t="s">
        <v>285</v>
      </c>
      <c r="H269" s="177">
        <v>105.682</v>
      </c>
      <c r="I269" s="178"/>
      <c r="J269" s="179">
        <f>ROUND(I269*H269,2)</f>
        <v>0</v>
      </c>
      <c r="K269" s="175" t="s">
        <v>22</v>
      </c>
      <c r="L269" s="38"/>
      <c r="M269" s="180" t="s">
        <v>22</v>
      </c>
      <c r="N269" s="181" t="s">
        <v>45</v>
      </c>
      <c r="O269" s="60"/>
      <c r="P269" s="182">
        <f>O269*H269</f>
        <v>0</v>
      </c>
      <c r="Q269" s="182">
        <v>6E-05</v>
      </c>
      <c r="R269" s="182">
        <f>Q269*H269</f>
        <v>0.00634092</v>
      </c>
      <c r="S269" s="182">
        <v>0</v>
      </c>
      <c r="T269" s="182">
        <f>S269*H269</f>
        <v>0</v>
      </c>
      <c r="U269" s="183" t="s">
        <v>22</v>
      </c>
      <c r="AR269" s="17" t="s">
        <v>206</v>
      </c>
      <c r="AT269" s="17" t="s">
        <v>128</v>
      </c>
      <c r="AU269" s="17" t="s">
        <v>83</v>
      </c>
      <c r="AY269" s="17" t="s">
        <v>125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17" t="s">
        <v>79</v>
      </c>
      <c r="BK269" s="184">
        <f>ROUND(I269*H269,2)</f>
        <v>0</v>
      </c>
      <c r="BL269" s="17" t="s">
        <v>206</v>
      </c>
      <c r="BM269" s="17" t="s">
        <v>574</v>
      </c>
    </row>
    <row r="270" spans="2:51" s="11" customFormat="1" ht="10.2">
      <c r="B270" s="185"/>
      <c r="C270" s="186"/>
      <c r="D270" s="187" t="s">
        <v>134</v>
      </c>
      <c r="E270" s="188" t="s">
        <v>22</v>
      </c>
      <c r="F270" s="189" t="s">
        <v>575</v>
      </c>
      <c r="G270" s="186"/>
      <c r="H270" s="188" t="s">
        <v>22</v>
      </c>
      <c r="I270" s="190"/>
      <c r="J270" s="186"/>
      <c r="K270" s="186"/>
      <c r="L270" s="191"/>
      <c r="M270" s="192"/>
      <c r="N270" s="193"/>
      <c r="O270" s="193"/>
      <c r="P270" s="193"/>
      <c r="Q270" s="193"/>
      <c r="R270" s="193"/>
      <c r="S270" s="193"/>
      <c r="T270" s="193"/>
      <c r="U270" s="194"/>
      <c r="AT270" s="195" t="s">
        <v>134</v>
      </c>
      <c r="AU270" s="195" t="s">
        <v>83</v>
      </c>
      <c r="AV270" s="11" t="s">
        <v>79</v>
      </c>
      <c r="AW270" s="11" t="s">
        <v>35</v>
      </c>
      <c r="AX270" s="11" t="s">
        <v>74</v>
      </c>
      <c r="AY270" s="195" t="s">
        <v>125</v>
      </c>
    </row>
    <row r="271" spans="2:51" s="12" customFormat="1" ht="10.2">
      <c r="B271" s="196"/>
      <c r="C271" s="197"/>
      <c r="D271" s="187" t="s">
        <v>134</v>
      </c>
      <c r="E271" s="198" t="s">
        <v>22</v>
      </c>
      <c r="F271" s="199" t="s">
        <v>576</v>
      </c>
      <c r="G271" s="197"/>
      <c r="H271" s="200">
        <v>105.682</v>
      </c>
      <c r="I271" s="201"/>
      <c r="J271" s="197"/>
      <c r="K271" s="197"/>
      <c r="L271" s="202"/>
      <c r="M271" s="203"/>
      <c r="N271" s="204"/>
      <c r="O271" s="204"/>
      <c r="P271" s="204"/>
      <c r="Q271" s="204"/>
      <c r="R271" s="204"/>
      <c r="S271" s="204"/>
      <c r="T271" s="204"/>
      <c r="U271" s="205"/>
      <c r="AT271" s="206" t="s">
        <v>134</v>
      </c>
      <c r="AU271" s="206" t="s">
        <v>83</v>
      </c>
      <c r="AV271" s="12" t="s">
        <v>83</v>
      </c>
      <c r="AW271" s="12" t="s">
        <v>35</v>
      </c>
      <c r="AX271" s="12" t="s">
        <v>79</v>
      </c>
      <c r="AY271" s="206" t="s">
        <v>125</v>
      </c>
    </row>
    <row r="272" spans="2:65" s="1" customFormat="1" ht="14.4" customHeight="1">
      <c r="B272" s="34"/>
      <c r="C272" s="173" t="s">
        <v>577</v>
      </c>
      <c r="D272" s="173" t="s">
        <v>128</v>
      </c>
      <c r="E272" s="174" t="s">
        <v>578</v>
      </c>
      <c r="F272" s="175" t="s">
        <v>579</v>
      </c>
      <c r="G272" s="176" t="s">
        <v>167</v>
      </c>
      <c r="H272" s="177">
        <v>6</v>
      </c>
      <c r="I272" s="178"/>
      <c r="J272" s="179">
        <f>ROUND(I272*H272,2)</f>
        <v>0</v>
      </c>
      <c r="K272" s="175" t="s">
        <v>22</v>
      </c>
      <c r="L272" s="38"/>
      <c r="M272" s="180" t="s">
        <v>22</v>
      </c>
      <c r="N272" s="181" t="s">
        <v>45</v>
      </c>
      <c r="O272" s="60"/>
      <c r="P272" s="182">
        <f>O272*H272</f>
        <v>0</v>
      </c>
      <c r="Q272" s="182">
        <v>6E-05</v>
      </c>
      <c r="R272" s="182">
        <f>Q272*H272</f>
        <v>0.00036</v>
      </c>
      <c r="S272" s="182">
        <v>0</v>
      </c>
      <c r="T272" s="182">
        <f>S272*H272</f>
        <v>0</v>
      </c>
      <c r="U272" s="183" t="s">
        <v>22</v>
      </c>
      <c r="AR272" s="17" t="s">
        <v>206</v>
      </c>
      <c r="AT272" s="17" t="s">
        <v>128</v>
      </c>
      <c r="AU272" s="17" t="s">
        <v>83</v>
      </c>
      <c r="AY272" s="17" t="s">
        <v>125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17" t="s">
        <v>79</v>
      </c>
      <c r="BK272" s="184">
        <f>ROUND(I272*H272,2)</f>
        <v>0</v>
      </c>
      <c r="BL272" s="17" t="s">
        <v>206</v>
      </c>
      <c r="BM272" s="17" t="s">
        <v>580</v>
      </c>
    </row>
    <row r="273" spans="2:65" s="1" customFormat="1" ht="20.4" customHeight="1">
      <c r="B273" s="34"/>
      <c r="C273" s="173" t="s">
        <v>581</v>
      </c>
      <c r="D273" s="173" t="s">
        <v>128</v>
      </c>
      <c r="E273" s="174" t="s">
        <v>582</v>
      </c>
      <c r="F273" s="175" t="s">
        <v>583</v>
      </c>
      <c r="G273" s="176" t="s">
        <v>167</v>
      </c>
      <c r="H273" s="177">
        <v>11</v>
      </c>
      <c r="I273" s="178"/>
      <c r="J273" s="179">
        <f>ROUND(I273*H273,2)</f>
        <v>0</v>
      </c>
      <c r="K273" s="175" t="s">
        <v>22</v>
      </c>
      <c r="L273" s="38"/>
      <c r="M273" s="180" t="s">
        <v>22</v>
      </c>
      <c r="N273" s="181" t="s">
        <v>45</v>
      </c>
      <c r="O273" s="60"/>
      <c r="P273" s="182">
        <f>O273*H273</f>
        <v>0</v>
      </c>
      <c r="Q273" s="182">
        <v>6E-05</v>
      </c>
      <c r="R273" s="182">
        <f>Q273*H273</f>
        <v>0.00066</v>
      </c>
      <c r="S273" s="182">
        <v>0</v>
      </c>
      <c r="T273" s="182">
        <f>S273*H273</f>
        <v>0</v>
      </c>
      <c r="U273" s="183" t="s">
        <v>22</v>
      </c>
      <c r="AR273" s="17" t="s">
        <v>206</v>
      </c>
      <c r="AT273" s="17" t="s">
        <v>128</v>
      </c>
      <c r="AU273" s="17" t="s">
        <v>83</v>
      </c>
      <c r="AY273" s="17" t="s">
        <v>125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17" t="s">
        <v>79</v>
      </c>
      <c r="BK273" s="184">
        <f>ROUND(I273*H273,2)</f>
        <v>0</v>
      </c>
      <c r="BL273" s="17" t="s">
        <v>206</v>
      </c>
      <c r="BM273" s="17" t="s">
        <v>584</v>
      </c>
    </row>
    <row r="274" spans="2:65" s="1" customFormat="1" ht="20.4" customHeight="1">
      <c r="B274" s="34"/>
      <c r="C274" s="173" t="s">
        <v>585</v>
      </c>
      <c r="D274" s="173" t="s">
        <v>128</v>
      </c>
      <c r="E274" s="174" t="s">
        <v>586</v>
      </c>
      <c r="F274" s="175" t="s">
        <v>587</v>
      </c>
      <c r="G274" s="176" t="s">
        <v>167</v>
      </c>
      <c r="H274" s="177">
        <v>5</v>
      </c>
      <c r="I274" s="178"/>
      <c r="J274" s="179">
        <f>ROUND(I274*H274,2)</f>
        <v>0</v>
      </c>
      <c r="K274" s="175" t="s">
        <v>22</v>
      </c>
      <c r="L274" s="38"/>
      <c r="M274" s="180" t="s">
        <v>22</v>
      </c>
      <c r="N274" s="181" t="s">
        <v>45</v>
      </c>
      <c r="O274" s="60"/>
      <c r="P274" s="182">
        <f>O274*H274</f>
        <v>0</v>
      </c>
      <c r="Q274" s="182">
        <v>6E-05</v>
      </c>
      <c r="R274" s="182">
        <f>Q274*H274</f>
        <v>0.00030000000000000003</v>
      </c>
      <c r="S274" s="182">
        <v>0</v>
      </c>
      <c r="T274" s="182">
        <f>S274*H274</f>
        <v>0</v>
      </c>
      <c r="U274" s="183" t="s">
        <v>22</v>
      </c>
      <c r="AR274" s="17" t="s">
        <v>206</v>
      </c>
      <c r="AT274" s="17" t="s">
        <v>128</v>
      </c>
      <c r="AU274" s="17" t="s">
        <v>83</v>
      </c>
      <c r="AY274" s="17" t="s">
        <v>125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17" t="s">
        <v>79</v>
      </c>
      <c r="BK274" s="184">
        <f>ROUND(I274*H274,2)</f>
        <v>0</v>
      </c>
      <c r="BL274" s="17" t="s">
        <v>206</v>
      </c>
      <c r="BM274" s="17" t="s">
        <v>588</v>
      </c>
    </row>
    <row r="275" spans="2:65" s="1" customFormat="1" ht="20.4" customHeight="1">
      <c r="B275" s="34"/>
      <c r="C275" s="173" t="s">
        <v>589</v>
      </c>
      <c r="D275" s="173" t="s">
        <v>128</v>
      </c>
      <c r="E275" s="174" t="s">
        <v>590</v>
      </c>
      <c r="F275" s="175" t="s">
        <v>591</v>
      </c>
      <c r="G275" s="176" t="s">
        <v>167</v>
      </c>
      <c r="H275" s="177">
        <v>9</v>
      </c>
      <c r="I275" s="178"/>
      <c r="J275" s="179">
        <f>ROUND(I275*H275,2)</f>
        <v>0</v>
      </c>
      <c r="K275" s="175" t="s">
        <v>22</v>
      </c>
      <c r="L275" s="38"/>
      <c r="M275" s="180" t="s">
        <v>22</v>
      </c>
      <c r="N275" s="181" t="s">
        <v>45</v>
      </c>
      <c r="O275" s="60"/>
      <c r="P275" s="182">
        <f>O275*H275</f>
        <v>0</v>
      </c>
      <c r="Q275" s="182">
        <v>0.0006</v>
      </c>
      <c r="R275" s="182">
        <f>Q275*H275</f>
        <v>0.005399999999999999</v>
      </c>
      <c r="S275" s="182">
        <v>0</v>
      </c>
      <c r="T275" s="182">
        <f>S275*H275</f>
        <v>0</v>
      </c>
      <c r="U275" s="183" t="s">
        <v>22</v>
      </c>
      <c r="AR275" s="17" t="s">
        <v>206</v>
      </c>
      <c r="AT275" s="17" t="s">
        <v>128</v>
      </c>
      <c r="AU275" s="17" t="s">
        <v>83</v>
      </c>
      <c r="AY275" s="17" t="s">
        <v>125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17" t="s">
        <v>79</v>
      </c>
      <c r="BK275" s="184">
        <f>ROUND(I275*H275,2)</f>
        <v>0</v>
      </c>
      <c r="BL275" s="17" t="s">
        <v>206</v>
      </c>
      <c r="BM275" s="17" t="s">
        <v>592</v>
      </c>
    </row>
    <row r="276" spans="2:51" s="12" customFormat="1" ht="10.2">
      <c r="B276" s="196"/>
      <c r="C276" s="197"/>
      <c r="D276" s="187" t="s">
        <v>134</v>
      </c>
      <c r="E276" s="198" t="s">
        <v>22</v>
      </c>
      <c r="F276" s="199" t="s">
        <v>170</v>
      </c>
      <c r="G276" s="197"/>
      <c r="H276" s="200">
        <v>9</v>
      </c>
      <c r="I276" s="201"/>
      <c r="J276" s="197"/>
      <c r="K276" s="197"/>
      <c r="L276" s="202"/>
      <c r="M276" s="203"/>
      <c r="N276" s="204"/>
      <c r="O276" s="204"/>
      <c r="P276" s="204"/>
      <c r="Q276" s="204"/>
      <c r="R276" s="204"/>
      <c r="S276" s="204"/>
      <c r="T276" s="204"/>
      <c r="U276" s="205"/>
      <c r="AT276" s="206" t="s">
        <v>134</v>
      </c>
      <c r="AU276" s="206" t="s">
        <v>83</v>
      </c>
      <c r="AV276" s="12" t="s">
        <v>83</v>
      </c>
      <c r="AW276" s="12" t="s">
        <v>35</v>
      </c>
      <c r="AX276" s="12" t="s">
        <v>79</v>
      </c>
      <c r="AY276" s="206" t="s">
        <v>125</v>
      </c>
    </row>
    <row r="277" spans="2:65" s="1" customFormat="1" ht="20.4" customHeight="1">
      <c r="B277" s="34"/>
      <c r="C277" s="173" t="s">
        <v>335</v>
      </c>
      <c r="D277" s="173" t="s">
        <v>128</v>
      </c>
      <c r="E277" s="174" t="s">
        <v>593</v>
      </c>
      <c r="F277" s="175" t="s">
        <v>594</v>
      </c>
      <c r="G277" s="176" t="s">
        <v>167</v>
      </c>
      <c r="H277" s="177">
        <v>18</v>
      </c>
      <c r="I277" s="178"/>
      <c r="J277" s="179">
        <f>ROUND(I277*H277,2)</f>
        <v>0</v>
      </c>
      <c r="K277" s="175" t="s">
        <v>132</v>
      </c>
      <c r="L277" s="38"/>
      <c r="M277" s="180" t="s">
        <v>22</v>
      </c>
      <c r="N277" s="181" t="s">
        <v>45</v>
      </c>
      <c r="O277" s="60"/>
      <c r="P277" s="182">
        <f>O277*H277</f>
        <v>0</v>
      </c>
      <c r="Q277" s="182">
        <v>2E-05</v>
      </c>
      <c r="R277" s="182">
        <f>Q277*H277</f>
        <v>0.00036</v>
      </c>
      <c r="S277" s="182">
        <v>0</v>
      </c>
      <c r="T277" s="182">
        <f>S277*H277</f>
        <v>0</v>
      </c>
      <c r="U277" s="183" t="s">
        <v>22</v>
      </c>
      <c r="AR277" s="17" t="s">
        <v>206</v>
      </c>
      <c r="AT277" s="17" t="s">
        <v>128</v>
      </c>
      <c r="AU277" s="17" t="s">
        <v>83</v>
      </c>
      <c r="AY277" s="17" t="s">
        <v>125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17" t="s">
        <v>79</v>
      </c>
      <c r="BK277" s="184">
        <f>ROUND(I277*H277,2)</f>
        <v>0</v>
      </c>
      <c r="BL277" s="17" t="s">
        <v>206</v>
      </c>
      <c r="BM277" s="17" t="s">
        <v>595</v>
      </c>
    </row>
    <row r="278" spans="2:51" s="11" customFormat="1" ht="10.2">
      <c r="B278" s="185"/>
      <c r="C278" s="186"/>
      <c r="D278" s="187" t="s">
        <v>134</v>
      </c>
      <c r="E278" s="188" t="s">
        <v>22</v>
      </c>
      <c r="F278" s="189" t="s">
        <v>596</v>
      </c>
      <c r="G278" s="186"/>
      <c r="H278" s="188" t="s">
        <v>22</v>
      </c>
      <c r="I278" s="190"/>
      <c r="J278" s="186"/>
      <c r="K278" s="186"/>
      <c r="L278" s="191"/>
      <c r="M278" s="192"/>
      <c r="N278" s="193"/>
      <c r="O278" s="193"/>
      <c r="P278" s="193"/>
      <c r="Q278" s="193"/>
      <c r="R278" s="193"/>
      <c r="S278" s="193"/>
      <c r="T278" s="193"/>
      <c r="U278" s="194"/>
      <c r="AT278" s="195" t="s">
        <v>134</v>
      </c>
      <c r="AU278" s="195" t="s">
        <v>83</v>
      </c>
      <c r="AV278" s="11" t="s">
        <v>79</v>
      </c>
      <c r="AW278" s="11" t="s">
        <v>35</v>
      </c>
      <c r="AX278" s="11" t="s">
        <v>74</v>
      </c>
      <c r="AY278" s="195" t="s">
        <v>125</v>
      </c>
    </row>
    <row r="279" spans="2:51" s="12" customFormat="1" ht="10.2">
      <c r="B279" s="196"/>
      <c r="C279" s="197"/>
      <c r="D279" s="187" t="s">
        <v>134</v>
      </c>
      <c r="E279" s="198" t="s">
        <v>22</v>
      </c>
      <c r="F279" s="199" t="s">
        <v>597</v>
      </c>
      <c r="G279" s="197"/>
      <c r="H279" s="200">
        <v>18</v>
      </c>
      <c r="I279" s="201"/>
      <c r="J279" s="197"/>
      <c r="K279" s="197"/>
      <c r="L279" s="202"/>
      <c r="M279" s="203"/>
      <c r="N279" s="204"/>
      <c r="O279" s="204"/>
      <c r="P279" s="204"/>
      <c r="Q279" s="204"/>
      <c r="R279" s="204"/>
      <c r="S279" s="204"/>
      <c r="T279" s="204"/>
      <c r="U279" s="205"/>
      <c r="AT279" s="206" t="s">
        <v>134</v>
      </c>
      <c r="AU279" s="206" t="s">
        <v>83</v>
      </c>
      <c r="AV279" s="12" t="s">
        <v>83</v>
      </c>
      <c r="AW279" s="12" t="s">
        <v>35</v>
      </c>
      <c r="AX279" s="12" t="s">
        <v>79</v>
      </c>
      <c r="AY279" s="206" t="s">
        <v>125</v>
      </c>
    </row>
    <row r="280" spans="2:65" s="1" customFormat="1" ht="20.4" customHeight="1">
      <c r="B280" s="34"/>
      <c r="C280" s="173" t="s">
        <v>598</v>
      </c>
      <c r="D280" s="173" t="s">
        <v>128</v>
      </c>
      <c r="E280" s="174" t="s">
        <v>599</v>
      </c>
      <c r="F280" s="175" t="s">
        <v>600</v>
      </c>
      <c r="G280" s="176" t="s">
        <v>167</v>
      </c>
      <c r="H280" s="177">
        <v>18</v>
      </c>
      <c r="I280" s="178"/>
      <c r="J280" s="179">
        <f>ROUND(I280*H280,2)</f>
        <v>0</v>
      </c>
      <c r="K280" s="175" t="s">
        <v>132</v>
      </c>
      <c r="L280" s="38"/>
      <c r="M280" s="180" t="s">
        <v>22</v>
      </c>
      <c r="N280" s="181" t="s">
        <v>45</v>
      </c>
      <c r="O280" s="60"/>
      <c r="P280" s="182">
        <f>O280*H280</f>
        <v>0</v>
      </c>
      <c r="Q280" s="182">
        <v>0.00027</v>
      </c>
      <c r="R280" s="182">
        <f>Q280*H280</f>
        <v>0.00486</v>
      </c>
      <c r="S280" s="182">
        <v>0</v>
      </c>
      <c r="T280" s="182">
        <f>S280*H280</f>
        <v>0</v>
      </c>
      <c r="U280" s="183" t="s">
        <v>22</v>
      </c>
      <c r="AR280" s="17" t="s">
        <v>206</v>
      </c>
      <c r="AT280" s="17" t="s">
        <v>128</v>
      </c>
      <c r="AU280" s="17" t="s">
        <v>83</v>
      </c>
      <c r="AY280" s="17" t="s">
        <v>125</v>
      </c>
      <c r="BE280" s="184">
        <f>IF(N280="základní",J280,0)</f>
        <v>0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17" t="s">
        <v>79</v>
      </c>
      <c r="BK280" s="184">
        <f>ROUND(I280*H280,2)</f>
        <v>0</v>
      </c>
      <c r="BL280" s="17" t="s">
        <v>206</v>
      </c>
      <c r="BM280" s="17" t="s">
        <v>601</v>
      </c>
    </row>
    <row r="281" spans="2:51" s="11" customFormat="1" ht="10.2">
      <c r="B281" s="185"/>
      <c r="C281" s="186"/>
      <c r="D281" s="187" t="s">
        <v>134</v>
      </c>
      <c r="E281" s="188" t="s">
        <v>22</v>
      </c>
      <c r="F281" s="189" t="s">
        <v>596</v>
      </c>
      <c r="G281" s="186"/>
      <c r="H281" s="188" t="s">
        <v>22</v>
      </c>
      <c r="I281" s="190"/>
      <c r="J281" s="186"/>
      <c r="K281" s="186"/>
      <c r="L281" s="191"/>
      <c r="M281" s="192"/>
      <c r="N281" s="193"/>
      <c r="O281" s="193"/>
      <c r="P281" s="193"/>
      <c r="Q281" s="193"/>
      <c r="R281" s="193"/>
      <c r="S281" s="193"/>
      <c r="T281" s="193"/>
      <c r="U281" s="194"/>
      <c r="AT281" s="195" t="s">
        <v>134</v>
      </c>
      <c r="AU281" s="195" t="s">
        <v>83</v>
      </c>
      <c r="AV281" s="11" t="s">
        <v>79</v>
      </c>
      <c r="AW281" s="11" t="s">
        <v>35</v>
      </c>
      <c r="AX281" s="11" t="s">
        <v>74</v>
      </c>
      <c r="AY281" s="195" t="s">
        <v>125</v>
      </c>
    </row>
    <row r="282" spans="2:51" s="12" customFormat="1" ht="10.2">
      <c r="B282" s="196"/>
      <c r="C282" s="197"/>
      <c r="D282" s="187" t="s">
        <v>134</v>
      </c>
      <c r="E282" s="198" t="s">
        <v>22</v>
      </c>
      <c r="F282" s="199" t="s">
        <v>597</v>
      </c>
      <c r="G282" s="197"/>
      <c r="H282" s="200">
        <v>18</v>
      </c>
      <c r="I282" s="201"/>
      <c r="J282" s="197"/>
      <c r="K282" s="197"/>
      <c r="L282" s="202"/>
      <c r="M282" s="203"/>
      <c r="N282" s="204"/>
      <c r="O282" s="204"/>
      <c r="P282" s="204"/>
      <c r="Q282" s="204"/>
      <c r="R282" s="204"/>
      <c r="S282" s="204"/>
      <c r="T282" s="204"/>
      <c r="U282" s="205"/>
      <c r="AT282" s="206" t="s">
        <v>134</v>
      </c>
      <c r="AU282" s="206" t="s">
        <v>83</v>
      </c>
      <c r="AV282" s="12" t="s">
        <v>83</v>
      </c>
      <c r="AW282" s="12" t="s">
        <v>35</v>
      </c>
      <c r="AX282" s="12" t="s">
        <v>79</v>
      </c>
      <c r="AY282" s="206" t="s">
        <v>125</v>
      </c>
    </row>
    <row r="283" spans="2:65" s="1" customFormat="1" ht="20.4" customHeight="1">
      <c r="B283" s="34"/>
      <c r="C283" s="173" t="s">
        <v>126</v>
      </c>
      <c r="D283" s="173" t="s">
        <v>128</v>
      </c>
      <c r="E283" s="174" t="s">
        <v>602</v>
      </c>
      <c r="F283" s="175" t="s">
        <v>603</v>
      </c>
      <c r="G283" s="176" t="s">
        <v>256</v>
      </c>
      <c r="H283" s="228"/>
      <c r="I283" s="178"/>
      <c r="J283" s="179">
        <f>ROUND(I283*H283,2)</f>
        <v>0</v>
      </c>
      <c r="K283" s="175" t="s">
        <v>132</v>
      </c>
      <c r="L283" s="38"/>
      <c r="M283" s="180" t="s">
        <v>22</v>
      </c>
      <c r="N283" s="181" t="s">
        <v>45</v>
      </c>
      <c r="O283" s="60"/>
      <c r="P283" s="182">
        <f>O283*H283</f>
        <v>0</v>
      </c>
      <c r="Q283" s="182">
        <v>0</v>
      </c>
      <c r="R283" s="182">
        <f>Q283*H283</f>
        <v>0</v>
      </c>
      <c r="S283" s="182">
        <v>0</v>
      </c>
      <c r="T283" s="182">
        <f>S283*H283</f>
        <v>0</v>
      </c>
      <c r="U283" s="183" t="s">
        <v>22</v>
      </c>
      <c r="AR283" s="17" t="s">
        <v>206</v>
      </c>
      <c r="AT283" s="17" t="s">
        <v>128</v>
      </c>
      <c r="AU283" s="17" t="s">
        <v>83</v>
      </c>
      <c r="AY283" s="17" t="s">
        <v>125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17" t="s">
        <v>79</v>
      </c>
      <c r="BK283" s="184">
        <f>ROUND(I283*H283,2)</f>
        <v>0</v>
      </c>
      <c r="BL283" s="17" t="s">
        <v>206</v>
      </c>
      <c r="BM283" s="17" t="s">
        <v>604</v>
      </c>
    </row>
    <row r="284" spans="2:63" s="10" customFormat="1" ht="22.8" customHeight="1">
      <c r="B284" s="157"/>
      <c r="C284" s="158"/>
      <c r="D284" s="159" t="s">
        <v>73</v>
      </c>
      <c r="E284" s="171" t="s">
        <v>605</v>
      </c>
      <c r="F284" s="171" t="s">
        <v>606</v>
      </c>
      <c r="G284" s="158"/>
      <c r="H284" s="158"/>
      <c r="I284" s="161"/>
      <c r="J284" s="172">
        <f>BK284</f>
        <v>0</v>
      </c>
      <c r="K284" s="158"/>
      <c r="L284" s="163"/>
      <c r="M284" s="164"/>
      <c r="N284" s="165"/>
      <c r="O284" s="165"/>
      <c r="P284" s="166">
        <f>SUM(P285:P298)</f>
        <v>0</v>
      </c>
      <c r="Q284" s="165"/>
      <c r="R284" s="166">
        <f>SUM(R285:R298)</f>
        <v>0.19666808</v>
      </c>
      <c r="S284" s="165"/>
      <c r="T284" s="166">
        <f>SUM(T285:T298)</f>
        <v>0</v>
      </c>
      <c r="U284" s="167"/>
      <c r="AR284" s="168" t="s">
        <v>83</v>
      </c>
      <c r="AT284" s="169" t="s">
        <v>73</v>
      </c>
      <c r="AU284" s="169" t="s">
        <v>79</v>
      </c>
      <c r="AY284" s="168" t="s">
        <v>125</v>
      </c>
      <c r="BK284" s="170">
        <f>SUM(BK285:BK298)</f>
        <v>0</v>
      </c>
    </row>
    <row r="285" spans="2:65" s="1" customFormat="1" ht="14.4" customHeight="1">
      <c r="B285" s="34"/>
      <c r="C285" s="173" t="s">
        <v>607</v>
      </c>
      <c r="D285" s="173" t="s">
        <v>128</v>
      </c>
      <c r="E285" s="174" t="s">
        <v>608</v>
      </c>
      <c r="F285" s="175" t="s">
        <v>609</v>
      </c>
      <c r="G285" s="176" t="s">
        <v>167</v>
      </c>
      <c r="H285" s="177">
        <v>4</v>
      </c>
      <c r="I285" s="178"/>
      <c r="J285" s="179">
        <f>ROUND(I285*H285,2)</f>
        <v>0</v>
      </c>
      <c r="K285" s="175" t="s">
        <v>22</v>
      </c>
      <c r="L285" s="38"/>
      <c r="M285" s="180" t="s">
        <v>22</v>
      </c>
      <c r="N285" s="181" t="s">
        <v>45</v>
      </c>
      <c r="O285" s="60"/>
      <c r="P285" s="182">
        <f>O285*H285</f>
        <v>0</v>
      </c>
      <c r="Q285" s="182">
        <v>0</v>
      </c>
      <c r="R285" s="182">
        <f>Q285*H285</f>
        <v>0</v>
      </c>
      <c r="S285" s="182">
        <v>0</v>
      </c>
      <c r="T285" s="182">
        <f>S285*H285</f>
        <v>0</v>
      </c>
      <c r="U285" s="183" t="s">
        <v>22</v>
      </c>
      <c r="AR285" s="17" t="s">
        <v>206</v>
      </c>
      <c r="AT285" s="17" t="s">
        <v>128</v>
      </c>
      <c r="AU285" s="17" t="s">
        <v>83</v>
      </c>
      <c r="AY285" s="17" t="s">
        <v>125</v>
      </c>
      <c r="BE285" s="184">
        <f>IF(N285="základní",J285,0)</f>
        <v>0</v>
      </c>
      <c r="BF285" s="184">
        <f>IF(N285="snížená",J285,0)</f>
        <v>0</v>
      </c>
      <c r="BG285" s="184">
        <f>IF(N285="zákl. přenesená",J285,0)</f>
        <v>0</v>
      </c>
      <c r="BH285" s="184">
        <f>IF(N285="sníž. přenesená",J285,0)</f>
        <v>0</v>
      </c>
      <c r="BI285" s="184">
        <f>IF(N285="nulová",J285,0)</f>
        <v>0</v>
      </c>
      <c r="BJ285" s="17" t="s">
        <v>79</v>
      </c>
      <c r="BK285" s="184">
        <f>ROUND(I285*H285,2)</f>
        <v>0</v>
      </c>
      <c r="BL285" s="17" t="s">
        <v>206</v>
      </c>
      <c r="BM285" s="17" t="s">
        <v>610</v>
      </c>
    </row>
    <row r="286" spans="2:65" s="1" customFormat="1" ht="20.4" customHeight="1">
      <c r="B286" s="34"/>
      <c r="C286" s="173" t="s">
        <v>611</v>
      </c>
      <c r="D286" s="173" t="s">
        <v>128</v>
      </c>
      <c r="E286" s="174" t="s">
        <v>612</v>
      </c>
      <c r="F286" s="175" t="s">
        <v>613</v>
      </c>
      <c r="G286" s="176" t="s">
        <v>167</v>
      </c>
      <c r="H286" s="177">
        <v>2</v>
      </c>
      <c r="I286" s="178"/>
      <c r="J286" s="179">
        <f>ROUND(I286*H286,2)</f>
        <v>0</v>
      </c>
      <c r="K286" s="175" t="s">
        <v>132</v>
      </c>
      <c r="L286" s="38"/>
      <c r="M286" s="180" t="s">
        <v>22</v>
      </c>
      <c r="N286" s="181" t="s">
        <v>45</v>
      </c>
      <c r="O286" s="60"/>
      <c r="P286" s="182">
        <f>O286*H286</f>
        <v>0</v>
      </c>
      <c r="Q286" s="182">
        <v>0</v>
      </c>
      <c r="R286" s="182">
        <f>Q286*H286</f>
        <v>0</v>
      </c>
      <c r="S286" s="182">
        <v>0</v>
      </c>
      <c r="T286" s="182">
        <f>S286*H286</f>
        <v>0</v>
      </c>
      <c r="U286" s="183" t="s">
        <v>22</v>
      </c>
      <c r="AR286" s="17" t="s">
        <v>206</v>
      </c>
      <c r="AT286" s="17" t="s">
        <v>128</v>
      </c>
      <c r="AU286" s="17" t="s">
        <v>83</v>
      </c>
      <c r="AY286" s="17" t="s">
        <v>125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17" t="s">
        <v>79</v>
      </c>
      <c r="BK286" s="184">
        <f>ROUND(I286*H286,2)</f>
        <v>0</v>
      </c>
      <c r="BL286" s="17" t="s">
        <v>206</v>
      </c>
      <c r="BM286" s="17" t="s">
        <v>614</v>
      </c>
    </row>
    <row r="287" spans="2:51" s="11" customFormat="1" ht="10.2">
      <c r="B287" s="185"/>
      <c r="C287" s="186"/>
      <c r="D287" s="187" t="s">
        <v>134</v>
      </c>
      <c r="E287" s="188" t="s">
        <v>22</v>
      </c>
      <c r="F287" s="189" t="s">
        <v>615</v>
      </c>
      <c r="G287" s="186"/>
      <c r="H287" s="188" t="s">
        <v>22</v>
      </c>
      <c r="I287" s="190"/>
      <c r="J287" s="186"/>
      <c r="K287" s="186"/>
      <c r="L287" s="191"/>
      <c r="M287" s="192"/>
      <c r="N287" s="193"/>
      <c r="O287" s="193"/>
      <c r="P287" s="193"/>
      <c r="Q287" s="193"/>
      <c r="R287" s="193"/>
      <c r="S287" s="193"/>
      <c r="T287" s="193"/>
      <c r="U287" s="194"/>
      <c r="AT287" s="195" t="s">
        <v>134</v>
      </c>
      <c r="AU287" s="195" t="s">
        <v>83</v>
      </c>
      <c r="AV287" s="11" t="s">
        <v>79</v>
      </c>
      <c r="AW287" s="11" t="s">
        <v>35</v>
      </c>
      <c r="AX287" s="11" t="s">
        <v>74</v>
      </c>
      <c r="AY287" s="195" t="s">
        <v>125</v>
      </c>
    </row>
    <row r="288" spans="2:51" s="12" customFormat="1" ht="10.2">
      <c r="B288" s="196"/>
      <c r="C288" s="197"/>
      <c r="D288" s="187" t="s">
        <v>134</v>
      </c>
      <c r="E288" s="198" t="s">
        <v>22</v>
      </c>
      <c r="F288" s="199" t="s">
        <v>83</v>
      </c>
      <c r="G288" s="197"/>
      <c r="H288" s="200">
        <v>2</v>
      </c>
      <c r="I288" s="201"/>
      <c r="J288" s="197"/>
      <c r="K288" s="197"/>
      <c r="L288" s="202"/>
      <c r="M288" s="203"/>
      <c r="N288" s="204"/>
      <c r="O288" s="204"/>
      <c r="P288" s="204"/>
      <c r="Q288" s="204"/>
      <c r="R288" s="204"/>
      <c r="S288" s="204"/>
      <c r="T288" s="204"/>
      <c r="U288" s="205"/>
      <c r="AT288" s="206" t="s">
        <v>134</v>
      </c>
      <c r="AU288" s="206" t="s">
        <v>83</v>
      </c>
      <c r="AV288" s="12" t="s">
        <v>83</v>
      </c>
      <c r="AW288" s="12" t="s">
        <v>35</v>
      </c>
      <c r="AX288" s="12" t="s">
        <v>79</v>
      </c>
      <c r="AY288" s="206" t="s">
        <v>125</v>
      </c>
    </row>
    <row r="289" spans="2:65" s="1" customFormat="1" ht="20.4" customHeight="1">
      <c r="B289" s="34"/>
      <c r="C289" s="218" t="s">
        <v>616</v>
      </c>
      <c r="D289" s="218" t="s">
        <v>240</v>
      </c>
      <c r="E289" s="219" t="s">
        <v>617</v>
      </c>
      <c r="F289" s="220" t="s">
        <v>618</v>
      </c>
      <c r="G289" s="221" t="s">
        <v>167</v>
      </c>
      <c r="H289" s="222">
        <v>1</v>
      </c>
      <c r="I289" s="223"/>
      <c r="J289" s="224">
        <f aca="true" t="shared" si="10" ref="J289:J298">ROUND(I289*H289,2)</f>
        <v>0</v>
      </c>
      <c r="K289" s="220" t="s">
        <v>22</v>
      </c>
      <c r="L289" s="225"/>
      <c r="M289" s="226" t="s">
        <v>22</v>
      </c>
      <c r="N289" s="227" t="s">
        <v>45</v>
      </c>
      <c r="O289" s="60"/>
      <c r="P289" s="182">
        <f aca="true" t="shared" si="11" ref="P289:P298">O289*H289</f>
        <v>0</v>
      </c>
      <c r="Q289" s="182">
        <v>0.074</v>
      </c>
      <c r="R289" s="182">
        <f aca="true" t="shared" si="12" ref="R289:R298">Q289*H289</f>
        <v>0.074</v>
      </c>
      <c r="S289" s="182">
        <v>0</v>
      </c>
      <c r="T289" s="182">
        <f aca="true" t="shared" si="13" ref="T289:T298">S289*H289</f>
        <v>0</v>
      </c>
      <c r="U289" s="183" t="s">
        <v>22</v>
      </c>
      <c r="AR289" s="17" t="s">
        <v>243</v>
      </c>
      <c r="AT289" s="17" t="s">
        <v>240</v>
      </c>
      <c r="AU289" s="17" t="s">
        <v>83</v>
      </c>
      <c r="AY289" s="17" t="s">
        <v>125</v>
      </c>
      <c r="BE289" s="184">
        <f aca="true" t="shared" si="14" ref="BE289:BE298">IF(N289="základní",J289,0)</f>
        <v>0</v>
      </c>
      <c r="BF289" s="184">
        <f aca="true" t="shared" si="15" ref="BF289:BF298">IF(N289="snížená",J289,0)</f>
        <v>0</v>
      </c>
      <c r="BG289" s="184">
        <f aca="true" t="shared" si="16" ref="BG289:BG298">IF(N289="zákl. přenesená",J289,0)</f>
        <v>0</v>
      </c>
      <c r="BH289" s="184">
        <f aca="true" t="shared" si="17" ref="BH289:BH298">IF(N289="sníž. přenesená",J289,0)</f>
        <v>0</v>
      </c>
      <c r="BI289" s="184">
        <f aca="true" t="shared" si="18" ref="BI289:BI298">IF(N289="nulová",J289,0)</f>
        <v>0</v>
      </c>
      <c r="BJ289" s="17" t="s">
        <v>79</v>
      </c>
      <c r="BK289" s="184">
        <f aca="true" t="shared" si="19" ref="BK289:BK298">ROUND(I289*H289,2)</f>
        <v>0</v>
      </c>
      <c r="BL289" s="17" t="s">
        <v>206</v>
      </c>
      <c r="BM289" s="17" t="s">
        <v>619</v>
      </c>
    </row>
    <row r="290" spans="2:65" s="1" customFormat="1" ht="20.4" customHeight="1">
      <c r="B290" s="34"/>
      <c r="C290" s="218" t="s">
        <v>620</v>
      </c>
      <c r="D290" s="218" t="s">
        <v>240</v>
      </c>
      <c r="E290" s="219" t="s">
        <v>621</v>
      </c>
      <c r="F290" s="220" t="s">
        <v>622</v>
      </c>
      <c r="G290" s="221" t="s">
        <v>167</v>
      </c>
      <c r="H290" s="222">
        <v>1</v>
      </c>
      <c r="I290" s="223"/>
      <c r="J290" s="224">
        <f t="shared" si="10"/>
        <v>0</v>
      </c>
      <c r="K290" s="220" t="s">
        <v>22</v>
      </c>
      <c r="L290" s="225"/>
      <c r="M290" s="226" t="s">
        <v>22</v>
      </c>
      <c r="N290" s="227" t="s">
        <v>45</v>
      </c>
      <c r="O290" s="60"/>
      <c r="P290" s="182">
        <f t="shared" si="11"/>
        <v>0</v>
      </c>
      <c r="Q290" s="182">
        <v>0.114</v>
      </c>
      <c r="R290" s="182">
        <f t="shared" si="12"/>
        <v>0.114</v>
      </c>
      <c r="S290" s="182">
        <v>0</v>
      </c>
      <c r="T290" s="182">
        <f t="shared" si="13"/>
        <v>0</v>
      </c>
      <c r="U290" s="183" t="s">
        <v>22</v>
      </c>
      <c r="AR290" s="17" t="s">
        <v>243</v>
      </c>
      <c r="AT290" s="17" t="s">
        <v>240</v>
      </c>
      <c r="AU290" s="17" t="s">
        <v>83</v>
      </c>
      <c r="AY290" s="17" t="s">
        <v>125</v>
      </c>
      <c r="BE290" s="184">
        <f t="shared" si="14"/>
        <v>0</v>
      </c>
      <c r="BF290" s="184">
        <f t="shared" si="15"/>
        <v>0</v>
      </c>
      <c r="BG290" s="184">
        <f t="shared" si="16"/>
        <v>0</v>
      </c>
      <c r="BH290" s="184">
        <f t="shared" si="17"/>
        <v>0</v>
      </c>
      <c r="BI290" s="184">
        <f t="shared" si="18"/>
        <v>0</v>
      </c>
      <c r="BJ290" s="17" t="s">
        <v>79</v>
      </c>
      <c r="BK290" s="184">
        <f t="shared" si="19"/>
        <v>0</v>
      </c>
      <c r="BL290" s="17" t="s">
        <v>206</v>
      </c>
      <c r="BM290" s="17" t="s">
        <v>623</v>
      </c>
    </row>
    <row r="291" spans="2:65" s="1" customFormat="1" ht="20.4" customHeight="1">
      <c r="B291" s="34"/>
      <c r="C291" s="173" t="s">
        <v>624</v>
      </c>
      <c r="D291" s="173" t="s">
        <v>128</v>
      </c>
      <c r="E291" s="174" t="s">
        <v>625</v>
      </c>
      <c r="F291" s="175" t="s">
        <v>626</v>
      </c>
      <c r="G291" s="176" t="s">
        <v>167</v>
      </c>
      <c r="H291" s="177">
        <v>2</v>
      </c>
      <c r="I291" s="178"/>
      <c r="J291" s="179">
        <f t="shared" si="10"/>
        <v>0</v>
      </c>
      <c r="K291" s="175" t="s">
        <v>132</v>
      </c>
      <c r="L291" s="38"/>
      <c r="M291" s="180" t="s">
        <v>22</v>
      </c>
      <c r="N291" s="181" t="s">
        <v>45</v>
      </c>
      <c r="O291" s="60"/>
      <c r="P291" s="182">
        <f t="shared" si="11"/>
        <v>0</v>
      </c>
      <c r="Q291" s="182">
        <v>2.8E-06</v>
      </c>
      <c r="R291" s="182">
        <f t="shared" si="12"/>
        <v>5.6E-06</v>
      </c>
      <c r="S291" s="182">
        <v>0</v>
      </c>
      <c r="T291" s="182">
        <f t="shared" si="13"/>
        <v>0</v>
      </c>
      <c r="U291" s="183" t="s">
        <v>22</v>
      </c>
      <c r="AR291" s="17" t="s">
        <v>206</v>
      </c>
      <c r="AT291" s="17" t="s">
        <v>128</v>
      </c>
      <c r="AU291" s="17" t="s">
        <v>83</v>
      </c>
      <c r="AY291" s="17" t="s">
        <v>125</v>
      </c>
      <c r="BE291" s="184">
        <f t="shared" si="14"/>
        <v>0</v>
      </c>
      <c r="BF291" s="184">
        <f t="shared" si="15"/>
        <v>0</v>
      </c>
      <c r="BG291" s="184">
        <f t="shared" si="16"/>
        <v>0</v>
      </c>
      <c r="BH291" s="184">
        <f t="shared" si="17"/>
        <v>0</v>
      </c>
      <c r="BI291" s="184">
        <f t="shared" si="18"/>
        <v>0</v>
      </c>
      <c r="BJ291" s="17" t="s">
        <v>79</v>
      </c>
      <c r="BK291" s="184">
        <f t="shared" si="19"/>
        <v>0</v>
      </c>
      <c r="BL291" s="17" t="s">
        <v>206</v>
      </c>
      <c r="BM291" s="17" t="s">
        <v>627</v>
      </c>
    </row>
    <row r="292" spans="2:65" s="1" customFormat="1" ht="20.4" customHeight="1">
      <c r="B292" s="34"/>
      <c r="C292" s="218" t="s">
        <v>628</v>
      </c>
      <c r="D292" s="218" t="s">
        <v>240</v>
      </c>
      <c r="E292" s="219" t="s">
        <v>629</v>
      </c>
      <c r="F292" s="220" t="s">
        <v>630</v>
      </c>
      <c r="G292" s="221" t="s">
        <v>167</v>
      </c>
      <c r="H292" s="222">
        <v>2</v>
      </c>
      <c r="I292" s="223"/>
      <c r="J292" s="224">
        <f t="shared" si="10"/>
        <v>0</v>
      </c>
      <c r="K292" s="220" t="s">
        <v>132</v>
      </c>
      <c r="L292" s="225"/>
      <c r="M292" s="226" t="s">
        <v>22</v>
      </c>
      <c r="N292" s="227" t="s">
        <v>45</v>
      </c>
      <c r="O292" s="60"/>
      <c r="P292" s="182">
        <f t="shared" si="11"/>
        <v>0</v>
      </c>
      <c r="Q292" s="182">
        <v>0.00052</v>
      </c>
      <c r="R292" s="182">
        <f t="shared" si="12"/>
        <v>0.00104</v>
      </c>
      <c r="S292" s="182">
        <v>0</v>
      </c>
      <c r="T292" s="182">
        <f t="shared" si="13"/>
        <v>0</v>
      </c>
      <c r="U292" s="183" t="s">
        <v>22</v>
      </c>
      <c r="AR292" s="17" t="s">
        <v>243</v>
      </c>
      <c r="AT292" s="17" t="s">
        <v>240</v>
      </c>
      <c r="AU292" s="17" t="s">
        <v>83</v>
      </c>
      <c r="AY292" s="17" t="s">
        <v>125</v>
      </c>
      <c r="BE292" s="184">
        <f t="shared" si="14"/>
        <v>0</v>
      </c>
      <c r="BF292" s="184">
        <f t="shared" si="15"/>
        <v>0</v>
      </c>
      <c r="BG292" s="184">
        <f t="shared" si="16"/>
        <v>0</v>
      </c>
      <c r="BH292" s="184">
        <f t="shared" si="17"/>
        <v>0</v>
      </c>
      <c r="BI292" s="184">
        <f t="shared" si="18"/>
        <v>0</v>
      </c>
      <c r="BJ292" s="17" t="s">
        <v>79</v>
      </c>
      <c r="BK292" s="184">
        <f t="shared" si="19"/>
        <v>0</v>
      </c>
      <c r="BL292" s="17" t="s">
        <v>206</v>
      </c>
      <c r="BM292" s="17" t="s">
        <v>631</v>
      </c>
    </row>
    <row r="293" spans="2:65" s="1" customFormat="1" ht="20.4" customHeight="1">
      <c r="B293" s="34"/>
      <c r="C293" s="218" t="s">
        <v>632</v>
      </c>
      <c r="D293" s="218" t="s">
        <v>240</v>
      </c>
      <c r="E293" s="219" t="s">
        <v>633</v>
      </c>
      <c r="F293" s="220" t="s">
        <v>634</v>
      </c>
      <c r="G293" s="221" t="s">
        <v>167</v>
      </c>
      <c r="H293" s="222">
        <v>2</v>
      </c>
      <c r="I293" s="223"/>
      <c r="J293" s="224">
        <f t="shared" si="10"/>
        <v>0</v>
      </c>
      <c r="K293" s="220" t="s">
        <v>132</v>
      </c>
      <c r="L293" s="225"/>
      <c r="M293" s="226" t="s">
        <v>22</v>
      </c>
      <c r="N293" s="227" t="s">
        <v>45</v>
      </c>
      <c r="O293" s="60"/>
      <c r="P293" s="182">
        <f t="shared" si="11"/>
        <v>0</v>
      </c>
      <c r="Q293" s="182">
        <v>0.0014</v>
      </c>
      <c r="R293" s="182">
        <f t="shared" si="12"/>
        <v>0.0028</v>
      </c>
      <c r="S293" s="182">
        <v>0</v>
      </c>
      <c r="T293" s="182">
        <f t="shared" si="13"/>
        <v>0</v>
      </c>
      <c r="U293" s="183" t="s">
        <v>22</v>
      </c>
      <c r="AR293" s="17" t="s">
        <v>243</v>
      </c>
      <c r="AT293" s="17" t="s">
        <v>240</v>
      </c>
      <c r="AU293" s="17" t="s">
        <v>83</v>
      </c>
      <c r="AY293" s="17" t="s">
        <v>125</v>
      </c>
      <c r="BE293" s="184">
        <f t="shared" si="14"/>
        <v>0</v>
      </c>
      <c r="BF293" s="184">
        <f t="shared" si="15"/>
        <v>0</v>
      </c>
      <c r="BG293" s="184">
        <f t="shared" si="16"/>
        <v>0</v>
      </c>
      <c r="BH293" s="184">
        <f t="shared" si="17"/>
        <v>0</v>
      </c>
      <c r="BI293" s="184">
        <f t="shared" si="18"/>
        <v>0</v>
      </c>
      <c r="BJ293" s="17" t="s">
        <v>79</v>
      </c>
      <c r="BK293" s="184">
        <f t="shared" si="19"/>
        <v>0</v>
      </c>
      <c r="BL293" s="17" t="s">
        <v>206</v>
      </c>
      <c r="BM293" s="17" t="s">
        <v>635</v>
      </c>
    </row>
    <row r="294" spans="2:65" s="1" customFormat="1" ht="20.4" customHeight="1">
      <c r="B294" s="34"/>
      <c r="C294" s="173" t="s">
        <v>636</v>
      </c>
      <c r="D294" s="173" t="s">
        <v>128</v>
      </c>
      <c r="E294" s="174" t="s">
        <v>637</v>
      </c>
      <c r="F294" s="175" t="s">
        <v>638</v>
      </c>
      <c r="G294" s="176" t="s">
        <v>167</v>
      </c>
      <c r="H294" s="177">
        <v>2</v>
      </c>
      <c r="I294" s="178"/>
      <c r="J294" s="179">
        <f t="shared" si="10"/>
        <v>0</v>
      </c>
      <c r="K294" s="175" t="s">
        <v>132</v>
      </c>
      <c r="L294" s="38"/>
      <c r="M294" s="180" t="s">
        <v>22</v>
      </c>
      <c r="N294" s="181" t="s">
        <v>45</v>
      </c>
      <c r="O294" s="60"/>
      <c r="P294" s="182">
        <f t="shared" si="11"/>
        <v>0</v>
      </c>
      <c r="Q294" s="182">
        <v>0</v>
      </c>
      <c r="R294" s="182">
        <f t="shared" si="12"/>
        <v>0</v>
      </c>
      <c r="S294" s="182">
        <v>0</v>
      </c>
      <c r="T294" s="182">
        <f t="shared" si="13"/>
        <v>0</v>
      </c>
      <c r="U294" s="183" t="s">
        <v>22</v>
      </c>
      <c r="AR294" s="17" t="s">
        <v>206</v>
      </c>
      <c r="AT294" s="17" t="s">
        <v>128</v>
      </c>
      <c r="AU294" s="17" t="s">
        <v>83</v>
      </c>
      <c r="AY294" s="17" t="s">
        <v>125</v>
      </c>
      <c r="BE294" s="184">
        <f t="shared" si="14"/>
        <v>0</v>
      </c>
      <c r="BF294" s="184">
        <f t="shared" si="15"/>
        <v>0</v>
      </c>
      <c r="BG294" s="184">
        <f t="shared" si="16"/>
        <v>0</v>
      </c>
      <c r="BH294" s="184">
        <f t="shared" si="17"/>
        <v>0</v>
      </c>
      <c r="BI294" s="184">
        <f t="shared" si="18"/>
        <v>0</v>
      </c>
      <c r="BJ294" s="17" t="s">
        <v>79</v>
      </c>
      <c r="BK294" s="184">
        <f t="shared" si="19"/>
        <v>0</v>
      </c>
      <c r="BL294" s="17" t="s">
        <v>206</v>
      </c>
      <c r="BM294" s="17" t="s">
        <v>639</v>
      </c>
    </row>
    <row r="295" spans="2:65" s="1" customFormat="1" ht="20.4" customHeight="1">
      <c r="B295" s="34"/>
      <c r="C295" s="218" t="s">
        <v>640</v>
      </c>
      <c r="D295" s="218" t="s">
        <v>240</v>
      </c>
      <c r="E295" s="219" t="s">
        <v>641</v>
      </c>
      <c r="F295" s="220" t="s">
        <v>642</v>
      </c>
      <c r="G295" s="221" t="s">
        <v>167</v>
      </c>
      <c r="H295" s="222">
        <v>2</v>
      </c>
      <c r="I295" s="223"/>
      <c r="J295" s="224">
        <f t="shared" si="10"/>
        <v>0</v>
      </c>
      <c r="K295" s="220" t="s">
        <v>132</v>
      </c>
      <c r="L295" s="225"/>
      <c r="M295" s="226" t="s">
        <v>22</v>
      </c>
      <c r="N295" s="227" t="s">
        <v>45</v>
      </c>
      <c r="O295" s="60"/>
      <c r="P295" s="182">
        <f t="shared" si="11"/>
        <v>0</v>
      </c>
      <c r="Q295" s="182">
        <v>0.00021</v>
      </c>
      <c r="R295" s="182">
        <f t="shared" si="12"/>
        <v>0.00042</v>
      </c>
      <c r="S295" s="182">
        <v>0</v>
      </c>
      <c r="T295" s="182">
        <f t="shared" si="13"/>
        <v>0</v>
      </c>
      <c r="U295" s="183" t="s">
        <v>22</v>
      </c>
      <c r="AR295" s="17" t="s">
        <v>243</v>
      </c>
      <c r="AT295" s="17" t="s">
        <v>240</v>
      </c>
      <c r="AU295" s="17" t="s">
        <v>83</v>
      </c>
      <c r="AY295" s="17" t="s">
        <v>125</v>
      </c>
      <c r="BE295" s="184">
        <f t="shared" si="14"/>
        <v>0</v>
      </c>
      <c r="BF295" s="184">
        <f t="shared" si="15"/>
        <v>0</v>
      </c>
      <c r="BG295" s="184">
        <f t="shared" si="16"/>
        <v>0</v>
      </c>
      <c r="BH295" s="184">
        <f t="shared" si="17"/>
        <v>0</v>
      </c>
      <c r="BI295" s="184">
        <f t="shared" si="18"/>
        <v>0</v>
      </c>
      <c r="BJ295" s="17" t="s">
        <v>79</v>
      </c>
      <c r="BK295" s="184">
        <f t="shared" si="19"/>
        <v>0</v>
      </c>
      <c r="BL295" s="17" t="s">
        <v>206</v>
      </c>
      <c r="BM295" s="17" t="s">
        <v>643</v>
      </c>
    </row>
    <row r="296" spans="2:65" s="1" customFormat="1" ht="20.4" customHeight="1">
      <c r="B296" s="34"/>
      <c r="C296" s="173" t="s">
        <v>644</v>
      </c>
      <c r="D296" s="173" t="s">
        <v>128</v>
      </c>
      <c r="E296" s="174" t="s">
        <v>645</v>
      </c>
      <c r="F296" s="175" t="s">
        <v>646</v>
      </c>
      <c r="G296" s="176" t="s">
        <v>167</v>
      </c>
      <c r="H296" s="177">
        <v>2</v>
      </c>
      <c r="I296" s="178"/>
      <c r="J296" s="179">
        <f t="shared" si="10"/>
        <v>0</v>
      </c>
      <c r="K296" s="175" t="s">
        <v>132</v>
      </c>
      <c r="L296" s="38"/>
      <c r="M296" s="180" t="s">
        <v>22</v>
      </c>
      <c r="N296" s="181" t="s">
        <v>45</v>
      </c>
      <c r="O296" s="60"/>
      <c r="P296" s="182">
        <f t="shared" si="11"/>
        <v>0</v>
      </c>
      <c r="Q296" s="182">
        <v>1.24E-06</v>
      </c>
      <c r="R296" s="182">
        <f t="shared" si="12"/>
        <v>2.48E-06</v>
      </c>
      <c r="S296" s="182">
        <v>0</v>
      </c>
      <c r="T296" s="182">
        <f t="shared" si="13"/>
        <v>0</v>
      </c>
      <c r="U296" s="183" t="s">
        <v>22</v>
      </c>
      <c r="AR296" s="17" t="s">
        <v>206</v>
      </c>
      <c r="AT296" s="17" t="s">
        <v>128</v>
      </c>
      <c r="AU296" s="17" t="s">
        <v>83</v>
      </c>
      <c r="AY296" s="17" t="s">
        <v>125</v>
      </c>
      <c r="BE296" s="184">
        <f t="shared" si="14"/>
        <v>0</v>
      </c>
      <c r="BF296" s="184">
        <f t="shared" si="15"/>
        <v>0</v>
      </c>
      <c r="BG296" s="184">
        <f t="shared" si="16"/>
        <v>0</v>
      </c>
      <c r="BH296" s="184">
        <f t="shared" si="17"/>
        <v>0</v>
      </c>
      <c r="BI296" s="184">
        <f t="shared" si="18"/>
        <v>0</v>
      </c>
      <c r="BJ296" s="17" t="s">
        <v>79</v>
      </c>
      <c r="BK296" s="184">
        <f t="shared" si="19"/>
        <v>0</v>
      </c>
      <c r="BL296" s="17" t="s">
        <v>206</v>
      </c>
      <c r="BM296" s="17" t="s">
        <v>647</v>
      </c>
    </row>
    <row r="297" spans="2:65" s="1" customFormat="1" ht="14.4" customHeight="1">
      <c r="B297" s="34"/>
      <c r="C297" s="218" t="s">
        <v>648</v>
      </c>
      <c r="D297" s="218" t="s">
        <v>240</v>
      </c>
      <c r="E297" s="219" t="s">
        <v>649</v>
      </c>
      <c r="F297" s="220" t="s">
        <v>650</v>
      </c>
      <c r="G297" s="221" t="s">
        <v>167</v>
      </c>
      <c r="H297" s="222">
        <v>2</v>
      </c>
      <c r="I297" s="223"/>
      <c r="J297" s="224">
        <f t="shared" si="10"/>
        <v>0</v>
      </c>
      <c r="K297" s="220" t="s">
        <v>22</v>
      </c>
      <c r="L297" s="225"/>
      <c r="M297" s="226" t="s">
        <v>22</v>
      </c>
      <c r="N297" s="227" t="s">
        <v>45</v>
      </c>
      <c r="O297" s="60"/>
      <c r="P297" s="182">
        <f t="shared" si="11"/>
        <v>0</v>
      </c>
      <c r="Q297" s="182">
        <v>0.0022</v>
      </c>
      <c r="R297" s="182">
        <f t="shared" si="12"/>
        <v>0.0044</v>
      </c>
      <c r="S297" s="182">
        <v>0</v>
      </c>
      <c r="T297" s="182">
        <f t="shared" si="13"/>
        <v>0</v>
      </c>
      <c r="U297" s="183" t="s">
        <v>22</v>
      </c>
      <c r="AR297" s="17" t="s">
        <v>243</v>
      </c>
      <c r="AT297" s="17" t="s">
        <v>240</v>
      </c>
      <c r="AU297" s="17" t="s">
        <v>83</v>
      </c>
      <c r="AY297" s="17" t="s">
        <v>125</v>
      </c>
      <c r="BE297" s="184">
        <f t="shared" si="14"/>
        <v>0</v>
      </c>
      <c r="BF297" s="184">
        <f t="shared" si="15"/>
        <v>0</v>
      </c>
      <c r="BG297" s="184">
        <f t="shared" si="16"/>
        <v>0</v>
      </c>
      <c r="BH297" s="184">
        <f t="shared" si="17"/>
        <v>0</v>
      </c>
      <c r="BI297" s="184">
        <f t="shared" si="18"/>
        <v>0</v>
      </c>
      <c r="BJ297" s="17" t="s">
        <v>79</v>
      </c>
      <c r="BK297" s="184">
        <f t="shared" si="19"/>
        <v>0</v>
      </c>
      <c r="BL297" s="17" t="s">
        <v>206</v>
      </c>
      <c r="BM297" s="17" t="s">
        <v>651</v>
      </c>
    </row>
    <row r="298" spans="2:65" s="1" customFormat="1" ht="20.4" customHeight="1">
      <c r="B298" s="34"/>
      <c r="C298" s="173" t="s">
        <v>652</v>
      </c>
      <c r="D298" s="173" t="s">
        <v>128</v>
      </c>
      <c r="E298" s="174" t="s">
        <v>653</v>
      </c>
      <c r="F298" s="175" t="s">
        <v>654</v>
      </c>
      <c r="G298" s="176" t="s">
        <v>256</v>
      </c>
      <c r="H298" s="228"/>
      <c r="I298" s="178"/>
      <c r="J298" s="179">
        <f t="shared" si="10"/>
        <v>0</v>
      </c>
      <c r="K298" s="175" t="s">
        <v>132</v>
      </c>
      <c r="L298" s="38"/>
      <c r="M298" s="180" t="s">
        <v>22</v>
      </c>
      <c r="N298" s="181" t="s">
        <v>45</v>
      </c>
      <c r="O298" s="60"/>
      <c r="P298" s="182">
        <f t="shared" si="11"/>
        <v>0</v>
      </c>
      <c r="Q298" s="182">
        <v>0</v>
      </c>
      <c r="R298" s="182">
        <f t="shared" si="12"/>
        <v>0</v>
      </c>
      <c r="S298" s="182">
        <v>0</v>
      </c>
      <c r="T298" s="182">
        <f t="shared" si="13"/>
        <v>0</v>
      </c>
      <c r="U298" s="183" t="s">
        <v>22</v>
      </c>
      <c r="AR298" s="17" t="s">
        <v>206</v>
      </c>
      <c r="AT298" s="17" t="s">
        <v>128</v>
      </c>
      <c r="AU298" s="17" t="s">
        <v>83</v>
      </c>
      <c r="AY298" s="17" t="s">
        <v>125</v>
      </c>
      <c r="BE298" s="184">
        <f t="shared" si="14"/>
        <v>0</v>
      </c>
      <c r="BF298" s="184">
        <f t="shared" si="15"/>
        <v>0</v>
      </c>
      <c r="BG298" s="184">
        <f t="shared" si="16"/>
        <v>0</v>
      </c>
      <c r="BH298" s="184">
        <f t="shared" si="17"/>
        <v>0</v>
      </c>
      <c r="BI298" s="184">
        <f t="shared" si="18"/>
        <v>0</v>
      </c>
      <c r="BJ298" s="17" t="s">
        <v>79</v>
      </c>
      <c r="BK298" s="184">
        <f t="shared" si="19"/>
        <v>0</v>
      </c>
      <c r="BL298" s="17" t="s">
        <v>206</v>
      </c>
      <c r="BM298" s="17" t="s">
        <v>655</v>
      </c>
    </row>
    <row r="299" spans="2:63" s="10" customFormat="1" ht="22.8" customHeight="1">
      <c r="B299" s="157"/>
      <c r="C299" s="158"/>
      <c r="D299" s="159" t="s">
        <v>73</v>
      </c>
      <c r="E299" s="171" t="s">
        <v>656</v>
      </c>
      <c r="F299" s="171" t="s">
        <v>657</v>
      </c>
      <c r="G299" s="158"/>
      <c r="H299" s="158"/>
      <c r="I299" s="161"/>
      <c r="J299" s="172">
        <f>BK299</f>
        <v>0</v>
      </c>
      <c r="K299" s="158"/>
      <c r="L299" s="163"/>
      <c r="M299" s="164"/>
      <c r="N299" s="165"/>
      <c r="O299" s="165"/>
      <c r="P299" s="166">
        <f>SUM(P300:P325)</f>
        <v>0</v>
      </c>
      <c r="Q299" s="165"/>
      <c r="R299" s="166">
        <f>SUM(R300:R325)</f>
        <v>1.1173751800000002</v>
      </c>
      <c r="S299" s="165"/>
      <c r="T299" s="166">
        <f>SUM(T300:T325)</f>
        <v>0</v>
      </c>
      <c r="U299" s="167"/>
      <c r="AR299" s="168" t="s">
        <v>83</v>
      </c>
      <c r="AT299" s="169" t="s">
        <v>73</v>
      </c>
      <c r="AU299" s="169" t="s">
        <v>79</v>
      </c>
      <c r="AY299" s="168" t="s">
        <v>125</v>
      </c>
      <c r="BK299" s="170">
        <f>SUM(BK300:BK325)</f>
        <v>0</v>
      </c>
    </row>
    <row r="300" spans="2:65" s="1" customFormat="1" ht="20.4" customHeight="1">
      <c r="B300" s="34"/>
      <c r="C300" s="173" t="s">
        <v>658</v>
      </c>
      <c r="D300" s="173" t="s">
        <v>128</v>
      </c>
      <c r="E300" s="174" t="s">
        <v>659</v>
      </c>
      <c r="F300" s="175" t="s">
        <v>660</v>
      </c>
      <c r="G300" s="176" t="s">
        <v>661</v>
      </c>
      <c r="H300" s="177">
        <v>385.97</v>
      </c>
      <c r="I300" s="178"/>
      <c r="J300" s="179">
        <f>ROUND(I300*H300,2)</f>
        <v>0</v>
      </c>
      <c r="K300" s="175" t="s">
        <v>132</v>
      </c>
      <c r="L300" s="38"/>
      <c r="M300" s="180" t="s">
        <v>22</v>
      </c>
      <c r="N300" s="181" t="s">
        <v>45</v>
      </c>
      <c r="O300" s="60"/>
      <c r="P300" s="182">
        <f>O300*H300</f>
        <v>0</v>
      </c>
      <c r="Q300" s="182">
        <v>7E-05</v>
      </c>
      <c r="R300" s="182">
        <f>Q300*H300</f>
        <v>0.0270179</v>
      </c>
      <c r="S300" s="182">
        <v>0</v>
      </c>
      <c r="T300" s="182">
        <f>S300*H300</f>
        <v>0</v>
      </c>
      <c r="U300" s="183" t="s">
        <v>22</v>
      </c>
      <c r="AR300" s="17" t="s">
        <v>206</v>
      </c>
      <c r="AT300" s="17" t="s">
        <v>128</v>
      </c>
      <c r="AU300" s="17" t="s">
        <v>83</v>
      </c>
      <c r="AY300" s="17" t="s">
        <v>125</v>
      </c>
      <c r="BE300" s="184">
        <f>IF(N300="základní",J300,0)</f>
        <v>0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17" t="s">
        <v>79</v>
      </c>
      <c r="BK300" s="184">
        <f>ROUND(I300*H300,2)</f>
        <v>0</v>
      </c>
      <c r="BL300" s="17" t="s">
        <v>206</v>
      </c>
      <c r="BM300" s="17" t="s">
        <v>662</v>
      </c>
    </row>
    <row r="301" spans="2:51" s="11" customFormat="1" ht="10.2">
      <c r="B301" s="185"/>
      <c r="C301" s="186"/>
      <c r="D301" s="187" t="s">
        <v>134</v>
      </c>
      <c r="E301" s="188" t="s">
        <v>22</v>
      </c>
      <c r="F301" s="189" t="s">
        <v>663</v>
      </c>
      <c r="G301" s="186"/>
      <c r="H301" s="188" t="s">
        <v>22</v>
      </c>
      <c r="I301" s="190"/>
      <c r="J301" s="186"/>
      <c r="K301" s="186"/>
      <c r="L301" s="191"/>
      <c r="M301" s="192"/>
      <c r="N301" s="193"/>
      <c r="O301" s="193"/>
      <c r="P301" s="193"/>
      <c r="Q301" s="193"/>
      <c r="R301" s="193"/>
      <c r="S301" s="193"/>
      <c r="T301" s="193"/>
      <c r="U301" s="194"/>
      <c r="AT301" s="195" t="s">
        <v>134</v>
      </c>
      <c r="AU301" s="195" t="s">
        <v>83</v>
      </c>
      <c r="AV301" s="11" t="s">
        <v>79</v>
      </c>
      <c r="AW301" s="11" t="s">
        <v>35</v>
      </c>
      <c r="AX301" s="11" t="s">
        <v>74</v>
      </c>
      <c r="AY301" s="195" t="s">
        <v>125</v>
      </c>
    </row>
    <row r="302" spans="2:51" s="12" customFormat="1" ht="10.2">
      <c r="B302" s="196"/>
      <c r="C302" s="197"/>
      <c r="D302" s="187" t="s">
        <v>134</v>
      </c>
      <c r="E302" s="198" t="s">
        <v>22</v>
      </c>
      <c r="F302" s="199" t="s">
        <v>664</v>
      </c>
      <c r="G302" s="197"/>
      <c r="H302" s="200">
        <v>294.77</v>
      </c>
      <c r="I302" s="201"/>
      <c r="J302" s="197"/>
      <c r="K302" s="197"/>
      <c r="L302" s="202"/>
      <c r="M302" s="203"/>
      <c r="N302" s="204"/>
      <c r="O302" s="204"/>
      <c r="P302" s="204"/>
      <c r="Q302" s="204"/>
      <c r="R302" s="204"/>
      <c r="S302" s="204"/>
      <c r="T302" s="204"/>
      <c r="U302" s="205"/>
      <c r="AT302" s="206" t="s">
        <v>134</v>
      </c>
      <c r="AU302" s="206" t="s">
        <v>83</v>
      </c>
      <c r="AV302" s="12" t="s">
        <v>83</v>
      </c>
      <c r="AW302" s="12" t="s">
        <v>35</v>
      </c>
      <c r="AX302" s="12" t="s">
        <v>74</v>
      </c>
      <c r="AY302" s="206" t="s">
        <v>125</v>
      </c>
    </row>
    <row r="303" spans="2:51" s="11" customFormat="1" ht="10.2">
      <c r="B303" s="185"/>
      <c r="C303" s="186"/>
      <c r="D303" s="187" t="s">
        <v>134</v>
      </c>
      <c r="E303" s="188" t="s">
        <v>22</v>
      </c>
      <c r="F303" s="189" t="s">
        <v>665</v>
      </c>
      <c r="G303" s="186"/>
      <c r="H303" s="188" t="s">
        <v>22</v>
      </c>
      <c r="I303" s="190"/>
      <c r="J303" s="186"/>
      <c r="K303" s="186"/>
      <c r="L303" s="191"/>
      <c r="M303" s="192"/>
      <c r="N303" s="193"/>
      <c r="O303" s="193"/>
      <c r="P303" s="193"/>
      <c r="Q303" s="193"/>
      <c r="R303" s="193"/>
      <c r="S303" s="193"/>
      <c r="T303" s="193"/>
      <c r="U303" s="194"/>
      <c r="AT303" s="195" t="s">
        <v>134</v>
      </c>
      <c r="AU303" s="195" t="s">
        <v>83</v>
      </c>
      <c r="AV303" s="11" t="s">
        <v>79</v>
      </c>
      <c r="AW303" s="11" t="s">
        <v>35</v>
      </c>
      <c r="AX303" s="11" t="s">
        <v>74</v>
      </c>
      <c r="AY303" s="195" t="s">
        <v>125</v>
      </c>
    </row>
    <row r="304" spans="2:51" s="12" customFormat="1" ht="10.2">
      <c r="B304" s="196"/>
      <c r="C304" s="197"/>
      <c r="D304" s="187" t="s">
        <v>134</v>
      </c>
      <c r="E304" s="198" t="s">
        <v>22</v>
      </c>
      <c r="F304" s="199" t="s">
        <v>666</v>
      </c>
      <c r="G304" s="197"/>
      <c r="H304" s="200">
        <v>91.2</v>
      </c>
      <c r="I304" s="201"/>
      <c r="J304" s="197"/>
      <c r="K304" s="197"/>
      <c r="L304" s="202"/>
      <c r="M304" s="203"/>
      <c r="N304" s="204"/>
      <c r="O304" s="204"/>
      <c r="P304" s="204"/>
      <c r="Q304" s="204"/>
      <c r="R304" s="204"/>
      <c r="S304" s="204"/>
      <c r="T304" s="204"/>
      <c r="U304" s="205"/>
      <c r="AT304" s="206" t="s">
        <v>134</v>
      </c>
      <c r="AU304" s="206" t="s">
        <v>83</v>
      </c>
      <c r="AV304" s="12" t="s">
        <v>83</v>
      </c>
      <c r="AW304" s="12" t="s">
        <v>35</v>
      </c>
      <c r="AX304" s="12" t="s">
        <v>74</v>
      </c>
      <c r="AY304" s="206" t="s">
        <v>125</v>
      </c>
    </row>
    <row r="305" spans="2:51" s="13" customFormat="1" ht="10.2">
      <c r="B305" s="207"/>
      <c r="C305" s="208"/>
      <c r="D305" s="187" t="s">
        <v>134</v>
      </c>
      <c r="E305" s="209" t="s">
        <v>22</v>
      </c>
      <c r="F305" s="210" t="s">
        <v>139</v>
      </c>
      <c r="G305" s="208"/>
      <c r="H305" s="211">
        <v>385.96999999999997</v>
      </c>
      <c r="I305" s="212"/>
      <c r="J305" s="208"/>
      <c r="K305" s="208"/>
      <c r="L305" s="213"/>
      <c r="M305" s="214"/>
      <c r="N305" s="215"/>
      <c r="O305" s="215"/>
      <c r="P305" s="215"/>
      <c r="Q305" s="215"/>
      <c r="R305" s="215"/>
      <c r="S305" s="215"/>
      <c r="T305" s="215"/>
      <c r="U305" s="216"/>
      <c r="AT305" s="217" t="s">
        <v>134</v>
      </c>
      <c r="AU305" s="217" t="s">
        <v>83</v>
      </c>
      <c r="AV305" s="13" t="s">
        <v>89</v>
      </c>
      <c r="AW305" s="13" t="s">
        <v>35</v>
      </c>
      <c r="AX305" s="13" t="s">
        <v>79</v>
      </c>
      <c r="AY305" s="217" t="s">
        <v>125</v>
      </c>
    </row>
    <row r="306" spans="2:65" s="1" customFormat="1" ht="20.4" customHeight="1">
      <c r="B306" s="34"/>
      <c r="C306" s="173" t="s">
        <v>667</v>
      </c>
      <c r="D306" s="173" t="s">
        <v>128</v>
      </c>
      <c r="E306" s="174" t="s">
        <v>668</v>
      </c>
      <c r="F306" s="175" t="s">
        <v>669</v>
      </c>
      <c r="G306" s="176" t="s">
        <v>661</v>
      </c>
      <c r="H306" s="177">
        <v>402.268</v>
      </c>
      <c r="I306" s="178"/>
      <c r="J306" s="179">
        <f>ROUND(I306*H306,2)</f>
        <v>0</v>
      </c>
      <c r="K306" s="175" t="s">
        <v>132</v>
      </c>
      <c r="L306" s="38"/>
      <c r="M306" s="180" t="s">
        <v>22</v>
      </c>
      <c r="N306" s="181" t="s">
        <v>45</v>
      </c>
      <c r="O306" s="60"/>
      <c r="P306" s="182">
        <f>O306*H306</f>
        <v>0</v>
      </c>
      <c r="Q306" s="182">
        <v>6E-05</v>
      </c>
      <c r="R306" s="182">
        <f>Q306*H306</f>
        <v>0.024136079999999997</v>
      </c>
      <c r="S306" s="182">
        <v>0</v>
      </c>
      <c r="T306" s="182">
        <f>S306*H306</f>
        <v>0</v>
      </c>
      <c r="U306" s="183" t="s">
        <v>22</v>
      </c>
      <c r="AR306" s="17" t="s">
        <v>206</v>
      </c>
      <c r="AT306" s="17" t="s">
        <v>128</v>
      </c>
      <c r="AU306" s="17" t="s">
        <v>83</v>
      </c>
      <c r="AY306" s="17" t="s">
        <v>125</v>
      </c>
      <c r="BE306" s="184">
        <f>IF(N306="základní",J306,0)</f>
        <v>0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17" t="s">
        <v>79</v>
      </c>
      <c r="BK306" s="184">
        <f>ROUND(I306*H306,2)</f>
        <v>0</v>
      </c>
      <c r="BL306" s="17" t="s">
        <v>206</v>
      </c>
      <c r="BM306" s="17" t="s">
        <v>670</v>
      </c>
    </row>
    <row r="307" spans="2:51" s="11" customFormat="1" ht="10.2">
      <c r="B307" s="185"/>
      <c r="C307" s="186"/>
      <c r="D307" s="187" t="s">
        <v>134</v>
      </c>
      <c r="E307" s="188" t="s">
        <v>22</v>
      </c>
      <c r="F307" s="189" t="s">
        <v>671</v>
      </c>
      <c r="G307" s="186"/>
      <c r="H307" s="188" t="s">
        <v>22</v>
      </c>
      <c r="I307" s="190"/>
      <c r="J307" s="186"/>
      <c r="K307" s="186"/>
      <c r="L307" s="191"/>
      <c r="M307" s="192"/>
      <c r="N307" s="193"/>
      <c r="O307" s="193"/>
      <c r="P307" s="193"/>
      <c r="Q307" s="193"/>
      <c r="R307" s="193"/>
      <c r="S307" s="193"/>
      <c r="T307" s="193"/>
      <c r="U307" s="194"/>
      <c r="AT307" s="195" t="s">
        <v>134</v>
      </c>
      <c r="AU307" s="195" t="s">
        <v>83</v>
      </c>
      <c r="AV307" s="11" t="s">
        <v>79</v>
      </c>
      <c r="AW307" s="11" t="s">
        <v>35</v>
      </c>
      <c r="AX307" s="11" t="s">
        <v>74</v>
      </c>
      <c r="AY307" s="195" t="s">
        <v>125</v>
      </c>
    </row>
    <row r="308" spans="2:51" s="12" customFormat="1" ht="10.2">
      <c r="B308" s="196"/>
      <c r="C308" s="197"/>
      <c r="D308" s="187" t="s">
        <v>134</v>
      </c>
      <c r="E308" s="198" t="s">
        <v>22</v>
      </c>
      <c r="F308" s="199" t="s">
        <v>672</v>
      </c>
      <c r="G308" s="197"/>
      <c r="H308" s="200">
        <v>402.268</v>
      </c>
      <c r="I308" s="201"/>
      <c r="J308" s="197"/>
      <c r="K308" s="197"/>
      <c r="L308" s="202"/>
      <c r="M308" s="203"/>
      <c r="N308" s="204"/>
      <c r="O308" s="204"/>
      <c r="P308" s="204"/>
      <c r="Q308" s="204"/>
      <c r="R308" s="204"/>
      <c r="S308" s="204"/>
      <c r="T308" s="204"/>
      <c r="U308" s="205"/>
      <c r="AT308" s="206" t="s">
        <v>134</v>
      </c>
      <c r="AU308" s="206" t="s">
        <v>83</v>
      </c>
      <c r="AV308" s="12" t="s">
        <v>83</v>
      </c>
      <c r="AW308" s="12" t="s">
        <v>35</v>
      </c>
      <c r="AX308" s="12" t="s">
        <v>79</v>
      </c>
      <c r="AY308" s="206" t="s">
        <v>125</v>
      </c>
    </row>
    <row r="309" spans="2:65" s="1" customFormat="1" ht="14.4" customHeight="1">
      <c r="B309" s="34"/>
      <c r="C309" s="218" t="s">
        <v>673</v>
      </c>
      <c r="D309" s="218" t="s">
        <v>240</v>
      </c>
      <c r="E309" s="219" t="s">
        <v>674</v>
      </c>
      <c r="F309" s="220" t="s">
        <v>675</v>
      </c>
      <c r="G309" s="221" t="s">
        <v>204</v>
      </c>
      <c r="H309" s="222">
        <v>0.767</v>
      </c>
      <c r="I309" s="223"/>
      <c r="J309" s="224">
        <f>ROUND(I309*H309,2)</f>
        <v>0</v>
      </c>
      <c r="K309" s="220" t="s">
        <v>22</v>
      </c>
      <c r="L309" s="225"/>
      <c r="M309" s="226" t="s">
        <v>22</v>
      </c>
      <c r="N309" s="227" t="s">
        <v>45</v>
      </c>
      <c r="O309" s="60"/>
      <c r="P309" s="182">
        <f>O309*H309</f>
        <v>0</v>
      </c>
      <c r="Q309" s="182">
        <v>1</v>
      </c>
      <c r="R309" s="182">
        <f>Q309*H309</f>
        <v>0.767</v>
      </c>
      <c r="S309" s="182">
        <v>0</v>
      </c>
      <c r="T309" s="182">
        <f>S309*H309</f>
        <v>0</v>
      </c>
      <c r="U309" s="183" t="s">
        <v>22</v>
      </c>
      <c r="AR309" s="17" t="s">
        <v>243</v>
      </c>
      <c r="AT309" s="17" t="s">
        <v>240</v>
      </c>
      <c r="AU309" s="17" t="s">
        <v>83</v>
      </c>
      <c r="AY309" s="17" t="s">
        <v>125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17" t="s">
        <v>79</v>
      </c>
      <c r="BK309" s="184">
        <f>ROUND(I309*H309,2)</f>
        <v>0</v>
      </c>
      <c r="BL309" s="17" t="s">
        <v>206</v>
      </c>
      <c r="BM309" s="17" t="s">
        <v>676</v>
      </c>
    </row>
    <row r="310" spans="2:51" s="12" customFormat="1" ht="10.2">
      <c r="B310" s="196"/>
      <c r="C310" s="197"/>
      <c r="D310" s="187" t="s">
        <v>134</v>
      </c>
      <c r="E310" s="198" t="s">
        <v>22</v>
      </c>
      <c r="F310" s="199" t="s">
        <v>677</v>
      </c>
      <c r="G310" s="197"/>
      <c r="H310" s="200">
        <v>0.767</v>
      </c>
      <c r="I310" s="201"/>
      <c r="J310" s="197"/>
      <c r="K310" s="197"/>
      <c r="L310" s="202"/>
      <c r="M310" s="203"/>
      <c r="N310" s="204"/>
      <c r="O310" s="204"/>
      <c r="P310" s="204"/>
      <c r="Q310" s="204"/>
      <c r="R310" s="204"/>
      <c r="S310" s="204"/>
      <c r="T310" s="204"/>
      <c r="U310" s="205"/>
      <c r="AT310" s="206" t="s">
        <v>134</v>
      </c>
      <c r="AU310" s="206" t="s">
        <v>83</v>
      </c>
      <c r="AV310" s="12" t="s">
        <v>83</v>
      </c>
      <c r="AW310" s="12" t="s">
        <v>35</v>
      </c>
      <c r="AX310" s="12" t="s">
        <v>79</v>
      </c>
      <c r="AY310" s="206" t="s">
        <v>125</v>
      </c>
    </row>
    <row r="311" spans="2:65" s="1" customFormat="1" ht="14.4" customHeight="1">
      <c r="B311" s="34"/>
      <c r="C311" s="218" t="s">
        <v>678</v>
      </c>
      <c r="D311" s="218" t="s">
        <v>240</v>
      </c>
      <c r="E311" s="219" t="s">
        <v>679</v>
      </c>
      <c r="F311" s="220" t="s">
        <v>680</v>
      </c>
      <c r="G311" s="221" t="s">
        <v>167</v>
      </c>
      <c r="H311" s="222">
        <v>228</v>
      </c>
      <c r="I311" s="223"/>
      <c r="J311" s="224">
        <f>ROUND(I311*H311,2)</f>
        <v>0</v>
      </c>
      <c r="K311" s="220" t="s">
        <v>22</v>
      </c>
      <c r="L311" s="225"/>
      <c r="M311" s="226" t="s">
        <v>22</v>
      </c>
      <c r="N311" s="227" t="s">
        <v>45</v>
      </c>
      <c r="O311" s="60"/>
      <c r="P311" s="182">
        <f>O311*H311</f>
        <v>0</v>
      </c>
      <c r="Q311" s="182">
        <v>0.0004</v>
      </c>
      <c r="R311" s="182">
        <f>Q311*H311</f>
        <v>0.0912</v>
      </c>
      <c r="S311" s="182">
        <v>0</v>
      </c>
      <c r="T311" s="182">
        <f>S311*H311</f>
        <v>0</v>
      </c>
      <c r="U311" s="183" t="s">
        <v>22</v>
      </c>
      <c r="AR311" s="17" t="s">
        <v>243</v>
      </c>
      <c r="AT311" s="17" t="s">
        <v>240</v>
      </c>
      <c r="AU311" s="17" t="s">
        <v>83</v>
      </c>
      <c r="AY311" s="17" t="s">
        <v>125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17" t="s">
        <v>79</v>
      </c>
      <c r="BK311" s="184">
        <f>ROUND(I311*H311,2)</f>
        <v>0</v>
      </c>
      <c r="BL311" s="17" t="s">
        <v>206</v>
      </c>
      <c r="BM311" s="17" t="s">
        <v>681</v>
      </c>
    </row>
    <row r="312" spans="2:51" s="12" customFormat="1" ht="10.2">
      <c r="B312" s="196"/>
      <c r="C312" s="197"/>
      <c r="D312" s="187" t="s">
        <v>134</v>
      </c>
      <c r="E312" s="198" t="s">
        <v>22</v>
      </c>
      <c r="F312" s="199" t="s">
        <v>682</v>
      </c>
      <c r="G312" s="197"/>
      <c r="H312" s="200">
        <v>228</v>
      </c>
      <c r="I312" s="201"/>
      <c r="J312" s="197"/>
      <c r="K312" s="197"/>
      <c r="L312" s="202"/>
      <c r="M312" s="203"/>
      <c r="N312" s="204"/>
      <c r="O312" s="204"/>
      <c r="P312" s="204"/>
      <c r="Q312" s="204"/>
      <c r="R312" s="204"/>
      <c r="S312" s="204"/>
      <c r="T312" s="204"/>
      <c r="U312" s="205"/>
      <c r="AT312" s="206" t="s">
        <v>134</v>
      </c>
      <c r="AU312" s="206" t="s">
        <v>83</v>
      </c>
      <c r="AV312" s="12" t="s">
        <v>83</v>
      </c>
      <c r="AW312" s="12" t="s">
        <v>35</v>
      </c>
      <c r="AX312" s="12" t="s">
        <v>79</v>
      </c>
      <c r="AY312" s="206" t="s">
        <v>125</v>
      </c>
    </row>
    <row r="313" spans="2:65" s="1" customFormat="1" ht="20.4" customHeight="1">
      <c r="B313" s="34"/>
      <c r="C313" s="173" t="s">
        <v>683</v>
      </c>
      <c r="D313" s="173" t="s">
        <v>128</v>
      </c>
      <c r="E313" s="174" t="s">
        <v>684</v>
      </c>
      <c r="F313" s="175" t="s">
        <v>685</v>
      </c>
      <c r="G313" s="176" t="s">
        <v>285</v>
      </c>
      <c r="H313" s="177">
        <v>52.584</v>
      </c>
      <c r="I313" s="178"/>
      <c r="J313" s="179">
        <f>ROUND(I313*H313,2)</f>
        <v>0</v>
      </c>
      <c r="K313" s="175" t="s">
        <v>132</v>
      </c>
      <c r="L313" s="38"/>
      <c r="M313" s="180" t="s">
        <v>22</v>
      </c>
      <c r="N313" s="181" t="s">
        <v>45</v>
      </c>
      <c r="O313" s="60"/>
      <c r="P313" s="182">
        <f>O313*H313</f>
        <v>0</v>
      </c>
      <c r="Q313" s="182">
        <v>0</v>
      </c>
      <c r="R313" s="182">
        <f>Q313*H313</f>
        <v>0</v>
      </c>
      <c r="S313" s="182">
        <v>0</v>
      </c>
      <c r="T313" s="182">
        <f>S313*H313</f>
        <v>0</v>
      </c>
      <c r="U313" s="183" t="s">
        <v>22</v>
      </c>
      <c r="AR313" s="17" t="s">
        <v>206</v>
      </c>
      <c r="AT313" s="17" t="s">
        <v>128</v>
      </c>
      <c r="AU313" s="17" t="s">
        <v>83</v>
      </c>
      <c r="AY313" s="17" t="s">
        <v>125</v>
      </c>
      <c r="BE313" s="184">
        <f>IF(N313="základní",J313,0)</f>
        <v>0</v>
      </c>
      <c r="BF313" s="184">
        <f>IF(N313="snížená",J313,0)</f>
        <v>0</v>
      </c>
      <c r="BG313" s="184">
        <f>IF(N313="zákl. přenesená",J313,0)</f>
        <v>0</v>
      </c>
      <c r="BH313" s="184">
        <f>IF(N313="sníž. přenesená",J313,0)</f>
        <v>0</v>
      </c>
      <c r="BI313" s="184">
        <f>IF(N313="nulová",J313,0)</f>
        <v>0</v>
      </c>
      <c r="BJ313" s="17" t="s">
        <v>79</v>
      </c>
      <c r="BK313" s="184">
        <f>ROUND(I313*H313,2)</f>
        <v>0</v>
      </c>
      <c r="BL313" s="17" t="s">
        <v>206</v>
      </c>
      <c r="BM313" s="17" t="s">
        <v>686</v>
      </c>
    </row>
    <row r="314" spans="2:51" s="12" customFormat="1" ht="10.2">
      <c r="B314" s="196"/>
      <c r="C314" s="197"/>
      <c r="D314" s="187" t="s">
        <v>134</v>
      </c>
      <c r="E314" s="198" t="s">
        <v>22</v>
      </c>
      <c r="F314" s="199" t="s">
        <v>687</v>
      </c>
      <c r="G314" s="197"/>
      <c r="H314" s="200">
        <v>52.584</v>
      </c>
      <c r="I314" s="201"/>
      <c r="J314" s="197"/>
      <c r="K314" s="197"/>
      <c r="L314" s="202"/>
      <c r="M314" s="203"/>
      <c r="N314" s="204"/>
      <c r="O314" s="204"/>
      <c r="P314" s="204"/>
      <c r="Q314" s="204"/>
      <c r="R314" s="204"/>
      <c r="S314" s="204"/>
      <c r="T314" s="204"/>
      <c r="U314" s="205"/>
      <c r="AT314" s="206" t="s">
        <v>134</v>
      </c>
      <c r="AU314" s="206" t="s">
        <v>83</v>
      </c>
      <c r="AV314" s="12" t="s">
        <v>83</v>
      </c>
      <c r="AW314" s="12" t="s">
        <v>35</v>
      </c>
      <c r="AX314" s="12" t="s">
        <v>79</v>
      </c>
      <c r="AY314" s="206" t="s">
        <v>125</v>
      </c>
    </row>
    <row r="315" spans="2:65" s="1" customFormat="1" ht="20.4" customHeight="1">
      <c r="B315" s="34"/>
      <c r="C315" s="218" t="s">
        <v>688</v>
      </c>
      <c r="D315" s="218" t="s">
        <v>240</v>
      </c>
      <c r="E315" s="219" t="s">
        <v>689</v>
      </c>
      <c r="F315" s="220" t="s">
        <v>690</v>
      </c>
      <c r="G315" s="221" t="s">
        <v>131</v>
      </c>
      <c r="H315" s="222">
        <v>20.534</v>
      </c>
      <c r="I315" s="223"/>
      <c r="J315" s="224">
        <f>ROUND(I315*H315,2)</f>
        <v>0</v>
      </c>
      <c r="K315" s="220" t="s">
        <v>22</v>
      </c>
      <c r="L315" s="225"/>
      <c r="M315" s="226" t="s">
        <v>22</v>
      </c>
      <c r="N315" s="227" t="s">
        <v>45</v>
      </c>
      <c r="O315" s="60"/>
      <c r="P315" s="182">
        <f>O315*H315</f>
        <v>0</v>
      </c>
      <c r="Q315" s="182">
        <v>0.0036</v>
      </c>
      <c r="R315" s="182">
        <f>Q315*H315</f>
        <v>0.0739224</v>
      </c>
      <c r="S315" s="182">
        <v>0</v>
      </c>
      <c r="T315" s="182">
        <f>S315*H315</f>
        <v>0</v>
      </c>
      <c r="U315" s="183" t="s">
        <v>22</v>
      </c>
      <c r="AR315" s="17" t="s">
        <v>243</v>
      </c>
      <c r="AT315" s="17" t="s">
        <v>240</v>
      </c>
      <c r="AU315" s="17" t="s">
        <v>83</v>
      </c>
      <c r="AY315" s="17" t="s">
        <v>125</v>
      </c>
      <c r="BE315" s="184">
        <f>IF(N315="základní",J315,0)</f>
        <v>0</v>
      </c>
      <c r="BF315" s="184">
        <f>IF(N315="snížená",J315,0)</f>
        <v>0</v>
      </c>
      <c r="BG315" s="184">
        <f>IF(N315="zákl. přenesená",J315,0)</f>
        <v>0</v>
      </c>
      <c r="BH315" s="184">
        <f>IF(N315="sníž. přenesená",J315,0)</f>
        <v>0</v>
      </c>
      <c r="BI315" s="184">
        <f>IF(N315="nulová",J315,0)</f>
        <v>0</v>
      </c>
      <c r="BJ315" s="17" t="s">
        <v>79</v>
      </c>
      <c r="BK315" s="184">
        <f>ROUND(I315*H315,2)</f>
        <v>0</v>
      </c>
      <c r="BL315" s="17" t="s">
        <v>206</v>
      </c>
      <c r="BM315" s="17" t="s">
        <v>691</v>
      </c>
    </row>
    <row r="316" spans="2:51" s="12" customFormat="1" ht="10.2">
      <c r="B316" s="196"/>
      <c r="C316" s="197"/>
      <c r="D316" s="187" t="s">
        <v>134</v>
      </c>
      <c r="E316" s="198" t="s">
        <v>22</v>
      </c>
      <c r="F316" s="199" t="s">
        <v>692</v>
      </c>
      <c r="G316" s="197"/>
      <c r="H316" s="200">
        <v>20.534</v>
      </c>
      <c r="I316" s="201"/>
      <c r="J316" s="197"/>
      <c r="K316" s="197"/>
      <c r="L316" s="202"/>
      <c r="M316" s="203"/>
      <c r="N316" s="204"/>
      <c r="O316" s="204"/>
      <c r="P316" s="204"/>
      <c r="Q316" s="204"/>
      <c r="R316" s="204"/>
      <c r="S316" s="204"/>
      <c r="T316" s="204"/>
      <c r="U316" s="205"/>
      <c r="AT316" s="206" t="s">
        <v>134</v>
      </c>
      <c r="AU316" s="206" t="s">
        <v>83</v>
      </c>
      <c r="AV316" s="12" t="s">
        <v>83</v>
      </c>
      <c r="AW316" s="12" t="s">
        <v>35</v>
      </c>
      <c r="AX316" s="12" t="s">
        <v>79</v>
      </c>
      <c r="AY316" s="206" t="s">
        <v>125</v>
      </c>
    </row>
    <row r="317" spans="2:65" s="1" customFormat="1" ht="20.4" customHeight="1">
      <c r="B317" s="34"/>
      <c r="C317" s="173" t="s">
        <v>693</v>
      </c>
      <c r="D317" s="173" t="s">
        <v>128</v>
      </c>
      <c r="E317" s="174" t="s">
        <v>540</v>
      </c>
      <c r="F317" s="175" t="s">
        <v>541</v>
      </c>
      <c r="G317" s="176" t="s">
        <v>131</v>
      </c>
      <c r="H317" s="177">
        <v>22.348</v>
      </c>
      <c r="I317" s="178"/>
      <c r="J317" s="179">
        <f>ROUND(I317*H317,2)</f>
        <v>0</v>
      </c>
      <c r="K317" s="175" t="s">
        <v>132</v>
      </c>
      <c r="L317" s="38"/>
      <c r="M317" s="180" t="s">
        <v>22</v>
      </c>
      <c r="N317" s="181" t="s">
        <v>45</v>
      </c>
      <c r="O317" s="60"/>
      <c r="P317" s="182">
        <f>O317*H317</f>
        <v>0</v>
      </c>
      <c r="Q317" s="182">
        <v>0</v>
      </c>
      <c r="R317" s="182">
        <f>Q317*H317</f>
        <v>0</v>
      </c>
      <c r="S317" s="182">
        <v>0</v>
      </c>
      <c r="T317" s="182">
        <f>S317*H317</f>
        <v>0</v>
      </c>
      <c r="U317" s="183" t="s">
        <v>22</v>
      </c>
      <c r="AR317" s="17" t="s">
        <v>206</v>
      </c>
      <c r="AT317" s="17" t="s">
        <v>128</v>
      </c>
      <c r="AU317" s="17" t="s">
        <v>83</v>
      </c>
      <c r="AY317" s="17" t="s">
        <v>125</v>
      </c>
      <c r="BE317" s="184">
        <f>IF(N317="základní",J317,0)</f>
        <v>0</v>
      </c>
      <c r="BF317" s="184">
        <f>IF(N317="snížená",J317,0)</f>
        <v>0</v>
      </c>
      <c r="BG317" s="184">
        <f>IF(N317="zákl. přenesená",J317,0)</f>
        <v>0</v>
      </c>
      <c r="BH317" s="184">
        <f>IF(N317="sníž. přenesená",J317,0)</f>
        <v>0</v>
      </c>
      <c r="BI317" s="184">
        <f>IF(N317="nulová",J317,0)</f>
        <v>0</v>
      </c>
      <c r="BJ317" s="17" t="s">
        <v>79</v>
      </c>
      <c r="BK317" s="184">
        <f>ROUND(I317*H317,2)</f>
        <v>0</v>
      </c>
      <c r="BL317" s="17" t="s">
        <v>206</v>
      </c>
      <c r="BM317" s="17" t="s">
        <v>694</v>
      </c>
    </row>
    <row r="318" spans="2:51" s="12" customFormat="1" ht="10.2">
      <c r="B318" s="196"/>
      <c r="C318" s="197"/>
      <c r="D318" s="187" t="s">
        <v>134</v>
      </c>
      <c r="E318" s="198" t="s">
        <v>22</v>
      </c>
      <c r="F318" s="199" t="s">
        <v>695</v>
      </c>
      <c r="G318" s="197"/>
      <c r="H318" s="200">
        <v>22.348</v>
      </c>
      <c r="I318" s="201"/>
      <c r="J318" s="197"/>
      <c r="K318" s="197"/>
      <c r="L318" s="202"/>
      <c r="M318" s="203"/>
      <c r="N318" s="204"/>
      <c r="O318" s="204"/>
      <c r="P318" s="204"/>
      <c r="Q318" s="204"/>
      <c r="R318" s="204"/>
      <c r="S318" s="204"/>
      <c r="T318" s="204"/>
      <c r="U318" s="205"/>
      <c r="AT318" s="206" t="s">
        <v>134</v>
      </c>
      <c r="AU318" s="206" t="s">
        <v>83</v>
      </c>
      <c r="AV318" s="12" t="s">
        <v>83</v>
      </c>
      <c r="AW318" s="12" t="s">
        <v>35</v>
      </c>
      <c r="AX318" s="12" t="s">
        <v>79</v>
      </c>
      <c r="AY318" s="206" t="s">
        <v>125</v>
      </c>
    </row>
    <row r="319" spans="2:65" s="1" customFormat="1" ht="20.4" customHeight="1">
      <c r="B319" s="34"/>
      <c r="C319" s="218" t="s">
        <v>696</v>
      </c>
      <c r="D319" s="218" t="s">
        <v>240</v>
      </c>
      <c r="E319" s="219" t="s">
        <v>689</v>
      </c>
      <c r="F319" s="220" t="s">
        <v>690</v>
      </c>
      <c r="G319" s="221" t="s">
        <v>131</v>
      </c>
      <c r="H319" s="222">
        <v>24.583</v>
      </c>
      <c r="I319" s="223"/>
      <c r="J319" s="224">
        <f>ROUND(I319*H319,2)</f>
        <v>0</v>
      </c>
      <c r="K319" s="220" t="s">
        <v>22</v>
      </c>
      <c r="L319" s="225"/>
      <c r="M319" s="226" t="s">
        <v>22</v>
      </c>
      <c r="N319" s="227" t="s">
        <v>45</v>
      </c>
      <c r="O319" s="60"/>
      <c r="P319" s="182">
        <f>O319*H319</f>
        <v>0</v>
      </c>
      <c r="Q319" s="182">
        <v>0.0036</v>
      </c>
      <c r="R319" s="182">
        <f>Q319*H319</f>
        <v>0.08849879999999999</v>
      </c>
      <c r="S319" s="182">
        <v>0</v>
      </c>
      <c r="T319" s="182">
        <f>S319*H319</f>
        <v>0</v>
      </c>
      <c r="U319" s="183" t="s">
        <v>22</v>
      </c>
      <c r="AR319" s="17" t="s">
        <v>243</v>
      </c>
      <c r="AT319" s="17" t="s">
        <v>240</v>
      </c>
      <c r="AU319" s="17" t="s">
        <v>83</v>
      </c>
      <c r="AY319" s="17" t="s">
        <v>125</v>
      </c>
      <c r="BE319" s="184">
        <f>IF(N319="základní",J319,0)</f>
        <v>0</v>
      </c>
      <c r="BF319" s="184">
        <f>IF(N319="snížená",J319,0)</f>
        <v>0</v>
      </c>
      <c r="BG319" s="184">
        <f>IF(N319="zákl. přenesená",J319,0)</f>
        <v>0</v>
      </c>
      <c r="BH319" s="184">
        <f>IF(N319="sníž. přenesená",J319,0)</f>
        <v>0</v>
      </c>
      <c r="BI319" s="184">
        <f>IF(N319="nulová",J319,0)</f>
        <v>0</v>
      </c>
      <c r="BJ319" s="17" t="s">
        <v>79</v>
      </c>
      <c r="BK319" s="184">
        <f>ROUND(I319*H319,2)</f>
        <v>0</v>
      </c>
      <c r="BL319" s="17" t="s">
        <v>206</v>
      </c>
      <c r="BM319" s="17" t="s">
        <v>697</v>
      </c>
    </row>
    <row r="320" spans="2:51" s="12" customFormat="1" ht="10.2">
      <c r="B320" s="196"/>
      <c r="C320" s="197"/>
      <c r="D320" s="187" t="s">
        <v>134</v>
      </c>
      <c r="E320" s="198" t="s">
        <v>22</v>
      </c>
      <c r="F320" s="199" t="s">
        <v>698</v>
      </c>
      <c r="G320" s="197"/>
      <c r="H320" s="200">
        <v>24.583</v>
      </c>
      <c r="I320" s="201"/>
      <c r="J320" s="197"/>
      <c r="K320" s="197"/>
      <c r="L320" s="202"/>
      <c r="M320" s="203"/>
      <c r="N320" s="204"/>
      <c r="O320" s="204"/>
      <c r="P320" s="204"/>
      <c r="Q320" s="204"/>
      <c r="R320" s="204"/>
      <c r="S320" s="204"/>
      <c r="T320" s="204"/>
      <c r="U320" s="205"/>
      <c r="AT320" s="206" t="s">
        <v>134</v>
      </c>
      <c r="AU320" s="206" t="s">
        <v>83</v>
      </c>
      <c r="AV320" s="12" t="s">
        <v>83</v>
      </c>
      <c r="AW320" s="12" t="s">
        <v>35</v>
      </c>
      <c r="AX320" s="12" t="s">
        <v>79</v>
      </c>
      <c r="AY320" s="206" t="s">
        <v>125</v>
      </c>
    </row>
    <row r="321" spans="2:65" s="1" customFormat="1" ht="20.4" customHeight="1">
      <c r="B321" s="34"/>
      <c r="C321" s="173" t="s">
        <v>699</v>
      </c>
      <c r="D321" s="173" t="s">
        <v>128</v>
      </c>
      <c r="E321" s="174" t="s">
        <v>700</v>
      </c>
      <c r="F321" s="175" t="s">
        <v>701</v>
      </c>
      <c r="G321" s="176" t="s">
        <v>167</v>
      </c>
      <c r="H321" s="177">
        <v>456</v>
      </c>
      <c r="I321" s="178"/>
      <c r="J321" s="179">
        <f>ROUND(I321*H321,2)</f>
        <v>0</v>
      </c>
      <c r="K321" s="175" t="s">
        <v>132</v>
      </c>
      <c r="L321" s="38"/>
      <c r="M321" s="180" t="s">
        <v>22</v>
      </c>
      <c r="N321" s="181" t="s">
        <v>45</v>
      </c>
      <c r="O321" s="60"/>
      <c r="P321" s="182">
        <f>O321*H321</f>
        <v>0</v>
      </c>
      <c r="Q321" s="182">
        <v>0</v>
      </c>
      <c r="R321" s="182">
        <f>Q321*H321</f>
        <v>0</v>
      </c>
      <c r="S321" s="182">
        <v>0</v>
      </c>
      <c r="T321" s="182">
        <f>S321*H321</f>
        <v>0</v>
      </c>
      <c r="U321" s="183" t="s">
        <v>22</v>
      </c>
      <c r="AR321" s="17" t="s">
        <v>206</v>
      </c>
      <c r="AT321" s="17" t="s">
        <v>128</v>
      </c>
      <c r="AU321" s="17" t="s">
        <v>83</v>
      </c>
      <c r="AY321" s="17" t="s">
        <v>125</v>
      </c>
      <c r="BE321" s="184">
        <f>IF(N321="základní",J321,0)</f>
        <v>0</v>
      </c>
      <c r="BF321" s="184">
        <f>IF(N321="snížená",J321,0)</f>
        <v>0</v>
      </c>
      <c r="BG321" s="184">
        <f>IF(N321="zákl. přenesená",J321,0)</f>
        <v>0</v>
      </c>
      <c r="BH321" s="184">
        <f>IF(N321="sníž. přenesená",J321,0)</f>
        <v>0</v>
      </c>
      <c r="BI321" s="184">
        <f>IF(N321="nulová",J321,0)</f>
        <v>0</v>
      </c>
      <c r="BJ321" s="17" t="s">
        <v>79</v>
      </c>
      <c r="BK321" s="184">
        <f>ROUND(I321*H321,2)</f>
        <v>0</v>
      </c>
      <c r="BL321" s="17" t="s">
        <v>206</v>
      </c>
      <c r="BM321" s="17" t="s">
        <v>702</v>
      </c>
    </row>
    <row r="322" spans="2:51" s="12" customFormat="1" ht="10.2">
      <c r="B322" s="196"/>
      <c r="C322" s="197"/>
      <c r="D322" s="187" t="s">
        <v>134</v>
      </c>
      <c r="E322" s="198" t="s">
        <v>22</v>
      </c>
      <c r="F322" s="199" t="s">
        <v>703</v>
      </c>
      <c r="G322" s="197"/>
      <c r="H322" s="200">
        <v>456</v>
      </c>
      <c r="I322" s="201"/>
      <c r="J322" s="197"/>
      <c r="K322" s="197"/>
      <c r="L322" s="202"/>
      <c r="M322" s="203"/>
      <c r="N322" s="204"/>
      <c r="O322" s="204"/>
      <c r="P322" s="204"/>
      <c r="Q322" s="204"/>
      <c r="R322" s="204"/>
      <c r="S322" s="204"/>
      <c r="T322" s="204"/>
      <c r="U322" s="205"/>
      <c r="AT322" s="206" t="s">
        <v>134</v>
      </c>
      <c r="AU322" s="206" t="s">
        <v>83</v>
      </c>
      <c r="AV322" s="12" t="s">
        <v>83</v>
      </c>
      <c r="AW322" s="12" t="s">
        <v>35</v>
      </c>
      <c r="AX322" s="12" t="s">
        <v>79</v>
      </c>
      <c r="AY322" s="206" t="s">
        <v>125</v>
      </c>
    </row>
    <row r="323" spans="2:65" s="1" customFormat="1" ht="20.4" customHeight="1">
      <c r="B323" s="34"/>
      <c r="C323" s="173" t="s">
        <v>704</v>
      </c>
      <c r="D323" s="173" t="s">
        <v>128</v>
      </c>
      <c r="E323" s="174" t="s">
        <v>705</v>
      </c>
      <c r="F323" s="175" t="s">
        <v>706</v>
      </c>
      <c r="G323" s="176" t="s">
        <v>167</v>
      </c>
      <c r="H323" s="177">
        <v>456</v>
      </c>
      <c r="I323" s="178"/>
      <c r="J323" s="179">
        <f>ROUND(I323*H323,2)</f>
        <v>0</v>
      </c>
      <c r="K323" s="175" t="s">
        <v>132</v>
      </c>
      <c r="L323" s="38"/>
      <c r="M323" s="180" t="s">
        <v>22</v>
      </c>
      <c r="N323" s="181" t="s">
        <v>45</v>
      </c>
      <c r="O323" s="60"/>
      <c r="P323" s="182">
        <f>O323*H323</f>
        <v>0</v>
      </c>
      <c r="Q323" s="182">
        <v>0.0001</v>
      </c>
      <c r="R323" s="182">
        <f>Q323*H323</f>
        <v>0.0456</v>
      </c>
      <c r="S323" s="182">
        <v>0</v>
      </c>
      <c r="T323" s="182">
        <f>S323*H323</f>
        <v>0</v>
      </c>
      <c r="U323" s="183" t="s">
        <v>22</v>
      </c>
      <c r="AR323" s="17" t="s">
        <v>206</v>
      </c>
      <c r="AT323" s="17" t="s">
        <v>128</v>
      </c>
      <c r="AU323" s="17" t="s">
        <v>83</v>
      </c>
      <c r="AY323" s="17" t="s">
        <v>125</v>
      </c>
      <c r="BE323" s="184">
        <f>IF(N323="základní",J323,0)</f>
        <v>0</v>
      </c>
      <c r="BF323" s="184">
        <f>IF(N323="snížená",J323,0)</f>
        <v>0</v>
      </c>
      <c r="BG323" s="184">
        <f>IF(N323="zákl. přenesená",J323,0)</f>
        <v>0</v>
      </c>
      <c r="BH323" s="184">
        <f>IF(N323="sníž. přenesená",J323,0)</f>
        <v>0</v>
      </c>
      <c r="BI323" s="184">
        <f>IF(N323="nulová",J323,0)</f>
        <v>0</v>
      </c>
      <c r="BJ323" s="17" t="s">
        <v>79</v>
      </c>
      <c r="BK323" s="184">
        <f>ROUND(I323*H323,2)</f>
        <v>0</v>
      </c>
      <c r="BL323" s="17" t="s">
        <v>206</v>
      </c>
      <c r="BM323" s="17" t="s">
        <v>707</v>
      </c>
    </row>
    <row r="324" spans="2:51" s="12" customFormat="1" ht="10.2">
      <c r="B324" s="196"/>
      <c r="C324" s="197"/>
      <c r="D324" s="187" t="s">
        <v>134</v>
      </c>
      <c r="E324" s="198" t="s">
        <v>22</v>
      </c>
      <c r="F324" s="199" t="s">
        <v>703</v>
      </c>
      <c r="G324" s="197"/>
      <c r="H324" s="200">
        <v>456</v>
      </c>
      <c r="I324" s="201"/>
      <c r="J324" s="197"/>
      <c r="K324" s="197"/>
      <c r="L324" s="202"/>
      <c r="M324" s="203"/>
      <c r="N324" s="204"/>
      <c r="O324" s="204"/>
      <c r="P324" s="204"/>
      <c r="Q324" s="204"/>
      <c r="R324" s="204"/>
      <c r="S324" s="204"/>
      <c r="T324" s="204"/>
      <c r="U324" s="205"/>
      <c r="AT324" s="206" t="s">
        <v>134</v>
      </c>
      <c r="AU324" s="206" t="s">
        <v>83</v>
      </c>
      <c r="AV324" s="12" t="s">
        <v>83</v>
      </c>
      <c r="AW324" s="12" t="s">
        <v>35</v>
      </c>
      <c r="AX324" s="12" t="s">
        <v>79</v>
      </c>
      <c r="AY324" s="206" t="s">
        <v>125</v>
      </c>
    </row>
    <row r="325" spans="2:65" s="1" customFormat="1" ht="20.4" customHeight="1">
      <c r="B325" s="34"/>
      <c r="C325" s="173" t="s">
        <v>708</v>
      </c>
      <c r="D325" s="173" t="s">
        <v>128</v>
      </c>
      <c r="E325" s="174" t="s">
        <v>653</v>
      </c>
      <c r="F325" s="175" t="s">
        <v>654</v>
      </c>
      <c r="G325" s="176" t="s">
        <v>256</v>
      </c>
      <c r="H325" s="228"/>
      <c r="I325" s="178"/>
      <c r="J325" s="179">
        <f>ROUND(I325*H325,2)</f>
        <v>0</v>
      </c>
      <c r="K325" s="175" t="s">
        <v>132</v>
      </c>
      <c r="L325" s="38"/>
      <c r="M325" s="180" t="s">
        <v>22</v>
      </c>
      <c r="N325" s="181" t="s">
        <v>45</v>
      </c>
      <c r="O325" s="60"/>
      <c r="P325" s="182">
        <f>O325*H325</f>
        <v>0</v>
      </c>
      <c r="Q325" s="182">
        <v>0</v>
      </c>
      <c r="R325" s="182">
        <f>Q325*H325</f>
        <v>0</v>
      </c>
      <c r="S325" s="182">
        <v>0</v>
      </c>
      <c r="T325" s="182">
        <f>S325*H325</f>
        <v>0</v>
      </c>
      <c r="U325" s="183" t="s">
        <v>22</v>
      </c>
      <c r="AR325" s="17" t="s">
        <v>206</v>
      </c>
      <c r="AT325" s="17" t="s">
        <v>128</v>
      </c>
      <c r="AU325" s="17" t="s">
        <v>83</v>
      </c>
      <c r="AY325" s="17" t="s">
        <v>125</v>
      </c>
      <c r="BE325" s="184">
        <f>IF(N325="základní",J325,0)</f>
        <v>0</v>
      </c>
      <c r="BF325" s="184">
        <f>IF(N325="snížená",J325,0)</f>
        <v>0</v>
      </c>
      <c r="BG325" s="184">
        <f>IF(N325="zákl. přenesená",J325,0)</f>
        <v>0</v>
      </c>
      <c r="BH325" s="184">
        <f>IF(N325="sníž. přenesená",J325,0)</f>
        <v>0</v>
      </c>
      <c r="BI325" s="184">
        <f>IF(N325="nulová",J325,0)</f>
        <v>0</v>
      </c>
      <c r="BJ325" s="17" t="s">
        <v>79</v>
      </c>
      <c r="BK325" s="184">
        <f>ROUND(I325*H325,2)</f>
        <v>0</v>
      </c>
      <c r="BL325" s="17" t="s">
        <v>206</v>
      </c>
      <c r="BM325" s="17" t="s">
        <v>709</v>
      </c>
    </row>
    <row r="326" spans="2:63" s="10" customFormat="1" ht="22.8" customHeight="1">
      <c r="B326" s="157"/>
      <c r="C326" s="158"/>
      <c r="D326" s="159" t="s">
        <v>73</v>
      </c>
      <c r="E326" s="171" t="s">
        <v>710</v>
      </c>
      <c r="F326" s="171" t="s">
        <v>711</v>
      </c>
      <c r="G326" s="158"/>
      <c r="H326" s="158"/>
      <c r="I326" s="161"/>
      <c r="J326" s="172">
        <f>BK326</f>
        <v>0</v>
      </c>
      <c r="K326" s="158"/>
      <c r="L326" s="163"/>
      <c r="M326" s="164"/>
      <c r="N326" s="165"/>
      <c r="O326" s="165"/>
      <c r="P326" s="166">
        <f>SUM(P327:P459)</f>
        <v>0</v>
      </c>
      <c r="Q326" s="165"/>
      <c r="R326" s="166">
        <f>SUM(R327:R459)</f>
        <v>0.03952106</v>
      </c>
      <c r="S326" s="165"/>
      <c r="T326" s="166">
        <f>SUM(T327:T459)</f>
        <v>0</v>
      </c>
      <c r="U326" s="167"/>
      <c r="AR326" s="168" t="s">
        <v>83</v>
      </c>
      <c r="AT326" s="169" t="s">
        <v>73</v>
      </c>
      <c r="AU326" s="169" t="s">
        <v>79</v>
      </c>
      <c r="AY326" s="168" t="s">
        <v>125</v>
      </c>
      <c r="BK326" s="170">
        <f>SUM(BK327:BK459)</f>
        <v>0</v>
      </c>
    </row>
    <row r="327" spans="2:65" s="1" customFormat="1" ht="20.4" customHeight="1">
      <c r="B327" s="34"/>
      <c r="C327" s="173" t="s">
        <v>712</v>
      </c>
      <c r="D327" s="173" t="s">
        <v>128</v>
      </c>
      <c r="E327" s="174" t="s">
        <v>713</v>
      </c>
      <c r="F327" s="175" t="s">
        <v>714</v>
      </c>
      <c r="G327" s="176" t="s">
        <v>131</v>
      </c>
      <c r="H327" s="177">
        <v>2.783</v>
      </c>
      <c r="I327" s="178"/>
      <c r="J327" s="179">
        <f>ROUND(I327*H327,2)</f>
        <v>0</v>
      </c>
      <c r="K327" s="175" t="s">
        <v>132</v>
      </c>
      <c r="L327" s="38"/>
      <c r="M327" s="180" t="s">
        <v>22</v>
      </c>
      <c r="N327" s="181" t="s">
        <v>45</v>
      </c>
      <c r="O327" s="60"/>
      <c r="P327" s="182">
        <f>O327*H327</f>
        <v>0</v>
      </c>
      <c r="Q327" s="182">
        <v>0</v>
      </c>
      <c r="R327" s="182">
        <f>Q327*H327</f>
        <v>0</v>
      </c>
      <c r="S327" s="182">
        <v>0</v>
      </c>
      <c r="T327" s="182">
        <f>S327*H327</f>
        <v>0</v>
      </c>
      <c r="U327" s="183" t="s">
        <v>22</v>
      </c>
      <c r="AR327" s="17" t="s">
        <v>206</v>
      </c>
      <c r="AT327" s="17" t="s">
        <v>128</v>
      </c>
      <c r="AU327" s="17" t="s">
        <v>83</v>
      </c>
      <c r="AY327" s="17" t="s">
        <v>125</v>
      </c>
      <c r="BE327" s="184">
        <f>IF(N327="základní",J327,0)</f>
        <v>0</v>
      </c>
      <c r="BF327" s="184">
        <f>IF(N327="snížená",J327,0)</f>
        <v>0</v>
      </c>
      <c r="BG327" s="184">
        <f>IF(N327="zákl. přenesená",J327,0)</f>
        <v>0</v>
      </c>
      <c r="BH327" s="184">
        <f>IF(N327="sníž. přenesená",J327,0)</f>
        <v>0</v>
      </c>
      <c r="BI327" s="184">
        <f>IF(N327="nulová",J327,0)</f>
        <v>0</v>
      </c>
      <c r="BJ327" s="17" t="s">
        <v>79</v>
      </c>
      <c r="BK327" s="184">
        <f>ROUND(I327*H327,2)</f>
        <v>0</v>
      </c>
      <c r="BL327" s="17" t="s">
        <v>206</v>
      </c>
      <c r="BM327" s="17" t="s">
        <v>715</v>
      </c>
    </row>
    <row r="328" spans="2:51" s="12" customFormat="1" ht="10.2">
      <c r="B328" s="196"/>
      <c r="C328" s="197"/>
      <c r="D328" s="187" t="s">
        <v>134</v>
      </c>
      <c r="E328" s="198" t="s">
        <v>22</v>
      </c>
      <c r="F328" s="199" t="s">
        <v>716</v>
      </c>
      <c r="G328" s="197"/>
      <c r="H328" s="200">
        <v>1.298</v>
      </c>
      <c r="I328" s="201"/>
      <c r="J328" s="197"/>
      <c r="K328" s="197"/>
      <c r="L328" s="202"/>
      <c r="M328" s="203"/>
      <c r="N328" s="204"/>
      <c r="O328" s="204"/>
      <c r="P328" s="204"/>
      <c r="Q328" s="204"/>
      <c r="R328" s="204"/>
      <c r="S328" s="204"/>
      <c r="T328" s="204"/>
      <c r="U328" s="205"/>
      <c r="AT328" s="206" t="s">
        <v>134</v>
      </c>
      <c r="AU328" s="206" t="s">
        <v>83</v>
      </c>
      <c r="AV328" s="12" t="s">
        <v>83</v>
      </c>
      <c r="AW328" s="12" t="s">
        <v>35</v>
      </c>
      <c r="AX328" s="12" t="s">
        <v>74</v>
      </c>
      <c r="AY328" s="206" t="s">
        <v>125</v>
      </c>
    </row>
    <row r="329" spans="2:51" s="12" customFormat="1" ht="10.2">
      <c r="B329" s="196"/>
      <c r="C329" s="197"/>
      <c r="D329" s="187" t="s">
        <v>134</v>
      </c>
      <c r="E329" s="198" t="s">
        <v>22</v>
      </c>
      <c r="F329" s="199" t="s">
        <v>717</v>
      </c>
      <c r="G329" s="197"/>
      <c r="H329" s="200">
        <v>1.485</v>
      </c>
      <c r="I329" s="201"/>
      <c r="J329" s="197"/>
      <c r="K329" s="197"/>
      <c r="L329" s="202"/>
      <c r="M329" s="203"/>
      <c r="N329" s="204"/>
      <c r="O329" s="204"/>
      <c r="P329" s="204"/>
      <c r="Q329" s="204"/>
      <c r="R329" s="204"/>
      <c r="S329" s="204"/>
      <c r="T329" s="204"/>
      <c r="U329" s="205"/>
      <c r="AT329" s="206" t="s">
        <v>134</v>
      </c>
      <c r="AU329" s="206" t="s">
        <v>83</v>
      </c>
      <c r="AV329" s="12" t="s">
        <v>83</v>
      </c>
      <c r="AW329" s="12" t="s">
        <v>35</v>
      </c>
      <c r="AX329" s="12" t="s">
        <v>74</v>
      </c>
      <c r="AY329" s="206" t="s">
        <v>125</v>
      </c>
    </row>
    <row r="330" spans="2:51" s="14" customFormat="1" ht="10.2">
      <c r="B330" s="229"/>
      <c r="C330" s="230"/>
      <c r="D330" s="187" t="s">
        <v>134</v>
      </c>
      <c r="E330" s="231" t="s">
        <v>22</v>
      </c>
      <c r="F330" s="232" t="s">
        <v>718</v>
      </c>
      <c r="G330" s="230"/>
      <c r="H330" s="233">
        <v>2.7830000000000004</v>
      </c>
      <c r="I330" s="234"/>
      <c r="J330" s="230"/>
      <c r="K330" s="230"/>
      <c r="L330" s="235"/>
      <c r="M330" s="236"/>
      <c r="N330" s="237"/>
      <c r="O330" s="237"/>
      <c r="P330" s="237"/>
      <c r="Q330" s="237"/>
      <c r="R330" s="237"/>
      <c r="S330" s="237"/>
      <c r="T330" s="237"/>
      <c r="U330" s="238"/>
      <c r="AT330" s="239" t="s">
        <v>134</v>
      </c>
      <c r="AU330" s="239" t="s">
        <v>83</v>
      </c>
      <c r="AV330" s="14" t="s">
        <v>86</v>
      </c>
      <c r="AW330" s="14" t="s">
        <v>35</v>
      </c>
      <c r="AX330" s="14" t="s">
        <v>74</v>
      </c>
      <c r="AY330" s="239" t="s">
        <v>125</v>
      </c>
    </row>
    <row r="331" spans="2:51" s="13" customFormat="1" ht="10.2">
      <c r="B331" s="207"/>
      <c r="C331" s="208"/>
      <c r="D331" s="187" t="s">
        <v>134</v>
      </c>
      <c r="E331" s="209" t="s">
        <v>22</v>
      </c>
      <c r="F331" s="210" t="s">
        <v>139</v>
      </c>
      <c r="G331" s="208"/>
      <c r="H331" s="211">
        <v>2.7830000000000004</v>
      </c>
      <c r="I331" s="212"/>
      <c r="J331" s="208"/>
      <c r="K331" s="208"/>
      <c r="L331" s="213"/>
      <c r="M331" s="214"/>
      <c r="N331" s="215"/>
      <c r="O331" s="215"/>
      <c r="P331" s="215"/>
      <c r="Q331" s="215"/>
      <c r="R331" s="215"/>
      <c r="S331" s="215"/>
      <c r="T331" s="215"/>
      <c r="U331" s="216"/>
      <c r="AT331" s="217" t="s">
        <v>134</v>
      </c>
      <c r="AU331" s="217" t="s">
        <v>83</v>
      </c>
      <c r="AV331" s="13" t="s">
        <v>89</v>
      </c>
      <c r="AW331" s="13" t="s">
        <v>35</v>
      </c>
      <c r="AX331" s="13" t="s">
        <v>79</v>
      </c>
      <c r="AY331" s="217" t="s">
        <v>125</v>
      </c>
    </row>
    <row r="332" spans="2:65" s="1" customFormat="1" ht="20.4" customHeight="1">
      <c r="B332" s="34"/>
      <c r="C332" s="173" t="s">
        <v>719</v>
      </c>
      <c r="D332" s="173" t="s">
        <v>128</v>
      </c>
      <c r="E332" s="174" t="s">
        <v>720</v>
      </c>
      <c r="F332" s="175" t="s">
        <v>721</v>
      </c>
      <c r="G332" s="176" t="s">
        <v>131</v>
      </c>
      <c r="H332" s="177">
        <v>26</v>
      </c>
      <c r="I332" s="178"/>
      <c r="J332" s="179">
        <f>ROUND(I332*H332,2)</f>
        <v>0</v>
      </c>
      <c r="K332" s="175" t="s">
        <v>132</v>
      </c>
      <c r="L332" s="38"/>
      <c r="M332" s="180" t="s">
        <v>22</v>
      </c>
      <c r="N332" s="181" t="s">
        <v>45</v>
      </c>
      <c r="O332" s="60"/>
      <c r="P332" s="182">
        <f>O332*H332</f>
        <v>0</v>
      </c>
      <c r="Q332" s="182">
        <v>2E-05</v>
      </c>
      <c r="R332" s="182">
        <f>Q332*H332</f>
        <v>0.0005200000000000001</v>
      </c>
      <c r="S332" s="182">
        <v>0</v>
      </c>
      <c r="T332" s="182">
        <f>S332*H332</f>
        <v>0</v>
      </c>
      <c r="U332" s="183" t="s">
        <v>22</v>
      </c>
      <c r="AR332" s="17" t="s">
        <v>206</v>
      </c>
      <c r="AT332" s="17" t="s">
        <v>128</v>
      </c>
      <c r="AU332" s="17" t="s">
        <v>83</v>
      </c>
      <c r="AY332" s="17" t="s">
        <v>125</v>
      </c>
      <c r="BE332" s="184">
        <f>IF(N332="základní",J332,0)</f>
        <v>0</v>
      </c>
      <c r="BF332" s="184">
        <f>IF(N332="snížená",J332,0)</f>
        <v>0</v>
      </c>
      <c r="BG332" s="184">
        <f>IF(N332="zákl. přenesená",J332,0)</f>
        <v>0</v>
      </c>
      <c r="BH332" s="184">
        <f>IF(N332="sníž. přenesená",J332,0)</f>
        <v>0</v>
      </c>
      <c r="BI332" s="184">
        <f>IF(N332="nulová",J332,0)</f>
        <v>0</v>
      </c>
      <c r="BJ332" s="17" t="s">
        <v>79</v>
      </c>
      <c r="BK332" s="184">
        <f>ROUND(I332*H332,2)</f>
        <v>0</v>
      </c>
      <c r="BL332" s="17" t="s">
        <v>206</v>
      </c>
      <c r="BM332" s="17" t="s">
        <v>722</v>
      </c>
    </row>
    <row r="333" spans="2:51" s="12" customFormat="1" ht="10.2">
      <c r="B333" s="196"/>
      <c r="C333" s="197"/>
      <c r="D333" s="187" t="s">
        <v>134</v>
      </c>
      <c r="E333" s="198" t="s">
        <v>22</v>
      </c>
      <c r="F333" s="199" t="s">
        <v>89</v>
      </c>
      <c r="G333" s="197"/>
      <c r="H333" s="200">
        <v>4</v>
      </c>
      <c r="I333" s="201"/>
      <c r="J333" s="197"/>
      <c r="K333" s="197"/>
      <c r="L333" s="202"/>
      <c r="M333" s="203"/>
      <c r="N333" s="204"/>
      <c r="O333" s="204"/>
      <c r="P333" s="204"/>
      <c r="Q333" s="204"/>
      <c r="R333" s="204"/>
      <c r="S333" s="204"/>
      <c r="T333" s="204"/>
      <c r="U333" s="205"/>
      <c r="AT333" s="206" t="s">
        <v>134</v>
      </c>
      <c r="AU333" s="206" t="s">
        <v>83</v>
      </c>
      <c r="AV333" s="12" t="s">
        <v>83</v>
      </c>
      <c r="AW333" s="12" t="s">
        <v>35</v>
      </c>
      <c r="AX333" s="12" t="s">
        <v>74</v>
      </c>
      <c r="AY333" s="206" t="s">
        <v>125</v>
      </c>
    </row>
    <row r="334" spans="2:51" s="14" customFormat="1" ht="10.2">
      <c r="B334" s="229"/>
      <c r="C334" s="230"/>
      <c r="D334" s="187" t="s">
        <v>134</v>
      </c>
      <c r="E334" s="231" t="s">
        <v>22</v>
      </c>
      <c r="F334" s="232" t="s">
        <v>723</v>
      </c>
      <c r="G334" s="230"/>
      <c r="H334" s="233">
        <v>4</v>
      </c>
      <c r="I334" s="234"/>
      <c r="J334" s="230"/>
      <c r="K334" s="230"/>
      <c r="L334" s="235"/>
      <c r="M334" s="236"/>
      <c r="N334" s="237"/>
      <c r="O334" s="237"/>
      <c r="P334" s="237"/>
      <c r="Q334" s="237"/>
      <c r="R334" s="237"/>
      <c r="S334" s="237"/>
      <c r="T334" s="237"/>
      <c r="U334" s="238"/>
      <c r="AT334" s="239" t="s">
        <v>134</v>
      </c>
      <c r="AU334" s="239" t="s">
        <v>83</v>
      </c>
      <c r="AV334" s="14" t="s">
        <v>86</v>
      </c>
      <c r="AW334" s="14" t="s">
        <v>35</v>
      </c>
      <c r="AX334" s="14" t="s">
        <v>74</v>
      </c>
      <c r="AY334" s="239" t="s">
        <v>125</v>
      </c>
    </row>
    <row r="335" spans="2:51" s="12" customFormat="1" ht="10.2">
      <c r="B335" s="196"/>
      <c r="C335" s="197"/>
      <c r="D335" s="187" t="s">
        <v>134</v>
      </c>
      <c r="E335" s="198" t="s">
        <v>22</v>
      </c>
      <c r="F335" s="199" t="s">
        <v>89</v>
      </c>
      <c r="G335" s="197"/>
      <c r="H335" s="200">
        <v>4</v>
      </c>
      <c r="I335" s="201"/>
      <c r="J335" s="197"/>
      <c r="K335" s="197"/>
      <c r="L335" s="202"/>
      <c r="M335" s="203"/>
      <c r="N335" s="204"/>
      <c r="O335" s="204"/>
      <c r="P335" s="204"/>
      <c r="Q335" s="204"/>
      <c r="R335" s="204"/>
      <c r="S335" s="204"/>
      <c r="T335" s="204"/>
      <c r="U335" s="205"/>
      <c r="AT335" s="206" t="s">
        <v>134</v>
      </c>
      <c r="AU335" s="206" t="s">
        <v>83</v>
      </c>
      <c r="AV335" s="12" t="s">
        <v>83</v>
      </c>
      <c r="AW335" s="12" t="s">
        <v>35</v>
      </c>
      <c r="AX335" s="12" t="s">
        <v>74</v>
      </c>
      <c r="AY335" s="206" t="s">
        <v>125</v>
      </c>
    </row>
    <row r="336" spans="2:51" s="14" customFormat="1" ht="10.2">
      <c r="B336" s="229"/>
      <c r="C336" s="230"/>
      <c r="D336" s="187" t="s">
        <v>134</v>
      </c>
      <c r="E336" s="231" t="s">
        <v>22</v>
      </c>
      <c r="F336" s="232" t="s">
        <v>724</v>
      </c>
      <c r="G336" s="230"/>
      <c r="H336" s="233">
        <v>4</v>
      </c>
      <c r="I336" s="234"/>
      <c r="J336" s="230"/>
      <c r="K336" s="230"/>
      <c r="L336" s="235"/>
      <c r="M336" s="236"/>
      <c r="N336" s="237"/>
      <c r="O336" s="237"/>
      <c r="P336" s="237"/>
      <c r="Q336" s="237"/>
      <c r="R336" s="237"/>
      <c r="S336" s="237"/>
      <c r="T336" s="237"/>
      <c r="U336" s="238"/>
      <c r="AT336" s="239" t="s">
        <v>134</v>
      </c>
      <c r="AU336" s="239" t="s">
        <v>83</v>
      </c>
      <c r="AV336" s="14" t="s">
        <v>86</v>
      </c>
      <c r="AW336" s="14" t="s">
        <v>35</v>
      </c>
      <c r="AX336" s="14" t="s">
        <v>74</v>
      </c>
      <c r="AY336" s="239" t="s">
        <v>125</v>
      </c>
    </row>
    <row r="337" spans="2:51" s="12" customFormat="1" ht="10.2">
      <c r="B337" s="196"/>
      <c r="C337" s="197"/>
      <c r="D337" s="187" t="s">
        <v>134</v>
      </c>
      <c r="E337" s="198" t="s">
        <v>22</v>
      </c>
      <c r="F337" s="199" t="s">
        <v>597</v>
      </c>
      <c r="G337" s="197"/>
      <c r="H337" s="200">
        <v>18</v>
      </c>
      <c r="I337" s="201"/>
      <c r="J337" s="197"/>
      <c r="K337" s="197"/>
      <c r="L337" s="202"/>
      <c r="M337" s="203"/>
      <c r="N337" s="204"/>
      <c r="O337" s="204"/>
      <c r="P337" s="204"/>
      <c r="Q337" s="204"/>
      <c r="R337" s="204"/>
      <c r="S337" s="204"/>
      <c r="T337" s="204"/>
      <c r="U337" s="205"/>
      <c r="AT337" s="206" t="s">
        <v>134</v>
      </c>
      <c r="AU337" s="206" t="s">
        <v>83</v>
      </c>
      <c r="AV337" s="12" t="s">
        <v>83</v>
      </c>
      <c r="AW337" s="12" t="s">
        <v>35</v>
      </c>
      <c r="AX337" s="12" t="s">
        <v>74</v>
      </c>
      <c r="AY337" s="206" t="s">
        <v>125</v>
      </c>
    </row>
    <row r="338" spans="2:51" s="14" customFormat="1" ht="10.2">
      <c r="B338" s="229"/>
      <c r="C338" s="230"/>
      <c r="D338" s="187" t="s">
        <v>134</v>
      </c>
      <c r="E338" s="231" t="s">
        <v>22</v>
      </c>
      <c r="F338" s="232" t="s">
        <v>725</v>
      </c>
      <c r="G338" s="230"/>
      <c r="H338" s="233">
        <v>18</v>
      </c>
      <c r="I338" s="234"/>
      <c r="J338" s="230"/>
      <c r="K338" s="230"/>
      <c r="L338" s="235"/>
      <c r="M338" s="236"/>
      <c r="N338" s="237"/>
      <c r="O338" s="237"/>
      <c r="P338" s="237"/>
      <c r="Q338" s="237"/>
      <c r="R338" s="237"/>
      <c r="S338" s="237"/>
      <c r="T338" s="237"/>
      <c r="U338" s="238"/>
      <c r="AT338" s="239" t="s">
        <v>134</v>
      </c>
      <c r="AU338" s="239" t="s">
        <v>83</v>
      </c>
      <c r="AV338" s="14" t="s">
        <v>86</v>
      </c>
      <c r="AW338" s="14" t="s">
        <v>35</v>
      </c>
      <c r="AX338" s="14" t="s">
        <v>74</v>
      </c>
      <c r="AY338" s="239" t="s">
        <v>125</v>
      </c>
    </row>
    <row r="339" spans="2:51" s="13" customFormat="1" ht="10.2">
      <c r="B339" s="207"/>
      <c r="C339" s="208"/>
      <c r="D339" s="187" t="s">
        <v>134</v>
      </c>
      <c r="E339" s="209" t="s">
        <v>22</v>
      </c>
      <c r="F339" s="210" t="s">
        <v>139</v>
      </c>
      <c r="G339" s="208"/>
      <c r="H339" s="211">
        <v>26</v>
      </c>
      <c r="I339" s="212"/>
      <c r="J339" s="208"/>
      <c r="K339" s="208"/>
      <c r="L339" s="213"/>
      <c r="M339" s="214"/>
      <c r="N339" s="215"/>
      <c r="O339" s="215"/>
      <c r="P339" s="215"/>
      <c r="Q339" s="215"/>
      <c r="R339" s="215"/>
      <c r="S339" s="215"/>
      <c r="T339" s="215"/>
      <c r="U339" s="216"/>
      <c r="AT339" s="217" t="s">
        <v>134</v>
      </c>
      <c r="AU339" s="217" t="s">
        <v>83</v>
      </c>
      <c r="AV339" s="13" t="s">
        <v>89</v>
      </c>
      <c r="AW339" s="13" t="s">
        <v>35</v>
      </c>
      <c r="AX339" s="13" t="s">
        <v>79</v>
      </c>
      <c r="AY339" s="217" t="s">
        <v>125</v>
      </c>
    </row>
    <row r="340" spans="2:65" s="1" customFormat="1" ht="20.4" customHeight="1">
      <c r="B340" s="34"/>
      <c r="C340" s="173" t="s">
        <v>726</v>
      </c>
      <c r="D340" s="173" t="s">
        <v>128</v>
      </c>
      <c r="E340" s="174" t="s">
        <v>727</v>
      </c>
      <c r="F340" s="175" t="s">
        <v>728</v>
      </c>
      <c r="G340" s="176" t="s">
        <v>131</v>
      </c>
      <c r="H340" s="177">
        <v>71.611</v>
      </c>
      <c r="I340" s="178"/>
      <c r="J340" s="179">
        <f>ROUND(I340*H340,2)</f>
        <v>0</v>
      </c>
      <c r="K340" s="175" t="s">
        <v>132</v>
      </c>
      <c r="L340" s="38"/>
      <c r="M340" s="180" t="s">
        <v>22</v>
      </c>
      <c r="N340" s="181" t="s">
        <v>45</v>
      </c>
      <c r="O340" s="60"/>
      <c r="P340" s="182">
        <f>O340*H340</f>
        <v>0</v>
      </c>
      <c r="Q340" s="182">
        <v>8E-05</v>
      </c>
      <c r="R340" s="182">
        <f>Q340*H340</f>
        <v>0.00572888</v>
      </c>
      <c r="S340" s="182">
        <v>0</v>
      </c>
      <c r="T340" s="182">
        <f>S340*H340</f>
        <v>0</v>
      </c>
      <c r="U340" s="183" t="s">
        <v>22</v>
      </c>
      <c r="AR340" s="17" t="s">
        <v>206</v>
      </c>
      <c r="AT340" s="17" t="s">
        <v>128</v>
      </c>
      <c r="AU340" s="17" t="s">
        <v>83</v>
      </c>
      <c r="AY340" s="17" t="s">
        <v>125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17" t="s">
        <v>79</v>
      </c>
      <c r="BK340" s="184">
        <f>ROUND(I340*H340,2)</f>
        <v>0</v>
      </c>
      <c r="BL340" s="17" t="s">
        <v>206</v>
      </c>
      <c r="BM340" s="17" t="s">
        <v>729</v>
      </c>
    </row>
    <row r="341" spans="2:51" s="12" customFormat="1" ht="10.2">
      <c r="B341" s="196"/>
      <c r="C341" s="197"/>
      <c r="D341" s="187" t="s">
        <v>134</v>
      </c>
      <c r="E341" s="198" t="s">
        <v>22</v>
      </c>
      <c r="F341" s="199" t="s">
        <v>716</v>
      </c>
      <c r="G341" s="197"/>
      <c r="H341" s="200">
        <v>1.298</v>
      </c>
      <c r="I341" s="201"/>
      <c r="J341" s="197"/>
      <c r="K341" s="197"/>
      <c r="L341" s="202"/>
      <c r="M341" s="203"/>
      <c r="N341" s="204"/>
      <c r="O341" s="204"/>
      <c r="P341" s="204"/>
      <c r="Q341" s="204"/>
      <c r="R341" s="204"/>
      <c r="S341" s="204"/>
      <c r="T341" s="204"/>
      <c r="U341" s="205"/>
      <c r="AT341" s="206" t="s">
        <v>134</v>
      </c>
      <c r="AU341" s="206" t="s">
        <v>83</v>
      </c>
      <c r="AV341" s="12" t="s">
        <v>83</v>
      </c>
      <c r="AW341" s="12" t="s">
        <v>35</v>
      </c>
      <c r="AX341" s="12" t="s">
        <v>74</v>
      </c>
      <c r="AY341" s="206" t="s">
        <v>125</v>
      </c>
    </row>
    <row r="342" spans="2:51" s="12" customFormat="1" ht="10.2">
      <c r="B342" s="196"/>
      <c r="C342" s="197"/>
      <c r="D342" s="187" t="s">
        <v>134</v>
      </c>
      <c r="E342" s="198" t="s">
        <v>22</v>
      </c>
      <c r="F342" s="199" t="s">
        <v>717</v>
      </c>
      <c r="G342" s="197"/>
      <c r="H342" s="200">
        <v>1.485</v>
      </c>
      <c r="I342" s="201"/>
      <c r="J342" s="197"/>
      <c r="K342" s="197"/>
      <c r="L342" s="202"/>
      <c r="M342" s="203"/>
      <c r="N342" s="204"/>
      <c r="O342" s="204"/>
      <c r="P342" s="204"/>
      <c r="Q342" s="204"/>
      <c r="R342" s="204"/>
      <c r="S342" s="204"/>
      <c r="T342" s="204"/>
      <c r="U342" s="205"/>
      <c r="AT342" s="206" t="s">
        <v>134</v>
      </c>
      <c r="AU342" s="206" t="s">
        <v>83</v>
      </c>
      <c r="AV342" s="12" t="s">
        <v>83</v>
      </c>
      <c r="AW342" s="12" t="s">
        <v>35</v>
      </c>
      <c r="AX342" s="12" t="s">
        <v>74</v>
      </c>
      <c r="AY342" s="206" t="s">
        <v>125</v>
      </c>
    </row>
    <row r="343" spans="2:51" s="14" customFormat="1" ht="10.2">
      <c r="B343" s="229"/>
      <c r="C343" s="230"/>
      <c r="D343" s="187" t="s">
        <v>134</v>
      </c>
      <c r="E343" s="231" t="s">
        <v>22</v>
      </c>
      <c r="F343" s="232" t="s">
        <v>718</v>
      </c>
      <c r="G343" s="230"/>
      <c r="H343" s="233">
        <v>2.7830000000000004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7"/>
      <c r="U343" s="238"/>
      <c r="AT343" s="239" t="s">
        <v>134</v>
      </c>
      <c r="AU343" s="239" t="s">
        <v>83</v>
      </c>
      <c r="AV343" s="14" t="s">
        <v>86</v>
      </c>
      <c r="AW343" s="14" t="s">
        <v>35</v>
      </c>
      <c r="AX343" s="14" t="s">
        <v>74</v>
      </c>
      <c r="AY343" s="239" t="s">
        <v>125</v>
      </c>
    </row>
    <row r="344" spans="2:51" s="12" customFormat="1" ht="10.2">
      <c r="B344" s="196"/>
      <c r="C344" s="197"/>
      <c r="D344" s="187" t="s">
        <v>134</v>
      </c>
      <c r="E344" s="198" t="s">
        <v>22</v>
      </c>
      <c r="F344" s="199" t="s">
        <v>89</v>
      </c>
      <c r="G344" s="197"/>
      <c r="H344" s="200">
        <v>4</v>
      </c>
      <c r="I344" s="201"/>
      <c r="J344" s="197"/>
      <c r="K344" s="197"/>
      <c r="L344" s="202"/>
      <c r="M344" s="203"/>
      <c r="N344" s="204"/>
      <c r="O344" s="204"/>
      <c r="P344" s="204"/>
      <c r="Q344" s="204"/>
      <c r="R344" s="204"/>
      <c r="S344" s="204"/>
      <c r="T344" s="204"/>
      <c r="U344" s="205"/>
      <c r="AT344" s="206" t="s">
        <v>134</v>
      </c>
      <c r="AU344" s="206" t="s">
        <v>83</v>
      </c>
      <c r="AV344" s="12" t="s">
        <v>83</v>
      </c>
      <c r="AW344" s="12" t="s">
        <v>35</v>
      </c>
      <c r="AX344" s="12" t="s">
        <v>74</v>
      </c>
      <c r="AY344" s="206" t="s">
        <v>125</v>
      </c>
    </row>
    <row r="345" spans="2:51" s="14" customFormat="1" ht="10.2">
      <c r="B345" s="229"/>
      <c r="C345" s="230"/>
      <c r="D345" s="187" t="s">
        <v>134</v>
      </c>
      <c r="E345" s="231" t="s">
        <v>22</v>
      </c>
      <c r="F345" s="232" t="s">
        <v>723</v>
      </c>
      <c r="G345" s="230"/>
      <c r="H345" s="233">
        <v>4</v>
      </c>
      <c r="I345" s="234"/>
      <c r="J345" s="230"/>
      <c r="K345" s="230"/>
      <c r="L345" s="235"/>
      <c r="M345" s="236"/>
      <c r="N345" s="237"/>
      <c r="O345" s="237"/>
      <c r="P345" s="237"/>
      <c r="Q345" s="237"/>
      <c r="R345" s="237"/>
      <c r="S345" s="237"/>
      <c r="T345" s="237"/>
      <c r="U345" s="238"/>
      <c r="AT345" s="239" t="s">
        <v>134</v>
      </c>
      <c r="AU345" s="239" t="s">
        <v>83</v>
      </c>
      <c r="AV345" s="14" t="s">
        <v>86</v>
      </c>
      <c r="AW345" s="14" t="s">
        <v>35</v>
      </c>
      <c r="AX345" s="14" t="s">
        <v>74</v>
      </c>
      <c r="AY345" s="239" t="s">
        <v>125</v>
      </c>
    </row>
    <row r="346" spans="2:51" s="12" customFormat="1" ht="10.2">
      <c r="B346" s="196"/>
      <c r="C346" s="197"/>
      <c r="D346" s="187" t="s">
        <v>134</v>
      </c>
      <c r="E346" s="198" t="s">
        <v>22</v>
      </c>
      <c r="F346" s="199" t="s">
        <v>89</v>
      </c>
      <c r="G346" s="197"/>
      <c r="H346" s="200">
        <v>4</v>
      </c>
      <c r="I346" s="201"/>
      <c r="J346" s="197"/>
      <c r="K346" s="197"/>
      <c r="L346" s="202"/>
      <c r="M346" s="203"/>
      <c r="N346" s="204"/>
      <c r="O346" s="204"/>
      <c r="P346" s="204"/>
      <c r="Q346" s="204"/>
      <c r="R346" s="204"/>
      <c r="S346" s="204"/>
      <c r="T346" s="204"/>
      <c r="U346" s="205"/>
      <c r="AT346" s="206" t="s">
        <v>134</v>
      </c>
      <c r="AU346" s="206" t="s">
        <v>83</v>
      </c>
      <c r="AV346" s="12" t="s">
        <v>83</v>
      </c>
      <c r="AW346" s="12" t="s">
        <v>35</v>
      </c>
      <c r="AX346" s="12" t="s">
        <v>74</v>
      </c>
      <c r="AY346" s="206" t="s">
        <v>125</v>
      </c>
    </row>
    <row r="347" spans="2:51" s="14" customFormat="1" ht="10.2">
      <c r="B347" s="229"/>
      <c r="C347" s="230"/>
      <c r="D347" s="187" t="s">
        <v>134</v>
      </c>
      <c r="E347" s="231" t="s">
        <v>22</v>
      </c>
      <c r="F347" s="232" t="s">
        <v>724</v>
      </c>
      <c r="G347" s="230"/>
      <c r="H347" s="233">
        <v>4</v>
      </c>
      <c r="I347" s="234"/>
      <c r="J347" s="230"/>
      <c r="K347" s="230"/>
      <c r="L347" s="235"/>
      <c r="M347" s="236"/>
      <c r="N347" s="237"/>
      <c r="O347" s="237"/>
      <c r="P347" s="237"/>
      <c r="Q347" s="237"/>
      <c r="R347" s="237"/>
      <c r="S347" s="237"/>
      <c r="T347" s="237"/>
      <c r="U347" s="238"/>
      <c r="AT347" s="239" t="s">
        <v>134</v>
      </c>
      <c r="AU347" s="239" t="s">
        <v>83</v>
      </c>
      <c r="AV347" s="14" t="s">
        <v>86</v>
      </c>
      <c r="AW347" s="14" t="s">
        <v>35</v>
      </c>
      <c r="AX347" s="14" t="s">
        <v>74</v>
      </c>
      <c r="AY347" s="239" t="s">
        <v>125</v>
      </c>
    </row>
    <row r="348" spans="2:51" s="12" customFormat="1" ht="10.2">
      <c r="B348" s="196"/>
      <c r="C348" s="197"/>
      <c r="D348" s="187" t="s">
        <v>134</v>
      </c>
      <c r="E348" s="198" t="s">
        <v>22</v>
      </c>
      <c r="F348" s="199" t="s">
        <v>597</v>
      </c>
      <c r="G348" s="197"/>
      <c r="H348" s="200">
        <v>18</v>
      </c>
      <c r="I348" s="201"/>
      <c r="J348" s="197"/>
      <c r="K348" s="197"/>
      <c r="L348" s="202"/>
      <c r="M348" s="203"/>
      <c r="N348" s="204"/>
      <c r="O348" s="204"/>
      <c r="P348" s="204"/>
      <c r="Q348" s="204"/>
      <c r="R348" s="204"/>
      <c r="S348" s="204"/>
      <c r="T348" s="204"/>
      <c r="U348" s="205"/>
      <c r="AT348" s="206" t="s">
        <v>134</v>
      </c>
      <c r="AU348" s="206" t="s">
        <v>83</v>
      </c>
      <c r="AV348" s="12" t="s">
        <v>83</v>
      </c>
      <c r="AW348" s="12" t="s">
        <v>35</v>
      </c>
      <c r="AX348" s="12" t="s">
        <v>74</v>
      </c>
      <c r="AY348" s="206" t="s">
        <v>125</v>
      </c>
    </row>
    <row r="349" spans="2:51" s="14" customFormat="1" ht="10.2">
      <c r="B349" s="229"/>
      <c r="C349" s="230"/>
      <c r="D349" s="187" t="s">
        <v>134</v>
      </c>
      <c r="E349" s="231" t="s">
        <v>22</v>
      </c>
      <c r="F349" s="232" t="s">
        <v>725</v>
      </c>
      <c r="G349" s="230"/>
      <c r="H349" s="233">
        <v>18</v>
      </c>
      <c r="I349" s="234"/>
      <c r="J349" s="230"/>
      <c r="K349" s="230"/>
      <c r="L349" s="235"/>
      <c r="M349" s="236"/>
      <c r="N349" s="237"/>
      <c r="O349" s="237"/>
      <c r="P349" s="237"/>
      <c r="Q349" s="237"/>
      <c r="R349" s="237"/>
      <c r="S349" s="237"/>
      <c r="T349" s="237"/>
      <c r="U349" s="238"/>
      <c r="AT349" s="239" t="s">
        <v>134</v>
      </c>
      <c r="AU349" s="239" t="s">
        <v>83</v>
      </c>
      <c r="AV349" s="14" t="s">
        <v>86</v>
      </c>
      <c r="AW349" s="14" t="s">
        <v>35</v>
      </c>
      <c r="AX349" s="14" t="s">
        <v>74</v>
      </c>
      <c r="AY349" s="239" t="s">
        <v>125</v>
      </c>
    </row>
    <row r="350" spans="2:51" s="11" customFormat="1" ht="10.2">
      <c r="B350" s="185"/>
      <c r="C350" s="186"/>
      <c r="D350" s="187" t="s">
        <v>134</v>
      </c>
      <c r="E350" s="188" t="s">
        <v>22</v>
      </c>
      <c r="F350" s="189" t="s">
        <v>663</v>
      </c>
      <c r="G350" s="186"/>
      <c r="H350" s="188" t="s">
        <v>22</v>
      </c>
      <c r="I350" s="190"/>
      <c r="J350" s="186"/>
      <c r="K350" s="186"/>
      <c r="L350" s="191"/>
      <c r="M350" s="192"/>
      <c r="N350" s="193"/>
      <c r="O350" s="193"/>
      <c r="P350" s="193"/>
      <c r="Q350" s="193"/>
      <c r="R350" s="193"/>
      <c r="S350" s="193"/>
      <c r="T350" s="193"/>
      <c r="U350" s="194"/>
      <c r="AT350" s="195" t="s">
        <v>134</v>
      </c>
      <c r="AU350" s="195" t="s">
        <v>83</v>
      </c>
      <c r="AV350" s="11" t="s">
        <v>79</v>
      </c>
      <c r="AW350" s="11" t="s">
        <v>35</v>
      </c>
      <c r="AX350" s="11" t="s">
        <v>74</v>
      </c>
      <c r="AY350" s="195" t="s">
        <v>125</v>
      </c>
    </row>
    <row r="351" spans="2:51" s="12" customFormat="1" ht="10.2">
      <c r="B351" s="196"/>
      <c r="C351" s="197"/>
      <c r="D351" s="187" t="s">
        <v>134</v>
      </c>
      <c r="E351" s="198" t="s">
        <v>22</v>
      </c>
      <c r="F351" s="199" t="s">
        <v>730</v>
      </c>
      <c r="G351" s="197"/>
      <c r="H351" s="200">
        <v>16.183</v>
      </c>
      <c r="I351" s="201"/>
      <c r="J351" s="197"/>
      <c r="K351" s="197"/>
      <c r="L351" s="202"/>
      <c r="M351" s="203"/>
      <c r="N351" s="204"/>
      <c r="O351" s="204"/>
      <c r="P351" s="204"/>
      <c r="Q351" s="204"/>
      <c r="R351" s="204"/>
      <c r="S351" s="204"/>
      <c r="T351" s="204"/>
      <c r="U351" s="205"/>
      <c r="AT351" s="206" t="s">
        <v>134</v>
      </c>
      <c r="AU351" s="206" t="s">
        <v>83</v>
      </c>
      <c r="AV351" s="12" t="s">
        <v>83</v>
      </c>
      <c r="AW351" s="12" t="s">
        <v>35</v>
      </c>
      <c r="AX351" s="12" t="s">
        <v>74</v>
      </c>
      <c r="AY351" s="206" t="s">
        <v>125</v>
      </c>
    </row>
    <row r="352" spans="2:51" s="11" customFormat="1" ht="10.2">
      <c r="B352" s="185"/>
      <c r="C352" s="186"/>
      <c r="D352" s="187" t="s">
        <v>134</v>
      </c>
      <c r="E352" s="188" t="s">
        <v>22</v>
      </c>
      <c r="F352" s="189" t="s">
        <v>671</v>
      </c>
      <c r="G352" s="186"/>
      <c r="H352" s="188" t="s">
        <v>22</v>
      </c>
      <c r="I352" s="190"/>
      <c r="J352" s="186"/>
      <c r="K352" s="186"/>
      <c r="L352" s="191"/>
      <c r="M352" s="192"/>
      <c r="N352" s="193"/>
      <c r="O352" s="193"/>
      <c r="P352" s="193"/>
      <c r="Q352" s="193"/>
      <c r="R352" s="193"/>
      <c r="S352" s="193"/>
      <c r="T352" s="193"/>
      <c r="U352" s="194"/>
      <c r="AT352" s="195" t="s">
        <v>134</v>
      </c>
      <c r="AU352" s="195" t="s">
        <v>83</v>
      </c>
      <c r="AV352" s="11" t="s">
        <v>79</v>
      </c>
      <c r="AW352" s="11" t="s">
        <v>35</v>
      </c>
      <c r="AX352" s="11" t="s">
        <v>74</v>
      </c>
      <c r="AY352" s="195" t="s">
        <v>125</v>
      </c>
    </row>
    <row r="353" spans="2:51" s="12" customFormat="1" ht="10.2">
      <c r="B353" s="196"/>
      <c r="C353" s="197"/>
      <c r="D353" s="187" t="s">
        <v>134</v>
      </c>
      <c r="E353" s="198" t="s">
        <v>22</v>
      </c>
      <c r="F353" s="199" t="s">
        <v>731</v>
      </c>
      <c r="G353" s="197"/>
      <c r="H353" s="200">
        <v>22.085</v>
      </c>
      <c r="I353" s="201"/>
      <c r="J353" s="197"/>
      <c r="K353" s="197"/>
      <c r="L353" s="202"/>
      <c r="M353" s="203"/>
      <c r="N353" s="204"/>
      <c r="O353" s="204"/>
      <c r="P353" s="204"/>
      <c r="Q353" s="204"/>
      <c r="R353" s="204"/>
      <c r="S353" s="204"/>
      <c r="T353" s="204"/>
      <c r="U353" s="205"/>
      <c r="AT353" s="206" t="s">
        <v>134</v>
      </c>
      <c r="AU353" s="206" t="s">
        <v>83</v>
      </c>
      <c r="AV353" s="12" t="s">
        <v>83</v>
      </c>
      <c r="AW353" s="12" t="s">
        <v>35</v>
      </c>
      <c r="AX353" s="12" t="s">
        <v>74</v>
      </c>
      <c r="AY353" s="206" t="s">
        <v>125</v>
      </c>
    </row>
    <row r="354" spans="2:51" s="11" customFormat="1" ht="10.2">
      <c r="B354" s="185"/>
      <c r="C354" s="186"/>
      <c r="D354" s="187" t="s">
        <v>134</v>
      </c>
      <c r="E354" s="188" t="s">
        <v>22</v>
      </c>
      <c r="F354" s="189" t="s">
        <v>665</v>
      </c>
      <c r="G354" s="186"/>
      <c r="H354" s="188" t="s">
        <v>22</v>
      </c>
      <c r="I354" s="190"/>
      <c r="J354" s="186"/>
      <c r="K354" s="186"/>
      <c r="L354" s="191"/>
      <c r="M354" s="192"/>
      <c r="N354" s="193"/>
      <c r="O354" s="193"/>
      <c r="P354" s="193"/>
      <c r="Q354" s="193"/>
      <c r="R354" s="193"/>
      <c r="S354" s="193"/>
      <c r="T354" s="193"/>
      <c r="U354" s="194"/>
      <c r="AT354" s="195" t="s">
        <v>134</v>
      </c>
      <c r="AU354" s="195" t="s">
        <v>83</v>
      </c>
      <c r="AV354" s="11" t="s">
        <v>79</v>
      </c>
      <c r="AW354" s="11" t="s">
        <v>35</v>
      </c>
      <c r="AX354" s="11" t="s">
        <v>74</v>
      </c>
      <c r="AY354" s="195" t="s">
        <v>125</v>
      </c>
    </row>
    <row r="355" spans="2:51" s="12" customFormat="1" ht="10.2">
      <c r="B355" s="196"/>
      <c r="C355" s="197"/>
      <c r="D355" s="187" t="s">
        <v>134</v>
      </c>
      <c r="E355" s="198" t="s">
        <v>22</v>
      </c>
      <c r="F355" s="199" t="s">
        <v>732</v>
      </c>
      <c r="G355" s="197"/>
      <c r="H355" s="200">
        <v>4.56</v>
      </c>
      <c r="I355" s="201"/>
      <c r="J355" s="197"/>
      <c r="K355" s="197"/>
      <c r="L355" s="202"/>
      <c r="M355" s="203"/>
      <c r="N355" s="204"/>
      <c r="O355" s="204"/>
      <c r="P355" s="204"/>
      <c r="Q355" s="204"/>
      <c r="R355" s="204"/>
      <c r="S355" s="204"/>
      <c r="T355" s="204"/>
      <c r="U355" s="205"/>
      <c r="AT355" s="206" t="s">
        <v>134</v>
      </c>
      <c r="AU355" s="206" t="s">
        <v>83</v>
      </c>
      <c r="AV355" s="12" t="s">
        <v>83</v>
      </c>
      <c r="AW355" s="12" t="s">
        <v>35</v>
      </c>
      <c r="AX355" s="12" t="s">
        <v>74</v>
      </c>
      <c r="AY355" s="206" t="s">
        <v>125</v>
      </c>
    </row>
    <row r="356" spans="2:51" s="14" customFormat="1" ht="10.2">
      <c r="B356" s="229"/>
      <c r="C356" s="230"/>
      <c r="D356" s="187" t="s">
        <v>134</v>
      </c>
      <c r="E356" s="231" t="s">
        <v>22</v>
      </c>
      <c r="F356" s="232" t="s">
        <v>733</v>
      </c>
      <c r="G356" s="230"/>
      <c r="H356" s="233">
        <v>42.828</v>
      </c>
      <c r="I356" s="234"/>
      <c r="J356" s="230"/>
      <c r="K356" s="230"/>
      <c r="L356" s="235"/>
      <c r="M356" s="236"/>
      <c r="N356" s="237"/>
      <c r="O356" s="237"/>
      <c r="P356" s="237"/>
      <c r="Q356" s="237"/>
      <c r="R356" s="237"/>
      <c r="S356" s="237"/>
      <c r="T356" s="237"/>
      <c r="U356" s="238"/>
      <c r="AT356" s="239" t="s">
        <v>134</v>
      </c>
      <c r="AU356" s="239" t="s">
        <v>83</v>
      </c>
      <c r="AV356" s="14" t="s">
        <v>86</v>
      </c>
      <c r="AW356" s="14" t="s">
        <v>35</v>
      </c>
      <c r="AX356" s="14" t="s">
        <v>74</v>
      </c>
      <c r="AY356" s="239" t="s">
        <v>125</v>
      </c>
    </row>
    <row r="357" spans="2:51" s="13" customFormat="1" ht="10.2">
      <c r="B357" s="207"/>
      <c r="C357" s="208"/>
      <c r="D357" s="187" t="s">
        <v>134</v>
      </c>
      <c r="E357" s="209" t="s">
        <v>22</v>
      </c>
      <c r="F357" s="210" t="s">
        <v>139</v>
      </c>
      <c r="G357" s="208"/>
      <c r="H357" s="211">
        <v>71.611</v>
      </c>
      <c r="I357" s="212"/>
      <c r="J357" s="208"/>
      <c r="K357" s="208"/>
      <c r="L357" s="213"/>
      <c r="M357" s="214"/>
      <c r="N357" s="215"/>
      <c r="O357" s="215"/>
      <c r="P357" s="215"/>
      <c r="Q357" s="215"/>
      <c r="R357" s="215"/>
      <c r="S357" s="215"/>
      <c r="T357" s="215"/>
      <c r="U357" s="216"/>
      <c r="AT357" s="217" t="s">
        <v>134</v>
      </c>
      <c r="AU357" s="217" t="s">
        <v>83</v>
      </c>
      <c r="AV357" s="13" t="s">
        <v>89</v>
      </c>
      <c r="AW357" s="13" t="s">
        <v>35</v>
      </c>
      <c r="AX357" s="13" t="s">
        <v>79</v>
      </c>
      <c r="AY357" s="217" t="s">
        <v>125</v>
      </c>
    </row>
    <row r="358" spans="2:65" s="1" customFormat="1" ht="20.4" customHeight="1">
      <c r="B358" s="34"/>
      <c r="C358" s="173" t="s">
        <v>734</v>
      </c>
      <c r="D358" s="173" t="s">
        <v>128</v>
      </c>
      <c r="E358" s="174" t="s">
        <v>735</v>
      </c>
      <c r="F358" s="175" t="s">
        <v>736</v>
      </c>
      <c r="G358" s="176" t="s">
        <v>131</v>
      </c>
      <c r="H358" s="177">
        <v>71.611</v>
      </c>
      <c r="I358" s="178"/>
      <c r="J358" s="179">
        <f>ROUND(I358*H358,2)</f>
        <v>0</v>
      </c>
      <c r="K358" s="175" t="s">
        <v>132</v>
      </c>
      <c r="L358" s="38"/>
      <c r="M358" s="180" t="s">
        <v>22</v>
      </c>
      <c r="N358" s="181" t="s">
        <v>45</v>
      </c>
      <c r="O358" s="60"/>
      <c r="P358" s="182">
        <f>O358*H358</f>
        <v>0</v>
      </c>
      <c r="Q358" s="182">
        <v>0.00014</v>
      </c>
      <c r="R358" s="182">
        <f>Q358*H358</f>
        <v>0.01002554</v>
      </c>
      <c r="S358" s="182">
        <v>0</v>
      </c>
      <c r="T358" s="182">
        <f>S358*H358</f>
        <v>0</v>
      </c>
      <c r="U358" s="183" t="s">
        <v>22</v>
      </c>
      <c r="AR358" s="17" t="s">
        <v>206</v>
      </c>
      <c r="AT358" s="17" t="s">
        <v>128</v>
      </c>
      <c r="AU358" s="17" t="s">
        <v>83</v>
      </c>
      <c r="AY358" s="17" t="s">
        <v>125</v>
      </c>
      <c r="BE358" s="184">
        <f>IF(N358="základní",J358,0)</f>
        <v>0</v>
      </c>
      <c r="BF358" s="184">
        <f>IF(N358="snížená",J358,0)</f>
        <v>0</v>
      </c>
      <c r="BG358" s="184">
        <f>IF(N358="zákl. přenesená",J358,0)</f>
        <v>0</v>
      </c>
      <c r="BH358" s="184">
        <f>IF(N358="sníž. přenesená",J358,0)</f>
        <v>0</v>
      </c>
      <c r="BI358" s="184">
        <f>IF(N358="nulová",J358,0)</f>
        <v>0</v>
      </c>
      <c r="BJ358" s="17" t="s">
        <v>79</v>
      </c>
      <c r="BK358" s="184">
        <f>ROUND(I358*H358,2)</f>
        <v>0</v>
      </c>
      <c r="BL358" s="17" t="s">
        <v>206</v>
      </c>
      <c r="BM358" s="17" t="s">
        <v>737</v>
      </c>
    </row>
    <row r="359" spans="2:51" s="12" customFormat="1" ht="10.2">
      <c r="B359" s="196"/>
      <c r="C359" s="197"/>
      <c r="D359" s="187" t="s">
        <v>134</v>
      </c>
      <c r="E359" s="198" t="s">
        <v>22</v>
      </c>
      <c r="F359" s="199" t="s">
        <v>716</v>
      </c>
      <c r="G359" s="197"/>
      <c r="H359" s="200">
        <v>1.298</v>
      </c>
      <c r="I359" s="201"/>
      <c r="J359" s="197"/>
      <c r="K359" s="197"/>
      <c r="L359" s="202"/>
      <c r="M359" s="203"/>
      <c r="N359" s="204"/>
      <c r="O359" s="204"/>
      <c r="P359" s="204"/>
      <c r="Q359" s="204"/>
      <c r="R359" s="204"/>
      <c r="S359" s="204"/>
      <c r="T359" s="204"/>
      <c r="U359" s="205"/>
      <c r="AT359" s="206" t="s">
        <v>134</v>
      </c>
      <c r="AU359" s="206" t="s">
        <v>83</v>
      </c>
      <c r="AV359" s="12" t="s">
        <v>83</v>
      </c>
      <c r="AW359" s="12" t="s">
        <v>35</v>
      </c>
      <c r="AX359" s="12" t="s">
        <v>74</v>
      </c>
      <c r="AY359" s="206" t="s">
        <v>125</v>
      </c>
    </row>
    <row r="360" spans="2:51" s="12" customFormat="1" ht="10.2">
      <c r="B360" s="196"/>
      <c r="C360" s="197"/>
      <c r="D360" s="187" t="s">
        <v>134</v>
      </c>
      <c r="E360" s="198" t="s">
        <v>22</v>
      </c>
      <c r="F360" s="199" t="s">
        <v>717</v>
      </c>
      <c r="G360" s="197"/>
      <c r="H360" s="200">
        <v>1.485</v>
      </c>
      <c r="I360" s="201"/>
      <c r="J360" s="197"/>
      <c r="K360" s="197"/>
      <c r="L360" s="202"/>
      <c r="M360" s="203"/>
      <c r="N360" s="204"/>
      <c r="O360" s="204"/>
      <c r="P360" s="204"/>
      <c r="Q360" s="204"/>
      <c r="R360" s="204"/>
      <c r="S360" s="204"/>
      <c r="T360" s="204"/>
      <c r="U360" s="205"/>
      <c r="AT360" s="206" t="s">
        <v>134</v>
      </c>
      <c r="AU360" s="206" t="s">
        <v>83</v>
      </c>
      <c r="AV360" s="12" t="s">
        <v>83</v>
      </c>
      <c r="AW360" s="12" t="s">
        <v>35</v>
      </c>
      <c r="AX360" s="12" t="s">
        <v>74</v>
      </c>
      <c r="AY360" s="206" t="s">
        <v>125</v>
      </c>
    </row>
    <row r="361" spans="2:51" s="14" customFormat="1" ht="10.2">
      <c r="B361" s="229"/>
      <c r="C361" s="230"/>
      <c r="D361" s="187" t="s">
        <v>134</v>
      </c>
      <c r="E361" s="231" t="s">
        <v>22</v>
      </c>
      <c r="F361" s="232" t="s">
        <v>718</v>
      </c>
      <c r="G361" s="230"/>
      <c r="H361" s="233">
        <v>2.7830000000000004</v>
      </c>
      <c r="I361" s="234"/>
      <c r="J361" s="230"/>
      <c r="K361" s="230"/>
      <c r="L361" s="235"/>
      <c r="M361" s="236"/>
      <c r="N361" s="237"/>
      <c r="O361" s="237"/>
      <c r="P361" s="237"/>
      <c r="Q361" s="237"/>
      <c r="R361" s="237"/>
      <c r="S361" s="237"/>
      <c r="T361" s="237"/>
      <c r="U361" s="238"/>
      <c r="AT361" s="239" t="s">
        <v>134</v>
      </c>
      <c r="AU361" s="239" t="s">
        <v>83</v>
      </c>
      <c r="AV361" s="14" t="s">
        <v>86</v>
      </c>
      <c r="AW361" s="14" t="s">
        <v>35</v>
      </c>
      <c r="AX361" s="14" t="s">
        <v>74</v>
      </c>
      <c r="AY361" s="239" t="s">
        <v>125</v>
      </c>
    </row>
    <row r="362" spans="2:51" s="12" customFormat="1" ht="10.2">
      <c r="B362" s="196"/>
      <c r="C362" s="197"/>
      <c r="D362" s="187" t="s">
        <v>134</v>
      </c>
      <c r="E362" s="198" t="s">
        <v>22</v>
      </c>
      <c r="F362" s="199" t="s">
        <v>89</v>
      </c>
      <c r="G362" s="197"/>
      <c r="H362" s="200">
        <v>4</v>
      </c>
      <c r="I362" s="201"/>
      <c r="J362" s="197"/>
      <c r="K362" s="197"/>
      <c r="L362" s="202"/>
      <c r="M362" s="203"/>
      <c r="N362" s="204"/>
      <c r="O362" s="204"/>
      <c r="P362" s="204"/>
      <c r="Q362" s="204"/>
      <c r="R362" s="204"/>
      <c r="S362" s="204"/>
      <c r="T362" s="204"/>
      <c r="U362" s="205"/>
      <c r="AT362" s="206" t="s">
        <v>134</v>
      </c>
      <c r="AU362" s="206" t="s">
        <v>83</v>
      </c>
      <c r="AV362" s="12" t="s">
        <v>83</v>
      </c>
      <c r="AW362" s="12" t="s">
        <v>35</v>
      </c>
      <c r="AX362" s="12" t="s">
        <v>74</v>
      </c>
      <c r="AY362" s="206" t="s">
        <v>125</v>
      </c>
    </row>
    <row r="363" spans="2:51" s="14" customFormat="1" ht="10.2">
      <c r="B363" s="229"/>
      <c r="C363" s="230"/>
      <c r="D363" s="187" t="s">
        <v>134</v>
      </c>
      <c r="E363" s="231" t="s">
        <v>22</v>
      </c>
      <c r="F363" s="232" t="s">
        <v>723</v>
      </c>
      <c r="G363" s="230"/>
      <c r="H363" s="233">
        <v>4</v>
      </c>
      <c r="I363" s="234"/>
      <c r="J363" s="230"/>
      <c r="K363" s="230"/>
      <c r="L363" s="235"/>
      <c r="M363" s="236"/>
      <c r="N363" s="237"/>
      <c r="O363" s="237"/>
      <c r="P363" s="237"/>
      <c r="Q363" s="237"/>
      <c r="R363" s="237"/>
      <c r="S363" s="237"/>
      <c r="T363" s="237"/>
      <c r="U363" s="238"/>
      <c r="AT363" s="239" t="s">
        <v>134</v>
      </c>
      <c r="AU363" s="239" t="s">
        <v>83</v>
      </c>
      <c r="AV363" s="14" t="s">
        <v>86</v>
      </c>
      <c r="AW363" s="14" t="s">
        <v>35</v>
      </c>
      <c r="AX363" s="14" t="s">
        <v>74</v>
      </c>
      <c r="AY363" s="239" t="s">
        <v>125</v>
      </c>
    </row>
    <row r="364" spans="2:51" s="12" customFormat="1" ht="10.2">
      <c r="B364" s="196"/>
      <c r="C364" s="197"/>
      <c r="D364" s="187" t="s">
        <v>134</v>
      </c>
      <c r="E364" s="198" t="s">
        <v>22</v>
      </c>
      <c r="F364" s="199" t="s">
        <v>89</v>
      </c>
      <c r="G364" s="197"/>
      <c r="H364" s="200">
        <v>4</v>
      </c>
      <c r="I364" s="201"/>
      <c r="J364" s="197"/>
      <c r="K364" s="197"/>
      <c r="L364" s="202"/>
      <c r="M364" s="203"/>
      <c r="N364" s="204"/>
      <c r="O364" s="204"/>
      <c r="P364" s="204"/>
      <c r="Q364" s="204"/>
      <c r="R364" s="204"/>
      <c r="S364" s="204"/>
      <c r="T364" s="204"/>
      <c r="U364" s="205"/>
      <c r="AT364" s="206" t="s">
        <v>134</v>
      </c>
      <c r="AU364" s="206" t="s">
        <v>83</v>
      </c>
      <c r="AV364" s="12" t="s">
        <v>83</v>
      </c>
      <c r="AW364" s="12" t="s">
        <v>35</v>
      </c>
      <c r="AX364" s="12" t="s">
        <v>74</v>
      </c>
      <c r="AY364" s="206" t="s">
        <v>125</v>
      </c>
    </row>
    <row r="365" spans="2:51" s="14" customFormat="1" ht="10.2">
      <c r="B365" s="229"/>
      <c r="C365" s="230"/>
      <c r="D365" s="187" t="s">
        <v>134</v>
      </c>
      <c r="E365" s="231" t="s">
        <v>22</v>
      </c>
      <c r="F365" s="232" t="s">
        <v>724</v>
      </c>
      <c r="G365" s="230"/>
      <c r="H365" s="233">
        <v>4</v>
      </c>
      <c r="I365" s="234"/>
      <c r="J365" s="230"/>
      <c r="K365" s="230"/>
      <c r="L365" s="235"/>
      <c r="M365" s="236"/>
      <c r="N365" s="237"/>
      <c r="O365" s="237"/>
      <c r="P365" s="237"/>
      <c r="Q365" s="237"/>
      <c r="R365" s="237"/>
      <c r="S365" s="237"/>
      <c r="T365" s="237"/>
      <c r="U365" s="238"/>
      <c r="AT365" s="239" t="s">
        <v>134</v>
      </c>
      <c r="AU365" s="239" t="s">
        <v>83</v>
      </c>
      <c r="AV365" s="14" t="s">
        <v>86</v>
      </c>
      <c r="AW365" s="14" t="s">
        <v>35</v>
      </c>
      <c r="AX365" s="14" t="s">
        <v>74</v>
      </c>
      <c r="AY365" s="239" t="s">
        <v>125</v>
      </c>
    </row>
    <row r="366" spans="2:51" s="12" customFormat="1" ht="10.2">
      <c r="B366" s="196"/>
      <c r="C366" s="197"/>
      <c r="D366" s="187" t="s">
        <v>134</v>
      </c>
      <c r="E366" s="198" t="s">
        <v>22</v>
      </c>
      <c r="F366" s="199" t="s">
        <v>597</v>
      </c>
      <c r="G366" s="197"/>
      <c r="H366" s="200">
        <v>18</v>
      </c>
      <c r="I366" s="201"/>
      <c r="J366" s="197"/>
      <c r="K366" s="197"/>
      <c r="L366" s="202"/>
      <c r="M366" s="203"/>
      <c r="N366" s="204"/>
      <c r="O366" s="204"/>
      <c r="P366" s="204"/>
      <c r="Q366" s="204"/>
      <c r="R366" s="204"/>
      <c r="S366" s="204"/>
      <c r="T366" s="204"/>
      <c r="U366" s="205"/>
      <c r="AT366" s="206" t="s">
        <v>134</v>
      </c>
      <c r="AU366" s="206" t="s">
        <v>83</v>
      </c>
      <c r="AV366" s="12" t="s">
        <v>83</v>
      </c>
      <c r="AW366" s="12" t="s">
        <v>35</v>
      </c>
      <c r="AX366" s="12" t="s">
        <v>74</v>
      </c>
      <c r="AY366" s="206" t="s">
        <v>125</v>
      </c>
    </row>
    <row r="367" spans="2:51" s="14" customFormat="1" ht="10.2">
      <c r="B367" s="229"/>
      <c r="C367" s="230"/>
      <c r="D367" s="187" t="s">
        <v>134</v>
      </c>
      <c r="E367" s="231" t="s">
        <v>22</v>
      </c>
      <c r="F367" s="232" t="s">
        <v>725</v>
      </c>
      <c r="G367" s="230"/>
      <c r="H367" s="233">
        <v>18</v>
      </c>
      <c r="I367" s="234"/>
      <c r="J367" s="230"/>
      <c r="K367" s="230"/>
      <c r="L367" s="235"/>
      <c r="M367" s="236"/>
      <c r="N367" s="237"/>
      <c r="O367" s="237"/>
      <c r="P367" s="237"/>
      <c r="Q367" s="237"/>
      <c r="R367" s="237"/>
      <c r="S367" s="237"/>
      <c r="T367" s="237"/>
      <c r="U367" s="238"/>
      <c r="AT367" s="239" t="s">
        <v>134</v>
      </c>
      <c r="AU367" s="239" t="s">
        <v>83</v>
      </c>
      <c r="AV367" s="14" t="s">
        <v>86</v>
      </c>
      <c r="AW367" s="14" t="s">
        <v>35</v>
      </c>
      <c r="AX367" s="14" t="s">
        <v>74</v>
      </c>
      <c r="AY367" s="239" t="s">
        <v>125</v>
      </c>
    </row>
    <row r="368" spans="2:51" s="11" customFormat="1" ht="10.2">
      <c r="B368" s="185"/>
      <c r="C368" s="186"/>
      <c r="D368" s="187" t="s">
        <v>134</v>
      </c>
      <c r="E368" s="188" t="s">
        <v>22</v>
      </c>
      <c r="F368" s="189" t="s">
        <v>663</v>
      </c>
      <c r="G368" s="186"/>
      <c r="H368" s="188" t="s">
        <v>22</v>
      </c>
      <c r="I368" s="190"/>
      <c r="J368" s="186"/>
      <c r="K368" s="186"/>
      <c r="L368" s="191"/>
      <c r="M368" s="192"/>
      <c r="N368" s="193"/>
      <c r="O368" s="193"/>
      <c r="P368" s="193"/>
      <c r="Q368" s="193"/>
      <c r="R368" s="193"/>
      <c r="S368" s="193"/>
      <c r="T368" s="193"/>
      <c r="U368" s="194"/>
      <c r="AT368" s="195" t="s">
        <v>134</v>
      </c>
      <c r="AU368" s="195" t="s">
        <v>83</v>
      </c>
      <c r="AV368" s="11" t="s">
        <v>79</v>
      </c>
      <c r="AW368" s="11" t="s">
        <v>35</v>
      </c>
      <c r="AX368" s="11" t="s">
        <v>74</v>
      </c>
      <c r="AY368" s="195" t="s">
        <v>125</v>
      </c>
    </row>
    <row r="369" spans="2:51" s="12" customFormat="1" ht="10.2">
      <c r="B369" s="196"/>
      <c r="C369" s="197"/>
      <c r="D369" s="187" t="s">
        <v>134</v>
      </c>
      <c r="E369" s="198" t="s">
        <v>22</v>
      </c>
      <c r="F369" s="199" t="s">
        <v>730</v>
      </c>
      <c r="G369" s="197"/>
      <c r="H369" s="200">
        <v>16.183</v>
      </c>
      <c r="I369" s="201"/>
      <c r="J369" s="197"/>
      <c r="K369" s="197"/>
      <c r="L369" s="202"/>
      <c r="M369" s="203"/>
      <c r="N369" s="204"/>
      <c r="O369" s="204"/>
      <c r="P369" s="204"/>
      <c r="Q369" s="204"/>
      <c r="R369" s="204"/>
      <c r="S369" s="204"/>
      <c r="T369" s="204"/>
      <c r="U369" s="205"/>
      <c r="AT369" s="206" t="s">
        <v>134</v>
      </c>
      <c r="AU369" s="206" t="s">
        <v>83</v>
      </c>
      <c r="AV369" s="12" t="s">
        <v>83</v>
      </c>
      <c r="AW369" s="12" t="s">
        <v>35</v>
      </c>
      <c r="AX369" s="12" t="s">
        <v>74</v>
      </c>
      <c r="AY369" s="206" t="s">
        <v>125</v>
      </c>
    </row>
    <row r="370" spans="2:51" s="11" customFormat="1" ht="10.2">
      <c r="B370" s="185"/>
      <c r="C370" s="186"/>
      <c r="D370" s="187" t="s">
        <v>134</v>
      </c>
      <c r="E370" s="188" t="s">
        <v>22</v>
      </c>
      <c r="F370" s="189" t="s">
        <v>671</v>
      </c>
      <c r="G370" s="186"/>
      <c r="H370" s="188" t="s">
        <v>22</v>
      </c>
      <c r="I370" s="190"/>
      <c r="J370" s="186"/>
      <c r="K370" s="186"/>
      <c r="L370" s="191"/>
      <c r="M370" s="192"/>
      <c r="N370" s="193"/>
      <c r="O370" s="193"/>
      <c r="P370" s="193"/>
      <c r="Q370" s="193"/>
      <c r="R370" s="193"/>
      <c r="S370" s="193"/>
      <c r="T370" s="193"/>
      <c r="U370" s="194"/>
      <c r="AT370" s="195" t="s">
        <v>134</v>
      </c>
      <c r="AU370" s="195" t="s">
        <v>83</v>
      </c>
      <c r="AV370" s="11" t="s">
        <v>79</v>
      </c>
      <c r="AW370" s="11" t="s">
        <v>35</v>
      </c>
      <c r="AX370" s="11" t="s">
        <v>74</v>
      </c>
      <c r="AY370" s="195" t="s">
        <v>125</v>
      </c>
    </row>
    <row r="371" spans="2:51" s="12" customFormat="1" ht="10.2">
      <c r="B371" s="196"/>
      <c r="C371" s="197"/>
      <c r="D371" s="187" t="s">
        <v>134</v>
      </c>
      <c r="E371" s="198" t="s">
        <v>22</v>
      </c>
      <c r="F371" s="199" t="s">
        <v>731</v>
      </c>
      <c r="G371" s="197"/>
      <c r="H371" s="200">
        <v>22.085</v>
      </c>
      <c r="I371" s="201"/>
      <c r="J371" s="197"/>
      <c r="K371" s="197"/>
      <c r="L371" s="202"/>
      <c r="M371" s="203"/>
      <c r="N371" s="204"/>
      <c r="O371" s="204"/>
      <c r="P371" s="204"/>
      <c r="Q371" s="204"/>
      <c r="R371" s="204"/>
      <c r="S371" s="204"/>
      <c r="T371" s="204"/>
      <c r="U371" s="205"/>
      <c r="AT371" s="206" t="s">
        <v>134</v>
      </c>
      <c r="AU371" s="206" t="s">
        <v>83</v>
      </c>
      <c r="AV371" s="12" t="s">
        <v>83</v>
      </c>
      <c r="AW371" s="12" t="s">
        <v>35</v>
      </c>
      <c r="AX371" s="12" t="s">
        <v>74</v>
      </c>
      <c r="AY371" s="206" t="s">
        <v>125</v>
      </c>
    </row>
    <row r="372" spans="2:51" s="11" customFormat="1" ht="10.2">
      <c r="B372" s="185"/>
      <c r="C372" s="186"/>
      <c r="D372" s="187" t="s">
        <v>134</v>
      </c>
      <c r="E372" s="188" t="s">
        <v>22</v>
      </c>
      <c r="F372" s="189" t="s">
        <v>665</v>
      </c>
      <c r="G372" s="186"/>
      <c r="H372" s="188" t="s">
        <v>22</v>
      </c>
      <c r="I372" s="190"/>
      <c r="J372" s="186"/>
      <c r="K372" s="186"/>
      <c r="L372" s="191"/>
      <c r="M372" s="192"/>
      <c r="N372" s="193"/>
      <c r="O372" s="193"/>
      <c r="P372" s="193"/>
      <c r="Q372" s="193"/>
      <c r="R372" s="193"/>
      <c r="S372" s="193"/>
      <c r="T372" s="193"/>
      <c r="U372" s="194"/>
      <c r="AT372" s="195" t="s">
        <v>134</v>
      </c>
      <c r="AU372" s="195" t="s">
        <v>83</v>
      </c>
      <c r="AV372" s="11" t="s">
        <v>79</v>
      </c>
      <c r="AW372" s="11" t="s">
        <v>35</v>
      </c>
      <c r="AX372" s="11" t="s">
        <v>74</v>
      </c>
      <c r="AY372" s="195" t="s">
        <v>125</v>
      </c>
    </row>
    <row r="373" spans="2:51" s="12" customFormat="1" ht="10.2">
      <c r="B373" s="196"/>
      <c r="C373" s="197"/>
      <c r="D373" s="187" t="s">
        <v>134</v>
      </c>
      <c r="E373" s="198" t="s">
        <v>22</v>
      </c>
      <c r="F373" s="199" t="s">
        <v>732</v>
      </c>
      <c r="G373" s="197"/>
      <c r="H373" s="200">
        <v>4.56</v>
      </c>
      <c r="I373" s="201"/>
      <c r="J373" s="197"/>
      <c r="K373" s="197"/>
      <c r="L373" s="202"/>
      <c r="M373" s="203"/>
      <c r="N373" s="204"/>
      <c r="O373" s="204"/>
      <c r="P373" s="204"/>
      <c r="Q373" s="204"/>
      <c r="R373" s="204"/>
      <c r="S373" s="204"/>
      <c r="T373" s="204"/>
      <c r="U373" s="205"/>
      <c r="AT373" s="206" t="s">
        <v>134</v>
      </c>
      <c r="AU373" s="206" t="s">
        <v>83</v>
      </c>
      <c r="AV373" s="12" t="s">
        <v>83</v>
      </c>
      <c r="AW373" s="12" t="s">
        <v>35</v>
      </c>
      <c r="AX373" s="12" t="s">
        <v>74</v>
      </c>
      <c r="AY373" s="206" t="s">
        <v>125</v>
      </c>
    </row>
    <row r="374" spans="2:51" s="14" customFormat="1" ht="10.2">
      <c r="B374" s="229"/>
      <c r="C374" s="230"/>
      <c r="D374" s="187" t="s">
        <v>134</v>
      </c>
      <c r="E374" s="231" t="s">
        <v>22</v>
      </c>
      <c r="F374" s="232" t="s">
        <v>733</v>
      </c>
      <c r="G374" s="230"/>
      <c r="H374" s="233">
        <v>42.828</v>
      </c>
      <c r="I374" s="234"/>
      <c r="J374" s="230"/>
      <c r="K374" s="230"/>
      <c r="L374" s="235"/>
      <c r="M374" s="236"/>
      <c r="N374" s="237"/>
      <c r="O374" s="237"/>
      <c r="P374" s="237"/>
      <c r="Q374" s="237"/>
      <c r="R374" s="237"/>
      <c r="S374" s="237"/>
      <c r="T374" s="237"/>
      <c r="U374" s="238"/>
      <c r="AT374" s="239" t="s">
        <v>134</v>
      </c>
      <c r="AU374" s="239" t="s">
        <v>83</v>
      </c>
      <c r="AV374" s="14" t="s">
        <v>86</v>
      </c>
      <c r="AW374" s="14" t="s">
        <v>35</v>
      </c>
      <c r="AX374" s="14" t="s">
        <v>74</v>
      </c>
      <c r="AY374" s="239" t="s">
        <v>125</v>
      </c>
    </row>
    <row r="375" spans="2:51" s="13" customFormat="1" ht="10.2">
      <c r="B375" s="207"/>
      <c r="C375" s="208"/>
      <c r="D375" s="187" t="s">
        <v>134</v>
      </c>
      <c r="E375" s="209" t="s">
        <v>22</v>
      </c>
      <c r="F375" s="210" t="s">
        <v>139</v>
      </c>
      <c r="G375" s="208"/>
      <c r="H375" s="211">
        <v>71.611</v>
      </c>
      <c r="I375" s="212"/>
      <c r="J375" s="208"/>
      <c r="K375" s="208"/>
      <c r="L375" s="213"/>
      <c r="M375" s="214"/>
      <c r="N375" s="215"/>
      <c r="O375" s="215"/>
      <c r="P375" s="215"/>
      <c r="Q375" s="215"/>
      <c r="R375" s="215"/>
      <c r="S375" s="215"/>
      <c r="T375" s="215"/>
      <c r="U375" s="216"/>
      <c r="AT375" s="217" t="s">
        <v>134</v>
      </c>
      <c r="AU375" s="217" t="s">
        <v>83</v>
      </c>
      <c r="AV375" s="13" t="s">
        <v>89</v>
      </c>
      <c r="AW375" s="13" t="s">
        <v>35</v>
      </c>
      <c r="AX375" s="13" t="s">
        <v>79</v>
      </c>
      <c r="AY375" s="217" t="s">
        <v>125</v>
      </c>
    </row>
    <row r="376" spans="2:65" s="1" customFormat="1" ht="20.4" customHeight="1">
      <c r="B376" s="34"/>
      <c r="C376" s="173" t="s">
        <v>738</v>
      </c>
      <c r="D376" s="173" t="s">
        <v>128</v>
      </c>
      <c r="E376" s="174" t="s">
        <v>739</v>
      </c>
      <c r="F376" s="175" t="s">
        <v>740</v>
      </c>
      <c r="G376" s="176" t="s">
        <v>131</v>
      </c>
      <c r="H376" s="177">
        <v>71.611</v>
      </c>
      <c r="I376" s="178"/>
      <c r="J376" s="179">
        <f>ROUND(I376*H376,2)</f>
        <v>0</v>
      </c>
      <c r="K376" s="175" t="s">
        <v>132</v>
      </c>
      <c r="L376" s="38"/>
      <c r="M376" s="180" t="s">
        <v>22</v>
      </c>
      <c r="N376" s="181" t="s">
        <v>45</v>
      </c>
      <c r="O376" s="60"/>
      <c r="P376" s="182">
        <f>O376*H376</f>
        <v>0</v>
      </c>
      <c r="Q376" s="182">
        <v>0.00012</v>
      </c>
      <c r="R376" s="182">
        <f>Q376*H376</f>
        <v>0.008593320000000002</v>
      </c>
      <c r="S376" s="182">
        <v>0</v>
      </c>
      <c r="T376" s="182">
        <f>S376*H376</f>
        <v>0</v>
      </c>
      <c r="U376" s="183" t="s">
        <v>22</v>
      </c>
      <c r="AR376" s="17" t="s">
        <v>206</v>
      </c>
      <c r="AT376" s="17" t="s">
        <v>128</v>
      </c>
      <c r="AU376" s="17" t="s">
        <v>83</v>
      </c>
      <c r="AY376" s="17" t="s">
        <v>125</v>
      </c>
      <c r="BE376" s="184">
        <f>IF(N376="základní",J376,0)</f>
        <v>0</v>
      </c>
      <c r="BF376" s="184">
        <f>IF(N376="snížená",J376,0)</f>
        <v>0</v>
      </c>
      <c r="BG376" s="184">
        <f>IF(N376="zákl. přenesená",J376,0)</f>
        <v>0</v>
      </c>
      <c r="BH376" s="184">
        <f>IF(N376="sníž. přenesená",J376,0)</f>
        <v>0</v>
      </c>
      <c r="BI376" s="184">
        <f>IF(N376="nulová",J376,0)</f>
        <v>0</v>
      </c>
      <c r="BJ376" s="17" t="s">
        <v>79</v>
      </c>
      <c r="BK376" s="184">
        <f>ROUND(I376*H376,2)</f>
        <v>0</v>
      </c>
      <c r="BL376" s="17" t="s">
        <v>206</v>
      </c>
      <c r="BM376" s="17" t="s">
        <v>741</v>
      </c>
    </row>
    <row r="377" spans="2:51" s="12" customFormat="1" ht="10.2">
      <c r="B377" s="196"/>
      <c r="C377" s="197"/>
      <c r="D377" s="187" t="s">
        <v>134</v>
      </c>
      <c r="E377" s="198" t="s">
        <v>22</v>
      </c>
      <c r="F377" s="199" t="s">
        <v>716</v>
      </c>
      <c r="G377" s="197"/>
      <c r="H377" s="200">
        <v>1.298</v>
      </c>
      <c r="I377" s="201"/>
      <c r="J377" s="197"/>
      <c r="K377" s="197"/>
      <c r="L377" s="202"/>
      <c r="M377" s="203"/>
      <c r="N377" s="204"/>
      <c r="O377" s="204"/>
      <c r="P377" s="204"/>
      <c r="Q377" s="204"/>
      <c r="R377" s="204"/>
      <c r="S377" s="204"/>
      <c r="T377" s="204"/>
      <c r="U377" s="205"/>
      <c r="AT377" s="206" t="s">
        <v>134</v>
      </c>
      <c r="AU377" s="206" t="s">
        <v>83</v>
      </c>
      <c r="AV377" s="12" t="s">
        <v>83</v>
      </c>
      <c r="AW377" s="12" t="s">
        <v>35</v>
      </c>
      <c r="AX377" s="12" t="s">
        <v>74</v>
      </c>
      <c r="AY377" s="206" t="s">
        <v>125</v>
      </c>
    </row>
    <row r="378" spans="2:51" s="12" customFormat="1" ht="10.2">
      <c r="B378" s="196"/>
      <c r="C378" s="197"/>
      <c r="D378" s="187" t="s">
        <v>134</v>
      </c>
      <c r="E378" s="198" t="s">
        <v>22</v>
      </c>
      <c r="F378" s="199" t="s">
        <v>717</v>
      </c>
      <c r="G378" s="197"/>
      <c r="H378" s="200">
        <v>1.485</v>
      </c>
      <c r="I378" s="201"/>
      <c r="J378" s="197"/>
      <c r="K378" s="197"/>
      <c r="L378" s="202"/>
      <c r="M378" s="203"/>
      <c r="N378" s="204"/>
      <c r="O378" s="204"/>
      <c r="P378" s="204"/>
      <c r="Q378" s="204"/>
      <c r="R378" s="204"/>
      <c r="S378" s="204"/>
      <c r="T378" s="204"/>
      <c r="U378" s="205"/>
      <c r="AT378" s="206" t="s">
        <v>134</v>
      </c>
      <c r="AU378" s="206" t="s">
        <v>83</v>
      </c>
      <c r="AV378" s="12" t="s">
        <v>83</v>
      </c>
      <c r="AW378" s="12" t="s">
        <v>35</v>
      </c>
      <c r="AX378" s="12" t="s">
        <v>74</v>
      </c>
      <c r="AY378" s="206" t="s">
        <v>125</v>
      </c>
    </row>
    <row r="379" spans="2:51" s="14" customFormat="1" ht="10.2">
      <c r="B379" s="229"/>
      <c r="C379" s="230"/>
      <c r="D379" s="187" t="s">
        <v>134</v>
      </c>
      <c r="E379" s="231" t="s">
        <v>22</v>
      </c>
      <c r="F379" s="232" t="s">
        <v>718</v>
      </c>
      <c r="G379" s="230"/>
      <c r="H379" s="233">
        <v>2.7830000000000004</v>
      </c>
      <c r="I379" s="234"/>
      <c r="J379" s="230"/>
      <c r="K379" s="230"/>
      <c r="L379" s="235"/>
      <c r="M379" s="236"/>
      <c r="N379" s="237"/>
      <c r="O379" s="237"/>
      <c r="P379" s="237"/>
      <c r="Q379" s="237"/>
      <c r="R379" s="237"/>
      <c r="S379" s="237"/>
      <c r="T379" s="237"/>
      <c r="U379" s="238"/>
      <c r="AT379" s="239" t="s">
        <v>134</v>
      </c>
      <c r="AU379" s="239" t="s">
        <v>83</v>
      </c>
      <c r="AV379" s="14" t="s">
        <v>86</v>
      </c>
      <c r="AW379" s="14" t="s">
        <v>35</v>
      </c>
      <c r="AX379" s="14" t="s">
        <v>74</v>
      </c>
      <c r="AY379" s="239" t="s">
        <v>125</v>
      </c>
    </row>
    <row r="380" spans="2:51" s="12" customFormat="1" ht="10.2">
      <c r="B380" s="196"/>
      <c r="C380" s="197"/>
      <c r="D380" s="187" t="s">
        <v>134</v>
      </c>
      <c r="E380" s="198" t="s">
        <v>22</v>
      </c>
      <c r="F380" s="199" t="s">
        <v>89</v>
      </c>
      <c r="G380" s="197"/>
      <c r="H380" s="200">
        <v>4</v>
      </c>
      <c r="I380" s="201"/>
      <c r="J380" s="197"/>
      <c r="K380" s="197"/>
      <c r="L380" s="202"/>
      <c r="M380" s="203"/>
      <c r="N380" s="204"/>
      <c r="O380" s="204"/>
      <c r="P380" s="204"/>
      <c r="Q380" s="204"/>
      <c r="R380" s="204"/>
      <c r="S380" s="204"/>
      <c r="T380" s="204"/>
      <c r="U380" s="205"/>
      <c r="AT380" s="206" t="s">
        <v>134</v>
      </c>
      <c r="AU380" s="206" t="s">
        <v>83</v>
      </c>
      <c r="AV380" s="12" t="s">
        <v>83</v>
      </c>
      <c r="AW380" s="12" t="s">
        <v>35</v>
      </c>
      <c r="AX380" s="12" t="s">
        <v>74</v>
      </c>
      <c r="AY380" s="206" t="s">
        <v>125</v>
      </c>
    </row>
    <row r="381" spans="2:51" s="14" customFormat="1" ht="10.2">
      <c r="B381" s="229"/>
      <c r="C381" s="230"/>
      <c r="D381" s="187" t="s">
        <v>134</v>
      </c>
      <c r="E381" s="231" t="s">
        <v>22</v>
      </c>
      <c r="F381" s="232" t="s">
        <v>723</v>
      </c>
      <c r="G381" s="230"/>
      <c r="H381" s="233">
        <v>4</v>
      </c>
      <c r="I381" s="234"/>
      <c r="J381" s="230"/>
      <c r="K381" s="230"/>
      <c r="L381" s="235"/>
      <c r="M381" s="236"/>
      <c r="N381" s="237"/>
      <c r="O381" s="237"/>
      <c r="P381" s="237"/>
      <c r="Q381" s="237"/>
      <c r="R381" s="237"/>
      <c r="S381" s="237"/>
      <c r="T381" s="237"/>
      <c r="U381" s="238"/>
      <c r="AT381" s="239" t="s">
        <v>134</v>
      </c>
      <c r="AU381" s="239" t="s">
        <v>83</v>
      </c>
      <c r="AV381" s="14" t="s">
        <v>86</v>
      </c>
      <c r="AW381" s="14" t="s">
        <v>35</v>
      </c>
      <c r="AX381" s="14" t="s">
        <v>74</v>
      </c>
      <c r="AY381" s="239" t="s">
        <v>125</v>
      </c>
    </row>
    <row r="382" spans="2:51" s="12" customFormat="1" ht="10.2">
      <c r="B382" s="196"/>
      <c r="C382" s="197"/>
      <c r="D382" s="187" t="s">
        <v>134</v>
      </c>
      <c r="E382" s="198" t="s">
        <v>22</v>
      </c>
      <c r="F382" s="199" t="s">
        <v>89</v>
      </c>
      <c r="G382" s="197"/>
      <c r="H382" s="200">
        <v>4</v>
      </c>
      <c r="I382" s="201"/>
      <c r="J382" s="197"/>
      <c r="K382" s="197"/>
      <c r="L382" s="202"/>
      <c r="M382" s="203"/>
      <c r="N382" s="204"/>
      <c r="O382" s="204"/>
      <c r="P382" s="204"/>
      <c r="Q382" s="204"/>
      <c r="R382" s="204"/>
      <c r="S382" s="204"/>
      <c r="T382" s="204"/>
      <c r="U382" s="205"/>
      <c r="AT382" s="206" t="s">
        <v>134</v>
      </c>
      <c r="AU382" s="206" t="s">
        <v>83</v>
      </c>
      <c r="AV382" s="12" t="s">
        <v>83</v>
      </c>
      <c r="AW382" s="12" t="s">
        <v>35</v>
      </c>
      <c r="AX382" s="12" t="s">
        <v>74</v>
      </c>
      <c r="AY382" s="206" t="s">
        <v>125</v>
      </c>
    </row>
    <row r="383" spans="2:51" s="14" customFormat="1" ht="10.2">
      <c r="B383" s="229"/>
      <c r="C383" s="230"/>
      <c r="D383" s="187" t="s">
        <v>134</v>
      </c>
      <c r="E383" s="231" t="s">
        <v>22</v>
      </c>
      <c r="F383" s="232" t="s">
        <v>724</v>
      </c>
      <c r="G383" s="230"/>
      <c r="H383" s="233">
        <v>4</v>
      </c>
      <c r="I383" s="234"/>
      <c r="J383" s="230"/>
      <c r="K383" s="230"/>
      <c r="L383" s="235"/>
      <c r="M383" s="236"/>
      <c r="N383" s="237"/>
      <c r="O383" s="237"/>
      <c r="P383" s="237"/>
      <c r="Q383" s="237"/>
      <c r="R383" s="237"/>
      <c r="S383" s="237"/>
      <c r="T383" s="237"/>
      <c r="U383" s="238"/>
      <c r="AT383" s="239" t="s">
        <v>134</v>
      </c>
      <c r="AU383" s="239" t="s">
        <v>83</v>
      </c>
      <c r="AV383" s="14" t="s">
        <v>86</v>
      </c>
      <c r="AW383" s="14" t="s">
        <v>35</v>
      </c>
      <c r="AX383" s="14" t="s">
        <v>74</v>
      </c>
      <c r="AY383" s="239" t="s">
        <v>125</v>
      </c>
    </row>
    <row r="384" spans="2:51" s="12" customFormat="1" ht="10.2">
      <c r="B384" s="196"/>
      <c r="C384" s="197"/>
      <c r="D384" s="187" t="s">
        <v>134</v>
      </c>
      <c r="E384" s="198" t="s">
        <v>22</v>
      </c>
      <c r="F384" s="199" t="s">
        <v>597</v>
      </c>
      <c r="G384" s="197"/>
      <c r="H384" s="200">
        <v>18</v>
      </c>
      <c r="I384" s="201"/>
      <c r="J384" s="197"/>
      <c r="K384" s="197"/>
      <c r="L384" s="202"/>
      <c r="M384" s="203"/>
      <c r="N384" s="204"/>
      <c r="O384" s="204"/>
      <c r="P384" s="204"/>
      <c r="Q384" s="204"/>
      <c r="R384" s="204"/>
      <c r="S384" s="204"/>
      <c r="T384" s="204"/>
      <c r="U384" s="205"/>
      <c r="AT384" s="206" t="s">
        <v>134</v>
      </c>
      <c r="AU384" s="206" t="s">
        <v>83</v>
      </c>
      <c r="AV384" s="12" t="s">
        <v>83</v>
      </c>
      <c r="AW384" s="12" t="s">
        <v>35</v>
      </c>
      <c r="AX384" s="12" t="s">
        <v>74</v>
      </c>
      <c r="AY384" s="206" t="s">
        <v>125</v>
      </c>
    </row>
    <row r="385" spans="2:51" s="14" customFormat="1" ht="10.2">
      <c r="B385" s="229"/>
      <c r="C385" s="230"/>
      <c r="D385" s="187" t="s">
        <v>134</v>
      </c>
      <c r="E385" s="231" t="s">
        <v>22</v>
      </c>
      <c r="F385" s="232" t="s">
        <v>725</v>
      </c>
      <c r="G385" s="230"/>
      <c r="H385" s="233">
        <v>18</v>
      </c>
      <c r="I385" s="234"/>
      <c r="J385" s="230"/>
      <c r="K385" s="230"/>
      <c r="L385" s="235"/>
      <c r="M385" s="236"/>
      <c r="N385" s="237"/>
      <c r="O385" s="237"/>
      <c r="P385" s="237"/>
      <c r="Q385" s="237"/>
      <c r="R385" s="237"/>
      <c r="S385" s="237"/>
      <c r="T385" s="237"/>
      <c r="U385" s="238"/>
      <c r="AT385" s="239" t="s">
        <v>134</v>
      </c>
      <c r="AU385" s="239" t="s">
        <v>83</v>
      </c>
      <c r="AV385" s="14" t="s">
        <v>86</v>
      </c>
      <c r="AW385" s="14" t="s">
        <v>35</v>
      </c>
      <c r="AX385" s="14" t="s">
        <v>74</v>
      </c>
      <c r="AY385" s="239" t="s">
        <v>125</v>
      </c>
    </row>
    <row r="386" spans="2:51" s="11" customFormat="1" ht="10.2">
      <c r="B386" s="185"/>
      <c r="C386" s="186"/>
      <c r="D386" s="187" t="s">
        <v>134</v>
      </c>
      <c r="E386" s="188" t="s">
        <v>22</v>
      </c>
      <c r="F386" s="189" t="s">
        <v>663</v>
      </c>
      <c r="G386" s="186"/>
      <c r="H386" s="188" t="s">
        <v>22</v>
      </c>
      <c r="I386" s="190"/>
      <c r="J386" s="186"/>
      <c r="K386" s="186"/>
      <c r="L386" s="191"/>
      <c r="M386" s="192"/>
      <c r="N386" s="193"/>
      <c r="O386" s="193"/>
      <c r="P386" s="193"/>
      <c r="Q386" s="193"/>
      <c r="R386" s="193"/>
      <c r="S386" s="193"/>
      <c r="T386" s="193"/>
      <c r="U386" s="194"/>
      <c r="AT386" s="195" t="s">
        <v>134</v>
      </c>
      <c r="AU386" s="195" t="s">
        <v>83</v>
      </c>
      <c r="AV386" s="11" t="s">
        <v>79</v>
      </c>
      <c r="AW386" s="11" t="s">
        <v>35</v>
      </c>
      <c r="AX386" s="11" t="s">
        <v>74</v>
      </c>
      <c r="AY386" s="195" t="s">
        <v>125</v>
      </c>
    </row>
    <row r="387" spans="2:51" s="12" customFormat="1" ht="10.2">
      <c r="B387" s="196"/>
      <c r="C387" s="197"/>
      <c r="D387" s="187" t="s">
        <v>134</v>
      </c>
      <c r="E387" s="198" t="s">
        <v>22</v>
      </c>
      <c r="F387" s="199" t="s">
        <v>730</v>
      </c>
      <c r="G387" s="197"/>
      <c r="H387" s="200">
        <v>16.183</v>
      </c>
      <c r="I387" s="201"/>
      <c r="J387" s="197"/>
      <c r="K387" s="197"/>
      <c r="L387" s="202"/>
      <c r="M387" s="203"/>
      <c r="N387" s="204"/>
      <c r="O387" s="204"/>
      <c r="P387" s="204"/>
      <c r="Q387" s="204"/>
      <c r="R387" s="204"/>
      <c r="S387" s="204"/>
      <c r="T387" s="204"/>
      <c r="U387" s="205"/>
      <c r="AT387" s="206" t="s">
        <v>134</v>
      </c>
      <c r="AU387" s="206" t="s">
        <v>83</v>
      </c>
      <c r="AV387" s="12" t="s">
        <v>83</v>
      </c>
      <c r="AW387" s="12" t="s">
        <v>35</v>
      </c>
      <c r="AX387" s="12" t="s">
        <v>74</v>
      </c>
      <c r="AY387" s="206" t="s">
        <v>125</v>
      </c>
    </row>
    <row r="388" spans="2:51" s="11" customFormat="1" ht="10.2">
      <c r="B388" s="185"/>
      <c r="C388" s="186"/>
      <c r="D388" s="187" t="s">
        <v>134</v>
      </c>
      <c r="E388" s="188" t="s">
        <v>22</v>
      </c>
      <c r="F388" s="189" t="s">
        <v>671</v>
      </c>
      <c r="G388" s="186"/>
      <c r="H388" s="188" t="s">
        <v>22</v>
      </c>
      <c r="I388" s="190"/>
      <c r="J388" s="186"/>
      <c r="K388" s="186"/>
      <c r="L388" s="191"/>
      <c r="M388" s="192"/>
      <c r="N388" s="193"/>
      <c r="O388" s="193"/>
      <c r="P388" s="193"/>
      <c r="Q388" s="193"/>
      <c r="R388" s="193"/>
      <c r="S388" s="193"/>
      <c r="T388" s="193"/>
      <c r="U388" s="194"/>
      <c r="AT388" s="195" t="s">
        <v>134</v>
      </c>
      <c r="AU388" s="195" t="s">
        <v>83</v>
      </c>
      <c r="AV388" s="11" t="s">
        <v>79</v>
      </c>
      <c r="AW388" s="11" t="s">
        <v>35</v>
      </c>
      <c r="AX388" s="11" t="s">
        <v>74</v>
      </c>
      <c r="AY388" s="195" t="s">
        <v>125</v>
      </c>
    </row>
    <row r="389" spans="2:51" s="12" customFormat="1" ht="10.2">
      <c r="B389" s="196"/>
      <c r="C389" s="197"/>
      <c r="D389" s="187" t="s">
        <v>134</v>
      </c>
      <c r="E389" s="198" t="s">
        <v>22</v>
      </c>
      <c r="F389" s="199" t="s">
        <v>731</v>
      </c>
      <c r="G389" s="197"/>
      <c r="H389" s="200">
        <v>22.085</v>
      </c>
      <c r="I389" s="201"/>
      <c r="J389" s="197"/>
      <c r="K389" s="197"/>
      <c r="L389" s="202"/>
      <c r="M389" s="203"/>
      <c r="N389" s="204"/>
      <c r="O389" s="204"/>
      <c r="P389" s="204"/>
      <c r="Q389" s="204"/>
      <c r="R389" s="204"/>
      <c r="S389" s="204"/>
      <c r="T389" s="204"/>
      <c r="U389" s="205"/>
      <c r="AT389" s="206" t="s">
        <v>134</v>
      </c>
      <c r="AU389" s="206" t="s">
        <v>83</v>
      </c>
      <c r="AV389" s="12" t="s">
        <v>83</v>
      </c>
      <c r="AW389" s="12" t="s">
        <v>35</v>
      </c>
      <c r="AX389" s="12" t="s">
        <v>74</v>
      </c>
      <c r="AY389" s="206" t="s">
        <v>125</v>
      </c>
    </row>
    <row r="390" spans="2:51" s="11" customFormat="1" ht="10.2">
      <c r="B390" s="185"/>
      <c r="C390" s="186"/>
      <c r="D390" s="187" t="s">
        <v>134</v>
      </c>
      <c r="E390" s="188" t="s">
        <v>22</v>
      </c>
      <c r="F390" s="189" t="s">
        <v>665</v>
      </c>
      <c r="G390" s="186"/>
      <c r="H390" s="188" t="s">
        <v>22</v>
      </c>
      <c r="I390" s="190"/>
      <c r="J390" s="186"/>
      <c r="K390" s="186"/>
      <c r="L390" s="191"/>
      <c r="M390" s="192"/>
      <c r="N390" s="193"/>
      <c r="O390" s="193"/>
      <c r="P390" s="193"/>
      <c r="Q390" s="193"/>
      <c r="R390" s="193"/>
      <c r="S390" s="193"/>
      <c r="T390" s="193"/>
      <c r="U390" s="194"/>
      <c r="AT390" s="195" t="s">
        <v>134</v>
      </c>
      <c r="AU390" s="195" t="s">
        <v>83</v>
      </c>
      <c r="AV390" s="11" t="s">
        <v>79</v>
      </c>
      <c r="AW390" s="11" t="s">
        <v>35</v>
      </c>
      <c r="AX390" s="11" t="s">
        <v>74</v>
      </c>
      <c r="AY390" s="195" t="s">
        <v>125</v>
      </c>
    </row>
    <row r="391" spans="2:51" s="12" customFormat="1" ht="10.2">
      <c r="B391" s="196"/>
      <c r="C391" s="197"/>
      <c r="D391" s="187" t="s">
        <v>134</v>
      </c>
      <c r="E391" s="198" t="s">
        <v>22</v>
      </c>
      <c r="F391" s="199" t="s">
        <v>732</v>
      </c>
      <c r="G391" s="197"/>
      <c r="H391" s="200">
        <v>4.56</v>
      </c>
      <c r="I391" s="201"/>
      <c r="J391" s="197"/>
      <c r="K391" s="197"/>
      <c r="L391" s="202"/>
      <c r="M391" s="203"/>
      <c r="N391" s="204"/>
      <c r="O391" s="204"/>
      <c r="P391" s="204"/>
      <c r="Q391" s="204"/>
      <c r="R391" s="204"/>
      <c r="S391" s="204"/>
      <c r="T391" s="204"/>
      <c r="U391" s="205"/>
      <c r="AT391" s="206" t="s">
        <v>134</v>
      </c>
      <c r="AU391" s="206" t="s">
        <v>83</v>
      </c>
      <c r="AV391" s="12" t="s">
        <v>83</v>
      </c>
      <c r="AW391" s="12" t="s">
        <v>35</v>
      </c>
      <c r="AX391" s="12" t="s">
        <v>74</v>
      </c>
      <c r="AY391" s="206" t="s">
        <v>125</v>
      </c>
    </row>
    <row r="392" spans="2:51" s="14" customFormat="1" ht="10.2">
      <c r="B392" s="229"/>
      <c r="C392" s="230"/>
      <c r="D392" s="187" t="s">
        <v>134</v>
      </c>
      <c r="E392" s="231" t="s">
        <v>22</v>
      </c>
      <c r="F392" s="232" t="s">
        <v>733</v>
      </c>
      <c r="G392" s="230"/>
      <c r="H392" s="233">
        <v>42.828</v>
      </c>
      <c r="I392" s="234"/>
      <c r="J392" s="230"/>
      <c r="K392" s="230"/>
      <c r="L392" s="235"/>
      <c r="M392" s="236"/>
      <c r="N392" s="237"/>
      <c r="O392" s="237"/>
      <c r="P392" s="237"/>
      <c r="Q392" s="237"/>
      <c r="R392" s="237"/>
      <c r="S392" s="237"/>
      <c r="T392" s="237"/>
      <c r="U392" s="238"/>
      <c r="AT392" s="239" t="s">
        <v>134</v>
      </c>
      <c r="AU392" s="239" t="s">
        <v>83</v>
      </c>
      <c r="AV392" s="14" t="s">
        <v>86</v>
      </c>
      <c r="AW392" s="14" t="s">
        <v>35</v>
      </c>
      <c r="AX392" s="14" t="s">
        <v>74</v>
      </c>
      <c r="AY392" s="239" t="s">
        <v>125</v>
      </c>
    </row>
    <row r="393" spans="2:51" s="13" customFormat="1" ht="10.2">
      <c r="B393" s="207"/>
      <c r="C393" s="208"/>
      <c r="D393" s="187" t="s">
        <v>134</v>
      </c>
      <c r="E393" s="209" t="s">
        <v>22</v>
      </c>
      <c r="F393" s="210" t="s">
        <v>139</v>
      </c>
      <c r="G393" s="208"/>
      <c r="H393" s="211">
        <v>71.611</v>
      </c>
      <c r="I393" s="212"/>
      <c r="J393" s="208"/>
      <c r="K393" s="208"/>
      <c r="L393" s="213"/>
      <c r="M393" s="214"/>
      <c r="N393" s="215"/>
      <c r="O393" s="215"/>
      <c r="P393" s="215"/>
      <c r="Q393" s="215"/>
      <c r="R393" s="215"/>
      <c r="S393" s="215"/>
      <c r="T393" s="215"/>
      <c r="U393" s="216"/>
      <c r="AT393" s="217" t="s">
        <v>134</v>
      </c>
      <c r="AU393" s="217" t="s">
        <v>83</v>
      </c>
      <c r="AV393" s="13" t="s">
        <v>89</v>
      </c>
      <c r="AW393" s="13" t="s">
        <v>35</v>
      </c>
      <c r="AX393" s="13" t="s">
        <v>79</v>
      </c>
      <c r="AY393" s="217" t="s">
        <v>125</v>
      </c>
    </row>
    <row r="394" spans="2:65" s="1" customFormat="1" ht="20.4" customHeight="1">
      <c r="B394" s="34"/>
      <c r="C394" s="173" t="s">
        <v>742</v>
      </c>
      <c r="D394" s="173" t="s">
        <v>128</v>
      </c>
      <c r="E394" s="174" t="s">
        <v>743</v>
      </c>
      <c r="F394" s="175" t="s">
        <v>744</v>
      </c>
      <c r="G394" s="176" t="s">
        <v>131</v>
      </c>
      <c r="H394" s="177">
        <v>71.611</v>
      </c>
      <c r="I394" s="178"/>
      <c r="J394" s="179">
        <f>ROUND(I394*H394,2)</f>
        <v>0</v>
      </c>
      <c r="K394" s="175" t="s">
        <v>132</v>
      </c>
      <c r="L394" s="38"/>
      <c r="M394" s="180" t="s">
        <v>22</v>
      </c>
      <c r="N394" s="181" t="s">
        <v>45</v>
      </c>
      <c r="O394" s="60"/>
      <c r="P394" s="182">
        <f>O394*H394</f>
        <v>0</v>
      </c>
      <c r="Q394" s="182">
        <v>0.00012</v>
      </c>
      <c r="R394" s="182">
        <f>Q394*H394</f>
        <v>0.008593320000000002</v>
      </c>
      <c r="S394" s="182">
        <v>0</v>
      </c>
      <c r="T394" s="182">
        <f>S394*H394</f>
        <v>0</v>
      </c>
      <c r="U394" s="183" t="s">
        <v>22</v>
      </c>
      <c r="AR394" s="17" t="s">
        <v>206</v>
      </c>
      <c r="AT394" s="17" t="s">
        <v>128</v>
      </c>
      <c r="AU394" s="17" t="s">
        <v>83</v>
      </c>
      <c r="AY394" s="17" t="s">
        <v>125</v>
      </c>
      <c r="BE394" s="184">
        <f>IF(N394="základní",J394,0)</f>
        <v>0</v>
      </c>
      <c r="BF394" s="184">
        <f>IF(N394="snížená",J394,0)</f>
        <v>0</v>
      </c>
      <c r="BG394" s="184">
        <f>IF(N394="zákl. přenesená",J394,0)</f>
        <v>0</v>
      </c>
      <c r="BH394" s="184">
        <f>IF(N394="sníž. přenesená",J394,0)</f>
        <v>0</v>
      </c>
      <c r="BI394" s="184">
        <f>IF(N394="nulová",J394,0)</f>
        <v>0</v>
      </c>
      <c r="BJ394" s="17" t="s">
        <v>79</v>
      </c>
      <c r="BK394" s="184">
        <f>ROUND(I394*H394,2)</f>
        <v>0</v>
      </c>
      <c r="BL394" s="17" t="s">
        <v>206</v>
      </c>
      <c r="BM394" s="17" t="s">
        <v>745</v>
      </c>
    </row>
    <row r="395" spans="2:51" s="12" customFormat="1" ht="10.2">
      <c r="B395" s="196"/>
      <c r="C395" s="197"/>
      <c r="D395" s="187" t="s">
        <v>134</v>
      </c>
      <c r="E395" s="198" t="s">
        <v>22</v>
      </c>
      <c r="F395" s="199" t="s">
        <v>716</v>
      </c>
      <c r="G395" s="197"/>
      <c r="H395" s="200">
        <v>1.298</v>
      </c>
      <c r="I395" s="201"/>
      <c r="J395" s="197"/>
      <c r="K395" s="197"/>
      <c r="L395" s="202"/>
      <c r="M395" s="203"/>
      <c r="N395" s="204"/>
      <c r="O395" s="204"/>
      <c r="P395" s="204"/>
      <c r="Q395" s="204"/>
      <c r="R395" s="204"/>
      <c r="S395" s="204"/>
      <c r="T395" s="204"/>
      <c r="U395" s="205"/>
      <c r="AT395" s="206" t="s">
        <v>134</v>
      </c>
      <c r="AU395" s="206" t="s">
        <v>83</v>
      </c>
      <c r="AV395" s="12" t="s">
        <v>83</v>
      </c>
      <c r="AW395" s="12" t="s">
        <v>35</v>
      </c>
      <c r="AX395" s="12" t="s">
        <v>74</v>
      </c>
      <c r="AY395" s="206" t="s">
        <v>125</v>
      </c>
    </row>
    <row r="396" spans="2:51" s="12" customFormat="1" ht="10.2">
      <c r="B396" s="196"/>
      <c r="C396" s="197"/>
      <c r="D396" s="187" t="s">
        <v>134</v>
      </c>
      <c r="E396" s="198" t="s">
        <v>22</v>
      </c>
      <c r="F396" s="199" t="s">
        <v>717</v>
      </c>
      <c r="G396" s="197"/>
      <c r="H396" s="200">
        <v>1.485</v>
      </c>
      <c r="I396" s="201"/>
      <c r="J396" s="197"/>
      <c r="K396" s="197"/>
      <c r="L396" s="202"/>
      <c r="M396" s="203"/>
      <c r="N396" s="204"/>
      <c r="O396" s="204"/>
      <c r="P396" s="204"/>
      <c r="Q396" s="204"/>
      <c r="R396" s="204"/>
      <c r="S396" s="204"/>
      <c r="T396" s="204"/>
      <c r="U396" s="205"/>
      <c r="AT396" s="206" t="s">
        <v>134</v>
      </c>
      <c r="AU396" s="206" t="s">
        <v>83</v>
      </c>
      <c r="AV396" s="12" t="s">
        <v>83</v>
      </c>
      <c r="AW396" s="12" t="s">
        <v>35</v>
      </c>
      <c r="AX396" s="12" t="s">
        <v>74</v>
      </c>
      <c r="AY396" s="206" t="s">
        <v>125</v>
      </c>
    </row>
    <row r="397" spans="2:51" s="14" customFormat="1" ht="10.2">
      <c r="B397" s="229"/>
      <c r="C397" s="230"/>
      <c r="D397" s="187" t="s">
        <v>134</v>
      </c>
      <c r="E397" s="231" t="s">
        <v>22</v>
      </c>
      <c r="F397" s="232" t="s">
        <v>718</v>
      </c>
      <c r="G397" s="230"/>
      <c r="H397" s="233">
        <v>2.7830000000000004</v>
      </c>
      <c r="I397" s="234"/>
      <c r="J397" s="230"/>
      <c r="K397" s="230"/>
      <c r="L397" s="235"/>
      <c r="M397" s="236"/>
      <c r="N397" s="237"/>
      <c r="O397" s="237"/>
      <c r="P397" s="237"/>
      <c r="Q397" s="237"/>
      <c r="R397" s="237"/>
      <c r="S397" s="237"/>
      <c r="T397" s="237"/>
      <c r="U397" s="238"/>
      <c r="AT397" s="239" t="s">
        <v>134</v>
      </c>
      <c r="AU397" s="239" t="s">
        <v>83</v>
      </c>
      <c r="AV397" s="14" t="s">
        <v>86</v>
      </c>
      <c r="AW397" s="14" t="s">
        <v>35</v>
      </c>
      <c r="AX397" s="14" t="s">
        <v>74</v>
      </c>
      <c r="AY397" s="239" t="s">
        <v>125</v>
      </c>
    </row>
    <row r="398" spans="2:51" s="12" customFormat="1" ht="10.2">
      <c r="B398" s="196"/>
      <c r="C398" s="197"/>
      <c r="D398" s="187" t="s">
        <v>134</v>
      </c>
      <c r="E398" s="198" t="s">
        <v>22</v>
      </c>
      <c r="F398" s="199" t="s">
        <v>89</v>
      </c>
      <c r="G398" s="197"/>
      <c r="H398" s="200">
        <v>4</v>
      </c>
      <c r="I398" s="201"/>
      <c r="J398" s="197"/>
      <c r="K398" s="197"/>
      <c r="L398" s="202"/>
      <c r="M398" s="203"/>
      <c r="N398" s="204"/>
      <c r="O398" s="204"/>
      <c r="P398" s="204"/>
      <c r="Q398" s="204"/>
      <c r="R398" s="204"/>
      <c r="S398" s="204"/>
      <c r="T398" s="204"/>
      <c r="U398" s="205"/>
      <c r="AT398" s="206" t="s">
        <v>134</v>
      </c>
      <c r="AU398" s="206" t="s">
        <v>83</v>
      </c>
      <c r="AV398" s="12" t="s">
        <v>83</v>
      </c>
      <c r="AW398" s="12" t="s">
        <v>35</v>
      </c>
      <c r="AX398" s="12" t="s">
        <v>74</v>
      </c>
      <c r="AY398" s="206" t="s">
        <v>125</v>
      </c>
    </row>
    <row r="399" spans="2:51" s="14" customFormat="1" ht="10.2">
      <c r="B399" s="229"/>
      <c r="C399" s="230"/>
      <c r="D399" s="187" t="s">
        <v>134</v>
      </c>
      <c r="E399" s="231" t="s">
        <v>22</v>
      </c>
      <c r="F399" s="232" t="s">
        <v>723</v>
      </c>
      <c r="G399" s="230"/>
      <c r="H399" s="233">
        <v>4</v>
      </c>
      <c r="I399" s="234"/>
      <c r="J399" s="230"/>
      <c r="K399" s="230"/>
      <c r="L399" s="235"/>
      <c r="M399" s="236"/>
      <c r="N399" s="237"/>
      <c r="O399" s="237"/>
      <c r="P399" s="237"/>
      <c r="Q399" s="237"/>
      <c r="R399" s="237"/>
      <c r="S399" s="237"/>
      <c r="T399" s="237"/>
      <c r="U399" s="238"/>
      <c r="AT399" s="239" t="s">
        <v>134</v>
      </c>
      <c r="AU399" s="239" t="s">
        <v>83</v>
      </c>
      <c r="AV399" s="14" t="s">
        <v>86</v>
      </c>
      <c r="AW399" s="14" t="s">
        <v>35</v>
      </c>
      <c r="AX399" s="14" t="s">
        <v>74</v>
      </c>
      <c r="AY399" s="239" t="s">
        <v>125</v>
      </c>
    </row>
    <row r="400" spans="2:51" s="12" customFormat="1" ht="10.2">
      <c r="B400" s="196"/>
      <c r="C400" s="197"/>
      <c r="D400" s="187" t="s">
        <v>134</v>
      </c>
      <c r="E400" s="198" t="s">
        <v>22</v>
      </c>
      <c r="F400" s="199" t="s">
        <v>89</v>
      </c>
      <c r="G400" s="197"/>
      <c r="H400" s="200">
        <v>4</v>
      </c>
      <c r="I400" s="201"/>
      <c r="J400" s="197"/>
      <c r="K400" s="197"/>
      <c r="L400" s="202"/>
      <c r="M400" s="203"/>
      <c r="N400" s="204"/>
      <c r="O400" s="204"/>
      <c r="P400" s="204"/>
      <c r="Q400" s="204"/>
      <c r="R400" s="204"/>
      <c r="S400" s="204"/>
      <c r="T400" s="204"/>
      <c r="U400" s="205"/>
      <c r="AT400" s="206" t="s">
        <v>134</v>
      </c>
      <c r="AU400" s="206" t="s">
        <v>83</v>
      </c>
      <c r="AV400" s="12" t="s">
        <v>83</v>
      </c>
      <c r="AW400" s="12" t="s">
        <v>35</v>
      </c>
      <c r="AX400" s="12" t="s">
        <v>74</v>
      </c>
      <c r="AY400" s="206" t="s">
        <v>125</v>
      </c>
    </row>
    <row r="401" spans="2:51" s="14" customFormat="1" ht="10.2">
      <c r="B401" s="229"/>
      <c r="C401" s="230"/>
      <c r="D401" s="187" t="s">
        <v>134</v>
      </c>
      <c r="E401" s="231" t="s">
        <v>22</v>
      </c>
      <c r="F401" s="232" t="s">
        <v>724</v>
      </c>
      <c r="G401" s="230"/>
      <c r="H401" s="233">
        <v>4</v>
      </c>
      <c r="I401" s="234"/>
      <c r="J401" s="230"/>
      <c r="K401" s="230"/>
      <c r="L401" s="235"/>
      <c r="M401" s="236"/>
      <c r="N401" s="237"/>
      <c r="O401" s="237"/>
      <c r="P401" s="237"/>
      <c r="Q401" s="237"/>
      <c r="R401" s="237"/>
      <c r="S401" s="237"/>
      <c r="T401" s="237"/>
      <c r="U401" s="238"/>
      <c r="AT401" s="239" t="s">
        <v>134</v>
      </c>
      <c r="AU401" s="239" t="s">
        <v>83</v>
      </c>
      <c r="AV401" s="14" t="s">
        <v>86</v>
      </c>
      <c r="AW401" s="14" t="s">
        <v>35</v>
      </c>
      <c r="AX401" s="14" t="s">
        <v>74</v>
      </c>
      <c r="AY401" s="239" t="s">
        <v>125</v>
      </c>
    </row>
    <row r="402" spans="2:51" s="12" customFormat="1" ht="10.2">
      <c r="B402" s="196"/>
      <c r="C402" s="197"/>
      <c r="D402" s="187" t="s">
        <v>134</v>
      </c>
      <c r="E402" s="198" t="s">
        <v>22</v>
      </c>
      <c r="F402" s="199" t="s">
        <v>597</v>
      </c>
      <c r="G402" s="197"/>
      <c r="H402" s="200">
        <v>18</v>
      </c>
      <c r="I402" s="201"/>
      <c r="J402" s="197"/>
      <c r="K402" s="197"/>
      <c r="L402" s="202"/>
      <c r="M402" s="203"/>
      <c r="N402" s="204"/>
      <c r="O402" s="204"/>
      <c r="P402" s="204"/>
      <c r="Q402" s="204"/>
      <c r="R402" s="204"/>
      <c r="S402" s="204"/>
      <c r="T402" s="204"/>
      <c r="U402" s="205"/>
      <c r="AT402" s="206" t="s">
        <v>134</v>
      </c>
      <c r="AU402" s="206" t="s">
        <v>83</v>
      </c>
      <c r="AV402" s="12" t="s">
        <v>83</v>
      </c>
      <c r="AW402" s="12" t="s">
        <v>35</v>
      </c>
      <c r="AX402" s="12" t="s">
        <v>74</v>
      </c>
      <c r="AY402" s="206" t="s">
        <v>125</v>
      </c>
    </row>
    <row r="403" spans="2:51" s="14" customFormat="1" ht="10.2">
      <c r="B403" s="229"/>
      <c r="C403" s="230"/>
      <c r="D403" s="187" t="s">
        <v>134</v>
      </c>
      <c r="E403" s="231" t="s">
        <v>22</v>
      </c>
      <c r="F403" s="232" t="s">
        <v>725</v>
      </c>
      <c r="G403" s="230"/>
      <c r="H403" s="233">
        <v>18</v>
      </c>
      <c r="I403" s="234"/>
      <c r="J403" s="230"/>
      <c r="K403" s="230"/>
      <c r="L403" s="235"/>
      <c r="M403" s="236"/>
      <c r="N403" s="237"/>
      <c r="O403" s="237"/>
      <c r="P403" s="237"/>
      <c r="Q403" s="237"/>
      <c r="R403" s="237"/>
      <c r="S403" s="237"/>
      <c r="T403" s="237"/>
      <c r="U403" s="238"/>
      <c r="AT403" s="239" t="s">
        <v>134</v>
      </c>
      <c r="AU403" s="239" t="s">
        <v>83</v>
      </c>
      <c r="AV403" s="14" t="s">
        <v>86</v>
      </c>
      <c r="AW403" s="14" t="s">
        <v>35</v>
      </c>
      <c r="AX403" s="14" t="s">
        <v>74</v>
      </c>
      <c r="AY403" s="239" t="s">
        <v>125</v>
      </c>
    </row>
    <row r="404" spans="2:51" s="11" customFormat="1" ht="10.2">
      <c r="B404" s="185"/>
      <c r="C404" s="186"/>
      <c r="D404" s="187" t="s">
        <v>134</v>
      </c>
      <c r="E404" s="188" t="s">
        <v>22</v>
      </c>
      <c r="F404" s="189" t="s">
        <v>663</v>
      </c>
      <c r="G404" s="186"/>
      <c r="H404" s="188" t="s">
        <v>22</v>
      </c>
      <c r="I404" s="190"/>
      <c r="J404" s="186"/>
      <c r="K404" s="186"/>
      <c r="L404" s="191"/>
      <c r="M404" s="192"/>
      <c r="N404" s="193"/>
      <c r="O404" s="193"/>
      <c r="P404" s="193"/>
      <c r="Q404" s="193"/>
      <c r="R404" s="193"/>
      <c r="S404" s="193"/>
      <c r="T404" s="193"/>
      <c r="U404" s="194"/>
      <c r="AT404" s="195" t="s">
        <v>134</v>
      </c>
      <c r="AU404" s="195" t="s">
        <v>83</v>
      </c>
      <c r="AV404" s="11" t="s">
        <v>79</v>
      </c>
      <c r="AW404" s="11" t="s">
        <v>35</v>
      </c>
      <c r="AX404" s="11" t="s">
        <v>74</v>
      </c>
      <c r="AY404" s="195" t="s">
        <v>125</v>
      </c>
    </row>
    <row r="405" spans="2:51" s="12" customFormat="1" ht="10.2">
      <c r="B405" s="196"/>
      <c r="C405" s="197"/>
      <c r="D405" s="187" t="s">
        <v>134</v>
      </c>
      <c r="E405" s="198" t="s">
        <v>22</v>
      </c>
      <c r="F405" s="199" t="s">
        <v>730</v>
      </c>
      <c r="G405" s="197"/>
      <c r="H405" s="200">
        <v>16.183</v>
      </c>
      <c r="I405" s="201"/>
      <c r="J405" s="197"/>
      <c r="K405" s="197"/>
      <c r="L405" s="202"/>
      <c r="M405" s="203"/>
      <c r="N405" s="204"/>
      <c r="O405" s="204"/>
      <c r="P405" s="204"/>
      <c r="Q405" s="204"/>
      <c r="R405" s="204"/>
      <c r="S405" s="204"/>
      <c r="T405" s="204"/>
      <c r="U405" s="205"/>
      <c r="AT405" s="206" t="s">
        <v>134</v>
      </c>
      <c r="AU405" s="206" t="s">
        <v>83</v>
      </c>
      <c r="AV405" s="12" t="s">
        <v>83</v>
      </c>
      <c r="AW405" s="12" t="s">
        <v>35</v>
      </c>
      <c r="AX405" s="12" t="s">
        <v>74</v>
      </c>
      <c r="AY405" s="206" t="s">
        <v>125</v>
      </c>
    </row>
    <row r="406" spans="2:51" s="11" customFormat="1" ht="10.2">
      <c r="B406" s="185"/>
      <c r="C406" s="186"/>
      <c r="D406" s="187" t="s">
        <v>134</v>
      </c>
      <c r="E406" s="188" t="s">
        <v>22</v>
      </c>
      <c r="F406" s="189" t="s">
        <v>671</v>
      </c>
      <c r="G406" s="186"/>
      <c r="H406" s="188" t="s">
        <v>22</v>
      </c>
      <c r="I406" s="190"/>
      <c r="J406" s="186"/>
      <c r="K406" s="186"/>
      <c r="L406" s="191"/>
      <c r="M406" s="192"/>
      <c r="N406" s="193"/>
      <c r="O406" s="193"/>
      <c r="P406" s="193"/>
      <c r="Q406" s="193"/>
      <c r="R406" s="193"/>
      <c r="S406" s="193"/>
      <c r="T406" s="193"/>
      <c r="U406" s="194"/>
      <c r="AT406" s="195" t="s">
        <v>134</v>
      </c>
      <c r="AU406" s="195" t="s">
        <v>83</v>
      </c>
      <c r="AV406" s="11" t="s">
        <v>79</v>
      </c>
      <c r="AW406" s="11" t="s">
        <v>35</v>
      </c>
      <c r="AX406" s="11" t="s">
        <v>74</v>
      </c>
      <c r="AY406" s="195" t="s">
        <v>125</v>
      </c>
    </row>
    <row r="407" spans="2:51" s="12" customFormat="1" ht="10.2">
      <c r="B407" s="196"/>
      <c r="C407" s="197"/>
      <c r="D407" s="187" t="s">
        <v>134</v>
      </c>
      <c r="E407" s="198" t="s">
        <v>22</v>
      </c>
      <c r="F407" s="199" t="s">
        <v>731</v>
      </c>
      <c r="G407" s="197"/>
      <c r="H407" s="200">
        <v>22.085</v>
      </c>
      <c r="I407" s="201"/>
      <c r="J407" s="197"/>
      <c r="K407" s="197"/>
      <c r="L407" s="202"/>
      <c r="M407" s="203"/>
      <c r="N407" s="204"/>
      <c r="O407" s="204"/>
      <c r="P407" s="204"/>
      <c r="Q407" s="204"/>
      <c r="R407" s="204"/>
      <c r="S407" s="204"/>
      <c r="T407" s="204"/>
      <c r="U407" s="205"/>
      <c r="AT407" s="206" t="s">
        <v>134</v>
      </c>
      <c r="AU407" s="206" t="s">
        <v>83</v>
      </c>
      <c r="AV407" s="12" t="s">
        <v>83</v>
      </c>
      <c r="AW407" s="12" t="s">
        <v>35</v>
      </c>
      <c r="AX407" s="12" t="s">
        <v>74</v>
      </c>
      <c r="AY407" s="206" t="s">
        <v>125</v>
      </c>
    </row>
    <row r="408" spans="2:51" s="11" customFormat="1" ht="10.2">
      <c r="B408" s="185"/>
      <c r="C408" s="186"/>
      <c r="D408" s="187" t="s">
        <v>134</v>
      </c>
      <c r="E408" s="188" t="s">
        <v>22</v>
      </c>
      <c r="F408" s="189" t="s">
        <v>665</v>
      </c>
      <c r="G408" s="186"/>
      <c r="H408" s="188" t="s">
        <v>22</v>
      </c>
      <c r="I408" s="190"/>
      <c r="J408" s="186"/>
      <c r="K408" s="186"/>
      <c r="L408" s="191"/>
      <c r="M408" s="192"/>
      <c r="N408" s="193"/>
      <c r="O408" s="193"/>
      <c r="P408" s="193"/>
      <c r="Q408" s="193"/>
      <c r="R408" s="193"/>
      <c r="S408" s="193"/>
      <c r="T408" s="193"/>
      <c r="U408" s="194"/>
      <c r="AT408" s="195" t="s">
        <v>134</v>
      </c>
      <c r="AU408" s="195" t="s">
        <v>83</v>
      </c>
      <c r="AV408" s="11" t="s">
        <v>79</v>
      </c>
      <c r="AW408" s="11" t="s">
        <v>35</v>
      </c>
      <c r="AX408" s="11" t="s">
        <v>74</v>
      </c>
      <c r="AY408" s="195" t="s">
        <v>125</v>
      </c>
    </row>
    <row r="409" spans="2:51" s="12" customFormat="1" ht="10.2">
      <c r="B409" s="196"/>
      <c r="C409" s="197"/>
      <c r="D409" s="187" t="s">
        <v>134</v>
      </c>
      <c r="E409" s="198" t="s">
        <v>22</v>
      </c>
      <c r="F409" s="199" t="s">
        <v>732</v>
      </c>
      <c r="G409" s="197"/>
      <c r="H409" s="200">
        <v>4.56</v>
      </c>
      <c r="I409" s="201"/>
      <c r="J409" s="197"/>
      <c r="K409" s="197"/>
      <c r="L409" s="202"/>
      <c r="M409" s="203"/>
      <c r="N409" s="204"/>
      <c r="O409" s="204"/>
      <c r="P409" s="204"/>
      <c r="Q409" s="204"/>
      <c r="R409" s="204"/>
      <c r="S409" s="204"/>
      <c r="T409" s="204"/>
      <c r="U409" s="205"/>
      <c r="AT409" s="206" t="s">
        <v>134</v>
      </c>
      <c r="AU409" s="206" t="s">
        <v>83</v>
      </c>
      <c r="AV409" s="12" t="s">
        <v>83</v>
      </c>
      <c r="AW409" s="12" t="s">
        <v>35</v>
      </c>
      <c r="AX409" s="12" t="s">
        <v>74</v>
      </c>
      <c r="AY409" s="206" t="s">
        <v>125</v>
      </c>
    </row>
    <row r="410" spans="2:51" s="14" customFormat="1" ht="10.2">
      <c r="B410" s="229"/>
      <c r="C410" s="230"/>
      <c r="D410" s="187" t="s">
        <v>134</v>
      </c>
      <c r="E410" s="231" t="s">
        <v>22</v>
      </c>
      <c r="F410" s="232" t="s">
        <v>733</v>
      </c>
      <c r="G410" s="230"/>
      <c r="H410" s="233">
        <v>42.828</v>
      </c>
      <c r="I410" s="234"/>
      <c r="J410" s="230"/>
      <c r="K410" s="230"/>
      <c r="L410" s="235"/>
      <c r="M410" s="236"/>
      <c r="N410" s="237"/>
      <c r="O410" s="237"/>
      <c r="P410" s="237"/>
      <c r="Q410" s="237"/>
      <c r="R410" s="237"/>
      <c r="S410" s="237"/>
      <c r="T410" s="237"/>
      <c r="U410" s="238"/>
      <c r="AT410" s="239" t="s">
        <v>134</v>
      </c>
      <c r="AU410" s="239" t="s">
        <v>83</v>
      </c>
      <c r="AV410" s="14" t="s">
        <v>86</v>
      </c>
      <c r="AW410" s="14" t="s">
        <v>35</v>
      </c>
      <c r="AX410" s="14" t="s">
        <v>74</v>
      </c>
      <c r="AY410" s="239" t="s">
        <v>125</v>
      </c>
    </row>
    <row r="411" spans="2:51" s="13" customFormat="1" ht="10.2">
      <c r="B411" s="207"/>
      <c r="C411" s="208"/>
      <c r="D411" s="187" t="s">
        <v>134</v>
      </c>
      <c r="E411" s="209" t="s">
        <v>22</v>
      </c>
      <c r="F411" s="210" t="s">
        <v>139</v>
      </c>
      <c r="G411" s="208"/>
      <c r="H411" s="211">
        <v>71.611</v>
      </c>
      <c r="I411" s="212"/>
      <c r="J411" s="208"/>
      <c r="K411" s="208"/>
      <c r="L411" s="213"/>
      <c r="M411" s="214"/>
      <c r="N411" s="215"/>
      <c r="O411" s="215"/>
      <c r="P411" s="215"/>
      <c r="Q411" s="215"/>
      <c r="R411" s="215"/>
      <c r="S411" s="215"/>
      <c r="T411" s="215"/>
      <c r="U411" s="216"/>
      <c r="AT411" s="217" t="s">
        <v>134</v>
      </c>
      <c r="AU411" s="217" t="s">
        <v>83</v>
      </c>
      <c r="AV411" s="13" t="s">
        <v>89</v>
      </c>
      <c r="AW411" s="13" t="s">
        <v>35</v>
      </c>
      <c r="AX411" s="13" t="s">
        <v>79</v>
      </c>
      <c r="AY411" s="217" t="s">
        <v>125</v>
      </c>
    </row>
    <row r="412" spans="2:65" s="1" customFormat="1" ht="20.4" customHeight="1">
      <c r="B412" s="34"/>
      <c r="C412" s="173" t="s">
        <v>746</v>
      </c>
      <c r="D412" s="173" t="s">
        <v>128</v>
      </c>
      <c r="E412" s="174" t="s">
        <v>747</v>
      </c>
      <c r="F412" s="175" t="s">
        <v>748</v>
      </c>
      <c r="G412" s="176" t="s">
        <v>285</v>
      </c>
      <c r="H412" s="177">
        <v>40.4</v>
      </c>
      <c r="I412" s="178"/>
      <c r="J412" s="179">
        <f>ROUND(I412*H412,2)</f>
        <v>0</v>
      </c>
      <c r="K412" s="175" t="s">
        <v>132</v>
      </c>
      <c r="L412" s="38"/>
      <c r="M412" s="180" t="s">
        <v>22</v>
      </c>
      <c r="N412" s="181" t="s">
        <v>45</v>
      </c>
      <c r="O412" s="60"/>
      <c r="P412" s="182">
        <f>O412*H412</f>
        <v>0</v>
      </c>
      <c r="Q412" s="182">
        <v>0</v>
      </c>
      <c r="R412" s="182">
        <f>Q412*H412</f>
        <v>0</v>
      </c>
      <c r="S412" s="182">
        <v>0</v>
      </c>
      <c r="T412" s="182">
        <f>S412*H412</f>
        <v>0</v>
      </c>
      <c r="U412" s="183" t="s">
        <v>22</v>
      </c>
      <c r="AR412" s="17" t="s">
        <v>206</v>
      </c>
      <c r="AT412" s="17" t="s">
        <v>128</v>
      </c>
      <c r="AU412" s="17" t="s">
        <v>83</v>
      </c>
      <c r="AY412" s="17" t="s">
        <v>125</v>
      </c>
      <c r="BE412" s="184">
        <f>IF(N412="základní",J412,0)</f>
        <v>0</v>
      </c>
      <c r="BF412" s="184">
        <f>IF(N412="snížená",J412,0)</f>
        <v>0</v>
      </c>
      <c r="BG412" s="184">
        <f>IF(N412="zákl. přenesená",J412,0)</f>
        <v>0</v>
      </c>
      <c r="BH412" s="184">
        <f>IF(N412="sníž. přenesená",J412,0)</f>
        <v>0</v>
      </c>
      <c r="BI412" s="184">
        <f>IF(N412="nulová",J412,0)</f>
        <v>0</v>
      </c>
      <c r="BJ412" s="17" t="s">
        <v>79</v>
      </c>
      <c r="BK412" s="184">
        <f>ROUND(I412*H412,2)</f>
        <v>0</v>
      </c>
      <c r="BL412" s="17" t="s">
        <v>206</v>
      </c>
      <c r="BM412" s="17" t="s">
        <v>749</v>
      </c>
    </row>
    <row r="413" spans="2:51" s="12" customFormat="1" ht="10.2">
      <c r="B413" s="196"/>
      <c r="C413" s="197"/>
      <c r="D413" s="187" t="s">
        <v>134</v>
      </c>
      <c r="E413" s="198" t="s">
        <v>22</v>
      </c>
      <c r="F413" s="199" t="s">
        <v>750</v>
      </c>
      <c r="G413" s="197"/>
      <c r="H413" s="200">
        <v>21.6</v>
      </c>
      <c r="I413" s="201"/>
      <c r="J413" s="197"/>
      <c r="K413" s="197"/>
      <c r="L413" s="202"/>
      <c r="M413" s="203"/>
      <c r="N413" s="204"/>
      <c r="O413" s="204"/>
      <c r="P413" s="204"/>
      <c r="Q413" s="204"/>
      <c r="R413" s="204"/>
      <c r="S413" s="204"/>
      <c r="T413" s="204"/>
      <c r="U413" s="205"/>
      <c r="AT413" s="206" t="s">
        <v>134</v>
      </c>
      <c r="AU413" s="206" t="s">
        <v>83</v>
      </c>
      <c r="AV413" s="12" t="s">
        <v>83</v>
      </c>
      <c r="AW413" s="12" t="s">
        <v>35</v>
      </c>
      <c r="AX413" s="12" t="s">
        <v>74</v>
      </c>
      <c r="AY413" s="206" t="s">
        <v>125</v>
      </c>
    </row>
    <row r="414" spans="2:51" s="14" customFormat="1" ht="10.2">
      <c r="B414" s="229"/>
      <c r="C414" s="230"/>
      <c r="D414" s="187" t="s">
        <v>134</v>
      </c>
      <c r="E414" s="231" t="s">
        <v>22</v>
      </c>
      <c r="F414" s="232" t="s">
        <v>751</v>
      </c>
      <c r="G414" s="230"/>
      <c r="H414" s="233">
        <v>21.6</v>
      </c>
      <c r="I414" s="234"/>
      <c r="J414" s="230"/>
      <c r="K414" s="230"/>
      <c r="L414" s="235"/>
      <c r="M414" s="236"/>
      <c r="N414" s="237"/>
      <c r="O414" s="237"/>
      <c r="P414" s="237"/>
      <c r="Q414" s="237"/>
      <c r="R414" s="237"/>
      <c r="S414" s="237"/>
      <c r="T414" s="237"/>
      <c r="U414" s="238"/>
      <c r="AT414" s="239" t="s">
        <v>134</v>
      </c>
      <c r="AU414" s="239" t="s">
        <v>83</v>
      </c>
      <c r="AV414" s="14" t="s">
        <v>86</v>
      </c>
      <c r="AW414" s="14" t="s">
        <v>35</v>
      </c>
      <c r="AX414" s="14" t="s">
        <v>74</v>
      </c>
      <c r="AY414" s="239" t="s">
        <v>125</v>
      </c>
    </row>
    <row r="415" spans="2:51" s="12" customFormat="1" ht="10.2">
      <c r="B415" s="196"/>
      <c r="C415" s="197"/>
      <c r="D415" s="187" t="s">
        <v>134</v>
      </c>
      <c r="E415" s="198" t="s">
        <v>22</v>
      </c>
      <c r="F415" s="199" t="s">
        <v>752</v>
      </c>
      <c r="G415" s="197"/>
      <c r="H415" s="200">
        <v>10.8</v>
      </c>
      <c r="I415" s="201"/>
      <c r="J415" s="197"/>
      <c r="K415" s="197"/>
      <c r="L415" s="202"/>
      <c r="M415" s="203"/>
      <c r="N415" s="204"/>
      <c r="O415" s="204"/>
      <c r="P415" s="204"/>
      <c r="Q415" s="204"/>
      <c r="R415" s="204"/>
      <c r="S415" s="204"/>
      <c r="T415" s="204"/>
      <c r="U415" s="205"/>
      <c r="AT415" s="206" t="s">
        <v>134</v>
      </c>
      <c r="AU415" s="206" t="s">
        <v>83</v>
      </c>
      <c r="AV415" s="12" t="s">
        <v>83</v>
      </c>
      <c r="AW415" s="12" t="s">
        <v>35</v>
      </c>
      <c r="AX415" s="12" t="s">
        <v>74</v>
      </c>
      <c r="AY415" s="206" t="s">
        <v>125</v>
      </c>
    </row>
    <row r="416" spans="2:51" s="14" customFormat="1" ht="10.2">
      <c r="B416" s="229"/>
      <c r="C416" s="230"/>
      <c r="D416" s="187" t="s">
        <v>134</v>
      </c>
      <c r="E416" s="231" t="s">
        <v>22</v>
      </c>
      <c r="F416" s="232" t="s">
        <v>753</v>
      </c>
      <c r="G416" s="230"/>
      <c r="H416" s="233">
        <v>10.8</v>
      </c>
      <c r="I416" s="234"/>
      <c r="J416" s="230"/>
      <c r="K416" s="230"/>
      <c r="L416" s="235"/>
      <c r="M416" s="236"/>
      <c r="N416" s="237"/>
      <c r="O416" s="237"/>
      <c r="P416" s="237"/>
      <c r="Q416" s="237"/>
      <c r="R416" s="237"/>
      <c r="S416" s="237"/>
      <c r="T416" s="237"/>
      <c r="U416" s="238"/>
      <c r="AT416" s="239" t="s">
        <v>134</v>
      </c>
      <c r="AU416" s="239" t="s">
        <v>83</v>
      </c>
      <c r="AV416" s="14" t="s">
        <v>86</v>
      </c>
      <c r="AW416" s="14" t="s">
        <v>35</v>
      </c>
      <c r="AX416" s="14" t="s">
        <v>74</v>
      </c>
      <c r="AY416" s="239" t="s">
        <v>125</v>
      </c>
    </row>
    <row r="417" spans="2:51" s="12" customFormat="1" ht="10.2">
      <c r="B417" s="196"/>
      <c r="C417" s="197"/>
      <c r="D417" s="187" t="s">
        <v>134</v>
      </c>
      <c r="E417" s="198" t="s">
        <v>22</v>
      </c>
      <c r="F417" s="199" t="s">
        <v>164</v>
      </c>
      <c r="G417" s="197"/>
      <c r="H417" s="200">
        <v>8</v>
      </c>
      <c r="I417" s="201"/>
      <c r="J417" s="197"/>
      <c r="K417" s="197"/>
      <c r="L417" s="202"/>
      <c r="M417" s="203"/>
      <c r="N417" s="204"/>
      <c r="O417" s="204"/>
      <c r="P417" s="204"/>
      <c r="Q417" s="204"/>
      <c r="R417" s="204"/>
      <c r="S417" s="204"/>
      <c r="T417" s="204"/>
      <c r="U417" s="205"/>
      <c r="AT417" s="206" t="s">
        <v>134</v>
      </c>
      <c r="AU417" s="206" t="s">
        <v>83</v>
      </c>
      <c r="AV417" s="12" t="s">
        <v>83</v>
      </c>
      <c r="AW417" s="12" t="s">
        <v>35</v>
      </c>
      <c r="AX417" s="12" t="s">
        <v>74</v>
      </c>
      <c r="AY417" s="206" t="s">
        <v>125</v>
      </c>
    </row>
    <row r="418" spans="2:51" s="14" customFormat="1" ht="10.2">
      <c r="B418" s="229"/>
      <c r="C418" s="230"/>
      <c r="D418" s="187" t="s">
        <v>134</v>
      </c>
      <c r="E418" s="231" t="s">
        <v>22</v>
      </c>
      <c r="F418" s="232" t="s">
        <v>754</v>
      </c>
      <c r="G418" s="230"/>
      <c r="H418" s="233">
        <v>8</v>
      </c>
      <c r="I418" s="234"/>
      <c r="J418" s="230"/>
      <c r="K418" s="230"/>
      <c r="L418" s="235"/>
      <c r="M418" s="236"/>
      <c r="N418" s="237"/>
      <c r="O418" s="237"/>
      <c r="P418" s="237"/>
      <c r="Q418" s="237"/>
      <c r="R418" s="237"/>
      <c r="S418" s="237"/>
      <c r="T418" s="237"/>
      <c r="U418" s="238"/>
      <c r="AT418" s="239" t="s">
        <v>134</v>
      </c>
      <c r="AU418" s="239" t="s">
        <v>83</v>
      </c>
      <c r="AV418" s="14" t="s">
        <v>86</v>
      </c>
      <c r="AW418" s="14" t="s">
        <v>35</v>
      </c>
      <c r="AX418" s="14" t="s">
        <v>74</v>
      </c>
      <c r="AY418" s="239" t="s">
        <v>125</v>
      </c>
    </row>
    <row r="419" spans="2:51" s="13" customFormat="1" ht="10.2">
      <c r="B419" s="207"/>
      <c r="C419" s="208"/>
      <c r="D419" s="187" t="s">
        <v>134</v>
      </c>
      <c r="E419" s="209" t="s">
        <v>22</v>
      </c>
      <c r="F419" s="210" t="s">
        <v>139</v>
      </c>
      <c r="G419" s="208"/>
      <c r="H419" s="211">
        <v>40.400000000000006</v>
      </c>
      <c r="I419" s="212"/>
      <c r="J419" s="208"/>
      <c r="K419" s="208"/>
      <c r="L419" s="213"/>
      <c r="M419" s="214"/>
      <c r="N419" s="215"/>
      <c r="O419" s="215"/>
      <c r="P419" s="215"/>
      <c r="Q419" s="215"/>
      <c r="R419" s="215"/>
      <c r="S419" s="215"/>
      <c r="T419" s="215"/>
      <c r="U419" s="216"/>
      <c r="AT419" s="217" t="s">
        <v>134</v>
      </c>
      <c r="AU419" s="217" t="s">
        <v>83</v>
      </c>
      <c r="AV419" s="13" t="s">
        <v>89</v>
      </c>
      <c r="AW419" s="13" t="s">
        <v>35</v>
      </c>
      <c r="AX419" s="13" t="s">
        <v>79</v>
      </c>
      <c r="AY419" s="217" t="s">
        <v>125</v>
      </c>
    </row>
    <row r="420" spans="2:65" s="1" customFormat="1" ht="20.4" customHeight="1">
      <c r="B420" s="34"/>
      <c r="C420" s="173" t="s">
        <v>356</v>
      </c>
      <c r="D420" s="173" t="s">
        <v>128</v>
      </c>
      <c r="E420" s="174" t="s">
        <v>755</v>
      </c>
      <c r="F420" s="175" t="s">
        <v>756</v>
      </c>
      <c r="G420" s="176" t="s">
        <v>285</v>
      </c>
      <c r="H420" s="177">
        <v>40.4</v>
      </c>
      <c r="I420" s="178"/>
      <c r="J420" s="179">
        <f>ROUND(I420*H420,2)</f>
        <v>0</v>
      </c>
      <c r="K420" s="175" t="s">
        <v>132</v>
      </c>
      <c r="L420" s="38"/>
      <c r="M420" s="180" t="s">
        <v>22</v>
      </c>
      <c r="N420" s="181" t="s">
        <v>45</v>
      </c>
      <c r="O420" s="60"/>
      <c r="P420" s="182">
        <f>O420*H420</f>
        <v>0</v>
      </c>
      <c r="Q420" s="182">
        <v>0</v>
      </c>
      <c r="R420" s="182">
        <f>Q420*H420</f>
        <v>0</v>
      </c>
      <c r="S420" s="182">
        <v>0</v>
      </c>
      <c r="T420" s="182">
        <f>S420*H420</f>
        <v>0</v>
      </c>
      <c r="U420" s="183" t="s">
        <v>22</v>
      </c>
      <c r="AR420" s="17" t="s">
        <v>206</v>
      </c>
      <c r="AT420" s="17" t="s">
        <v>128</v>
      </c>
      <c r="AU420" s="17" t="s">
        <v>83</v>
      </c>
      <c r="AY420" s="17" t="s">
        <v>125</v>
      </c>
      <c r="BE420" s="184">
        <f>IF(N420="základní",J420,0)</f>
        <v>0</v>
      </c>
      <c r="BF420" s="184">
        <f>IF(N420="snížená",J420,0)</f>
        <v>0</v>
      </c>
      <c r="BG420" s="184">
        <f>IF(N420="zákl. přenesená",J420,0)</f>
        <v>0</v>
      </c>
      <c r="BH420" s="184">
        <f>IF(N420="sníž. přenesená",J420,0)</f>
        <v>0</v>
      </c>
      <c r="BI420" s="184">
        <f>IF(N420="nulová",J420,0)</f>
        <v>0</v>
      </c>
      <c r="BJ420" s="17" t="s">
        <v>79</v>
      </c>
      <c r="BK420" s="184">
        <f>ROUND(I420*H420,2)</f>
        <v>0</v>
      </c>
      <c r="BL420" s="17" t="s">
        <v>206</v>
      </c>
      <c r="BM420" s="17" t="s">
        <v>757</v>
      </c>
    </row>
    <row r="421" spans="2:51" s="12" customFormat="1" ht="10.2">
      <c r="B421" s="196"/>
      <c r="C421" s="197"/>
      <c r="D421" s="187" t="s">
        <v>134</v>
      </c>
      <c r="E421" s="198" t="s">
        <v>22</v>
      </c>
      <c r="F421" s="199" t="s">
        <v>750</v>
      </c>
      <c r="G421" s="197"/>
      <c r="H421" s="200">
        <v>21.6</v>
      </c>
      <c r="I421" s="201"/>
      <c r="J421" s="197"/>
      <c r="K421" s="197"/>
      <c r="L421" s="202"/>
      <c r="M421" s="203"/>
      <c r="N421" s="204"/>
      <c r="O421" s="204"/>
      <c r="P421" s="204"/>
      <c r="Q421" s="204"/>
      <c r="R421" s="204"/>
      <c r="S421" s="204"/>
      <c r="T421" s="204"/>
      <c r="U421" s="205"/>
      <c r="AT421" s="206" t="s">
        <v>134</v>
      </c>
      <c r="AU421" s="206" t="s">
        <v>83</v>
      </c>
      <c r="AV421" s="12" t="s">
        <v>83</v>
      </c>
      <c r="AW421" s="12" t="s">
        <v>35</v>
      </c>
      <c r="AX421" s="12" t="s">
        <v>74</v>
      </c>
      <c r="AY421" s="206" t="s">
        <v>125</v>
      </c>
    </row>
    <row r="422" spans="2:51" s="14" customFormat="1" ht="10.2">
      <c r="B422" s="229"/>
      <c r="C422" s="230"/>
      <c r="D422" s="187" t="s">
        <v>134</v>
      </c>
      <c r="E422" s="231" t="s">
        <v>22</v>
      </c>
      <c r="F422" s="232" t="s">
        <v>751</v>
      </c>
      <c r="G422" s="230"/>
      <c r="H422" s="233">
        <v>21.6</v>
      </c>
      <c r="I422" s="234"/>
      <c r="J422" s="230"/>
      <c r="K422" s="230"/>
      <c r="L422" s="235"/>
      <c r="M422" s="236"/>
      <c r="N422" s="237"/>
      <c r="O422" s="237"/>
      <c r="P422" s="237"/>
      <c r="Q422" s="237"/>
      <c r="R422" s="237"/>
      <c r="S422" s="237"/>
      <c r="T422" s="237"/>
      <c r="U422" s="238"/>
      <c r="AT422" s="239" t="s">
        <v>134</v>
      </c>
      <c r="AU422" s="239" t="s">
        <v>83</v>
      </c>
      <c r="AV422" s="14" t="s">
        <v>86</v>
      </c>
      <c r="AW422" s="14" t="s">
        <v>35</v>
      </c>
      <c r="AX422" s="14" t="s">
        <v>74</v>
      </c>
      <c r="AY422" s="239" t="s">
        <v>125</v>
      </c>
    </row>
    <row r="423" spans="2:51" s="12" customFormat="1" ht="10.2">
      <c r="B423" s="196"/>
      <c r="C423" s="197"/>
      <c r="D423" s="187" t="s">
        <v>134</v>
      </c>
      <c r="E423" s="198" t="s">
        <v>22</v>
      </c>
      <c r="F423" s="199" t="s">
        <v>752</v>
      </c>
      <c r="G423" s="197"/>
      <c r="H423" s="200">
        <v>10.8</v>
      </c>
      <c r="I423" s="201"/>
      <c r="J423" s="197"/>
      <c r="K423" s="197"/>
      <c r="L423" s="202"/>
      <c r="M423" s="203"/>
      <c r="N423" s="204"/>
      <c r="O423" s="204"/>
      <c r="P423" s="204"/>
      <c r="Q423" s="204"/>
      <c r="R423" s="204"/>
      <c r="S423" s="204"/>
      <c r="T423" s="204"/>
      <c r="U423" s="205"/>
      <c r="AT423" s="206" t="s">
        <v>134</v>
      </c>
      <c r="AU423" s="206" t="s">
        <v>83</v>
      </c>
      <c r="AV423" s="12" t="s">
        <v>83</v>
      </c>
      <c r="AW423" s="12" t="s">
        <v>35</v>
      </c>
      <c r="AX423" s="12" t="s">
        <v>74</v>
      </c>
      <c r="AY423" s="206" t="s">
        <v>125</v>
      </c>
    </row>
    <row r="424" spans="2:51" s="14" customFormat="1" ht="10.2">
      <c r="B424" s="229"/>
      <c r="C424" s="230"/>
      <c r="D424" s="187" t="s">
        <v>134</v>
      </c>
      <c r="E424" s="231" t="s">
        <v>22</v>
      </c>
      <c r="F424" s="232" t="s">
        <v>753</v>
      </c>
      <c r="G424" s="230"/>
      <c r="H424" s="233">
        <v>10.8</v>
      </c>
      <c r="I424" s="234"/>
      <c r="J424" s="230"/>
      <c r="K424" s="230"/>
      <c r="L424" s="235"/>
      <c r="M424" s="236"/>
      <c r="N424" s="237"/>
      <c r="O424" s="237"/>
      <c r="P424" s="237"/>
      <c r="Q424" s="237"/>
      <c r="R424" s="237"/>
      <c r="S424" s="237"/>
      <c r="T424" s="237"/>
      <c r="U424" s="238"/>
      <c r="AT424" s="239" t="s">
        <v>134</v>
      </c>
      <c r="AU424" s="239" t="s">
        <v>83</v>
      </c>
      <c r="AV424" s="14" t="s">
        <v>86</v>
      </c>
      <c r="AW424" s="14" t="s">
        <v>35</v>
      </c>
      <c r="AX424" s="14" t="s">
        <v>74</v>
      </c>
      <c r="AY424" s="239" t="s">
        <v>125</v>
      </c>
    </row>
    <row r="425" spans="2:51" s="12" customFormat="1" ht="10.2">
      <c r="B425" s="196"/>
      <c r="C425" s="197"/>
      <c r="D425" s="187" t="s">
        <v>134</v>
      </c>
      <c r="E425" s="198" t="s">
        <v>22</v>
      </c>
      <c r="F425" s="199" t="s">
        <v>164</v>
      </c>
      <c r="G425" s="197"/>
      <c r="H425" s="200">
        <v>8</v>
      </c>
      <c r="I425" s="201"/>
      <c r="J425" s="197"/>
      <c r="K425" s="197"/>
      <c r="L425" s="202"/>
      <c r="M425" s="203"/>
      <c r="N425" s="204"/>
      <c r="O425" s="204"/>
      <c r="P425" s="204"/>
      <c r="Q425" s="204"/>
      <c r="R425" s="204"/>
      <c r="S425" s="204"/>
      <c r="T425" s="204"/>
      <c r="U425" s="205"/>
      <c r="AT425" s="206" t="s">
        <v>134</v>
      </c>
      <c r="AU425" s="206" t="s">
        <v>83</v>
      </c>
      <c r="AV425" s="12" t="s">
        <v>83</v>
      </c>
      <c r="AW425" s="12" t="s">
        <v>35</v>
      </c>
      <c r="AX425" s="12" t="s">
        <v>74</v>
      </c>
      <c r="AY425" s="206" t="s">
        <v>125</v>
      </c>
    </row>
    <row r="426" spans="2:51" s="14" customFormat="1" ht="10.2">
      <c r="B426" s="229"/>
      <c r="C426" s="230"/>
      <c r="D426" s="187" t="s">
        <v>134</v>
      </c>
      <c r="E426" s="231" t="s">
        <v>22</v>
      </c>
      <c r="F426" s="232" t="s">
        <v>754</v>
      </c>
      <c r="G426" s="230"/>
      <c r="H426" s="233">
        <v>8</v>
      </c>
      <c r="I426" s="234"/>
      <c r="J426" s="230"/>
      <c r="K426" s="230"/>
      <c r="L426" s="235"/>
      <c r="M426" s="236"/>
      <c r="N426" s="237"/>
      <c r="O426" s="237"/>
      <c r="P426" s="237"/>
      <c r="Q426" s="237"/>
      <c r="R426" s="237"/>
      <c r="S426" s="237"/>
      <c r="T426" s="237"/>
      <c r="U426" s="238"/>
      <c r="AT426" s="239" t="s">
        <v>134</v>
      </c>
      <c r="AU426" s="239" t="s">
        <v>83</v>
      </c>
      <c r="AV426" s="14" t="s">
        <v>86</v>
      </c>
      <c r="AW426" s="14" t="s">
        <v>35</v>
      </c>
      <c r="AX426" s="14" t="s">
        <v>74</v>
      </c>
      <c r="AY426" s="239" t="s">
        <v>125</v>
      </c>
    </row>
    <row r="427" spans="2:51" s="13" customFormat="1" ht="10.2">
      <c r="B427" s="207"/>
      <c r="C427" s="208"/>
      <c r="D427" s="187" t="s">
        <v>134</v>
      </c>
      <c r="E427" s="209" t="s">
        <v>22</v>
      </c>
      <c r="F427" s="210" t="s">
        <v>139</v>
      </c>
      <c r="G427" s="208"/>
      <c r="H427" s="211">
        <v>40.400000000000006</v>
      </c>
      <c r="I427" s="212"/>
      <c r="J427" s="208"/>
      <c r="K427" s="208"/>
      <c r="L427" s="213"/>
      <c r="M427" s="214"/>
      <c r="N427" s="215"/>
      <c r="O427" s="215"/>
      <c r="P427" s="215"/>
      <c r="Q427" s="215"/>
      <c r="R427" s="215"/>
      <c r="S427" s="215"/>
      <c r="T427" s="215"/>
      <c r="U427" s="216"/>
      <c r="AT427" s="217" t="s">
        <v>134</v>
      </c>
      <c r="AU427" s="217" t="s">
        <v>83</v>
      </c>
      <c r="AV427" s="13" t="s">
        <v>89</v>
      </c>
      <c r="AW427" s="13" t="s">
        <v>35</v>
      </c>
      <c r="AX427" s="13" t="s">
        <v>79</v>
      </c>
      <c r="AY427" s="217" t="s">
        <v>125</v>
      </c>
    </row>
    <row r="428" spans="2:65" s="1" customFormat="1" ht="20.4" customHeight="1">
      <c r="B428" s="34"/>
      <c r="C428" s="173" t="s">
        <v>758</v>
      </c>
      <c r="D428" s="173" t="s">
        <v>128</v>
      </c>
      <c r="E428" s="174" t="s">
        <v>759</v>
      </c>
      <c r="F428" s="175" t="s">
        <v>760</v>
      </c>
      <c r="G428" s="176" t="s">
        <v>285</v>
      </c>
      <c r="H428" s="177">
        <v>40.4</v>
      </c>
      <c r="I428" s="178"/>
      <c r="J428" s="179">
        <f>ROUND(I428*H428,2)</f>
        <v>0</v>
      </c>
      <c r="K428" s="175" t="s">
        <v>132</v>
      </c>
      <c r="L428" s="38"/>
      <c r="M428" s="180" t="s">
        <v>22</v>
      </c>
      <c r="N428" s="181" t="s">
        <v>45</v>
      </c>
      <c r="O428" s="60"/>
      <c r="P428" s="182">
        <f>O428*H428</f>
        <v>0</v>
      </c>
      <c r="Q428" s="182">
        <v>3E-05</v>
      </c>
      <c r="R428" s="182">
        <f>Q428*H428</f>
        <v>0.001212</v>
      </c>
      <c r="S428" s="182">
        <v>0</v>
      </c>
      <c r="T428" s="182">
        <f>S428*H428</f>
        <v>0</v>
      </c>
      <c r="U428" s="183" t="s">
        <v>22</v>
      </c>
      <c r="AR428" s="17" t="s">
        <v>206</v>
      </c>
      <c r="AT428" s="17" t="s">
        <v>128</v>
      </c>
      <c r="AU428" s="17" t="s">
        <v>83</v>
      </c>
      <c r="AY428" s="17" t="s">
        <v>125</v>
      </c>
      <c r="BE428" s="184">
        <f>IF(N428="základní",J428,0)</f>
        <v>0</v>
      </c>
      <c r="BF428" s="184">
        <f>IF(N428="snížená",J428,0)</f>
        <v>0</v>
      </c>
      <c r="BG428" s="184">
        <f>IF(N428="zákl. přenesená",J428,0)</f>
        <v>0</v>
      </c>
      <c r="BH428" s="184">
        <f>IF(N428="sníž. přenesená",J428,0)</f>
        <v>0</v>
      </c>
      <c r="BI428" s="184">
        <f>IF(N428="nulová",J428,0)</f>
        <v>0</v>
      </c>
      <c r="BJ428" s="17" t="s">
        <v>79</v>
      </c>
      <c r="BK428" s="184">
        <f>ROUND(I428*H428,2)</f>
        <v>0</v>
      </c>
      <c r="BL428" s="17" t="s">
        <v>206</v>
      </c>
      <c r="BM428" s="17" t="s">
        <v>761</v>
      </c>
    </row>
    <row r="429" spans="2:51" s="12" customFormat="1" ht="10.2">
      <c r="B429" s="196"/>
      <c r="C429" s="197"/>
      <c r="D429" s="187" t="s">
        <v>134</v>
      </c>
      <c r="E429" s="198" t="s">
        <v>22</v>
      </c>
      <c r="F429" s="199" t="s">
        <v>750</v>
      </c>
      <c r="G429" s="197"/>
      <c r="H429" s="200">
        <v>21.6</v>
      </c>
      <c r="I429" s="201"/>
      <c r="J429" s="197"/>
      <c r="K429" s="197"/>
      <c r="L429" s="202"/>
      <c r="M429" s="203"/>
      <c r="N429" s="204"/>
      <c r="O429" s="204"/>
      <c r="P429" s="204"/>
      <c r="Q429" s="204"/>
      <c r="R429" s="204"/>
      <c r="S429" s="204"/>
      <c r="T429" s="204"/>
      <c r="U429" s="205"/>
      <c r="AT429" s="206" t="s">
        <v>134</v>
      </c>
      <c r="AU429" s="206" t="s">
        <v>83</v>
      </c>
      <c r="AV429" s="12" t="s">
        <v>83</v>
      </c>
      <c r="AW429" s="12" t="s">
        <v>35</v>
      </c>
      <c r="AX429" s="12" t="s">
        <v>74</v>
      </c>
      <c r="AY429" s="206" t="s">
        <v>125</v>
      </c>
    </row>
    <row r="430" spans="2:51" s="14" customFormat="1" ht="10.2">
      <c r="B430" s="229"/>
      <c r="C430" s="230"/>
      <c r="D430" s="187" t="s">
        <v>134</v>
      </c>
      <c r="E430" s="231" t="s">
        <v>22</v>
      </c>
      <c r="F430" s="232" t="s">
        <v>751</v>
      </c>
      <c r="G430" s="230"/>
      <c r="H430" s="233">
        <v>21.6</v>
      </c>
      <c r="I430" s="234"/>
      <c r="J430" s="230"/>
      <c r="K430" s="230"/>
      <c r="L430" s="235"/>
      <c r="M430" s="236"/>
      <c r="N430" s="237"/>
      <c r="O430" s="237"/>
      <c r="P430" s="237"/>
      <c r="Q430" s="237"/>
      <c r="R430" s="237"/>
      <c r="S430" s="237"/>
      <c r="T430" s="237"/>
      <c r="U430" s="238"/>
      <c r="AT430" s="239" t="s">
        <v>134</v>
      </c>
      <c r="AU430" s="239" t="s">
        <v>83</v>
      </c>
      <c r="AV430" s="14" t="s">
        <v>86</v>
      </c>
      <c r="AW430" s="14" t="s">
        <v>35</v>
      </c>
      <c r="AX430" s="14" t="s">
        <v>74</v>
      </c>
      <c r="AY430" s="239" t="s">
        <v>125</v>
      </c>
    </row>
    <row r="431" spans="2:51" s="12" customFormat="1" ht="10.2">
      <c r="B431" s="196"/>
      <c r="C431" s="197"/>
      <c r="D431" s="187" t="s">
        <v>134</v>
      </c>
      <c r="E431" s="198" t="s">
        <v>22</v>
      </c>
      <c r="F431" s="199" t="s">
        <v>752</v>
      </c>
      <c r="G431" s="197"/>
      <c r="H431" s="200">
        <v>10.8</v>
      </c>
      <c r="I431" s="201"/>
      <c r="J431" s="197"/>
      <c r="K431" s="197"/>
      <c r="L431" s="202"/>
      <c r="M431" s="203"/>
      <c r="N431" s="204"/>
      <c r="O431" s="204"/>
      <c r="P431" s="204"/>
      <c r="Q431" s="204"/>
      <c r="R431" s="204"/>
      <c r="S431" s="204"/>
      <c r="T431" s="204"/>
      <c r="U431" s="205"/>
      <c r="AT431" s="206" t="s">
        <v>134</v>
      </c>
      <c r="AU431" s="206" t="s">
        <v>83</v>
      </c>
      <c r="AV431" s="12" t="s">
        <v>83</v>
      </c>
      <c r="AW431" s="12" t="s">
        <v>35</v>
      </c>
      <c r="AX431" s="12" t="s">
        <v>74</v>
      </c>
      <c r="AY431" s="206" t="s">
        <v>125</v>
      </c>
    </row>
    <row r="432" spans="2:51" s="14" customFormat="1" ht="10.2">
      <c r="B432" s="229"/>
      <c r="C432" s="230"/>
      <c r="D432" s="187" t="s">
        <v>134</v>
      </c>
      <c r="E432" s="231" t="s">
        <v>22</v>
      </c>
      <c r="F432" s="232" t="s">
        <v>753</v>
      </c>
      <c r="G432" s="230"/>
      <c r="H432" s="233">
        <v>10.8</v>
      </c>
      <c r="I432" s="234"/>
      <c r="J432" s="230"/>
      <c r="K432" s="230"/>
      <c r="L432" s="235"/>
      <c r="M432" s="236"/>
      <c r="N432" s="237"/>
      <c r="O432" s="237"/>
      <c r="P432" s="237"/>
      <c r="Q432" s="237"/>
      <c r="R432" s="237"/>
      <c r="S432" s="237"/>
      <c r="T432" s="237"/>
      <c r="U432" s="238"/>
      <c r="AT432" s="239" t="s">
        <v>134</v>
      </c>
      <c r="AU432" s="239" t="s">
        <v>83</v>
      </c>
      <c r="AV432" s="14" t="s">
        <v>86</v>
      </c>
      <c r="AW432" s="14" t="s">
        <v>35</v>
      </c>
      <c r="AX432" s="14" t="s">
        <v>74</v>
      </c>
      <c r="AY432" s="239" t="s">
        <v>125</v>
      </c>
    </row>
    <row r="433" spans="2:51" s="12" customFormat="1" ht="10.2">
      <c r="B433" s="196"/>
      <c r="C433" s="197"/>
      <c r="D433" s="187" t="s">
        <v>134</v>
      </c>
      <c r="E433" s="198" t="s">
        <v>22</v>
      </c>
      <c r="F433" s="199" t="s">
        <v>164</v>
      </c>
      <c r="G433" s="197"/>
      <c r="H433" s="200">
        <v>8</v>
      </c>
      <c r="I433" s="201"/>
      <c r="J433" s="197"/>
      <c r="K433" s="197"/>
      <c r="L433" s="202"/>
      <c r="M433" s="203"/>
      <c r="N433" s="204"/>
      <c r="O433" s="204"/>
      <c r="P433" s="204"/>
      <c r="Q433" s="204"/>
      <c r="R433" s="204"/>
      <c r="S433" s="204"/>
      <c r="T433" s="204"/>
      <c r="U433" s="205"/>
      <c r="AT433" s="206" t="s">
        <v>134</v>
      </c>
      <c r="AU433" s="206" t="s">
        <v>83</v>
      </c>
      <c r="AV433" s="12" t="s">
        <v>83</v>
      </c>
      <c r="AW433" s="12" t="s">
        <v>35</v>
      </c>
      <c r="AX433" s="12" t="s">
        <v>74</v>
      </c>
      <c r="AY433" s="206" t="s">
        <v>125</v>
      </c>
    </row>
    <row r="434" spans="2:51" s="14" customFormat="1" ht="10.2">
      <c r="B434" s="229"/>
      <c r="C434" s="230"/>
      <c r="D434" s="187" t="s">
        <v>134</v>
      </c>
      <c r="E434" s="231" t="s">
        <v>22</v>
      </c>
      <c r="F434" s="232" t="s">
        <v>754</v>
      </c>
      <c r="G434" s="230"/>
      <c r="H434" s="233">
        <v>8</v>
      </c>
      <c r="I434" s="234"/>
      <c r="J434" s="230"/>
      <c r="K434" s="230"/>
      <c r="L434" s="235"/>
      <c r="M434" s="236"/>
      <c r="N434" s="237"/>
      <c r="O434" s="237"/>
      <c r="P434" s="237"/>
      <c r="Q434" s="237"/>
      <c r="R434" s="237"/>
      <c r="S434" s="237"/>
      <c r="T434" s="237"/>
      <c r="U434" s="238"/>
      <c r="AT434" s="239" t="s">
        <v>134</v>
      </c>
      <c r="AU434" s="239" t="s">
        <v>83</v>
      </c>
      <c r="AV434" s="14" t="s">
        <v>86</v>
      </c>
      <c r="AW434" s="14" t="s">
        <v>35</v>
      </c>
      <c r="AX434" s="14" t="s">
        <v>74</v>
      </c>
      <c r="AY434" s="239" t="s">
        <v>125</v>
      </c>
    </row>
    <row r="435" spans="2:51" s="13" customFormat="1" ht="10.2">
      <c r="B435" s="207"/>
      <c r="C435" s="208"/>
      <c r="D435" s="187" t="s">
        <v>134</v>
      </c>
      <c r="E435" s="209" t="s">
        <v>22</v>
      </c>
      <c r="F435" s="210" t="s">
        <v>139</v>
      </c>
      <c r="G435" s="208"/>
      <c r="H435" s="211">
        <v>40.400000000000006</v>
      </c>
      <c r="I435" s="212"/>
      <c r="J435" s="208"/>
      <c r="K435" s="208"/>
      <c r="L435" s="213"/>
      <c r="M435" s="214"/>
      <c r="N435" s="215"/>
      <c r="O435" s="215"/>
      <c r="P435" s="215"/>
      <c r="Q435" s="215"/>
      <c r="R435" s="215"/>
      <c r="S435" s="215"/>
      <c r="T435" s="215"/>
      <c r="U435" s="216"/>
      <c r="AT435" s="217" t="s">
        <v>134</v>
      </c>
      <c r="AU435" s="217" t="s">
        <v>83</v>
      </c>
      <c r="AV435" s="13" t="s">
        <v>89</v>
      </c>
      <c r="AW435" s="13" t="s">
        <v>35</v>
      </c>
      <c r="AX435" s="13" t="s">
        <v>79</v>
      </c>
      <c r="AY435" s="217" t="s">
        <v>125</v>
      </c>
    </row>
    <row r="436" spans="2:65" s="1" customFormat="1" ht="20.4" customHeight="1">
      <c r="B436" s="34"/>
      <c r="C436" s="173" t="s">
        <v>762</v>
      </c>
      <c r="D436" s="173" t="s">
        <v>128</v>
      </c>
      <c r="E436" s="174" t="s">
        <v>763</v>
      </c>
      <c r="F436" s="175" t="s">
        <v>764</v>
      </c>
      <c r="G436" s="176" t="s">
        <v>285</v>
      </c>
      <c r="H436" s="177">
        <v>40.4</v>
      </c>
      <c r="I436" s="178"/>
      <c r="J436" s="179">
        <f>ROUND(I436*H436,2)</f>
        <v>0</v>
      </c>
      <c r="K436" s="175" t="s">
        <v>132</v>
      </c>
      <c r="L436" s="38"/>
      <c r="M436" s="180" t="s">
        <v>22</v>
      </c>
      <c r="N436" s="181" t="s">
        <v>45</v>
      </c>
      <c r="O436" s="60"/>
      <c r="P436" s="182">
        <f>O436*H436</f>
        <v>0</v>
      </c>
      <c r="Q436" s="182">
        <v>4E-05</v>
      </c>
      <c r="R436" s="182">
        <f>Q436*H436</f>
        <v>0.001616</v>
      </c>
      <c r="S436" s="182">
        <v>0</v>
      </c>
      <c r="T436" s="182">
        <f>S436*H436</f>
        <v>0</v>
      </c>
      <c r="U436" s="183" t="s">
        <v>22</v>
      </c>
      <c r="AR436" s="17" t="s">
        <v>206</v>
      </c>
      <c r="AT436" s="17" t="s">
        <v>128</v>
      </c>
      <c r="AU436" s="17" t="s">
        <v>83</v>
      </c>
      <c r="AY436" s="17" t="s">
        <v>125</v>
      </c>
      <c r="BE436" s="184">
        <f>IF(N436="základní",J436,0)</f>
        <v>0</v>
      </c>
      <c r="BF436" s="184">
        <f>IF(N436="snížená",J436,0)</f>
        <v>0</v>
      </c>
      <c r="BG436" s="184">
        <f>IF(N436="zákl. přenesená",J436,0)</f>
        <v>0</v>
      </c>
      <c r="BH436" s="184">
        <f>IF(N436="sníž. přenesená",J436,0)</f>
        <v>0</v>
      </c>
      <c r="BI436" s="184">
        <f>IF(N436="nulová",J436,0)</f>
        <v>0</v>
      </c>
      <c r="BJ436" s="17" t="s">
        <v>79</v>
      </c>
      <c r="BK436" s="184">
        <f>ROUND(I436*H436,2)</f>
        <v>0</v>
      </c>
      <c r="BL436" s="17" t="s">
        <v>206</v>
      </c>
      <c r="BM436" s="17" t="s">
        <v>765</v>
      </c>
    </row>
    <row r="437" spans="2:51" s="12" customFormat="1" ht="10.2">
      <c r="B437" s="196"/>
      <c r="C437" s="197"/>
      <c r="D437" s="187" t="s">
        <v>134</v>
      </c>
      <c r="E437" s="198" t="s">
        <v>22</v>
      </c>
      <c r="F437" s="199" t="s">
        <v>750</v>
      </c>
      <c r="G437" s="197"/>
      <c r="H437" s="200">
        <v>21.6</v>
      </c>
      <c r="I437" s="201"/>
      <c r="J437" s="197"/>
      <c r="K437" s="197"/>
      <c r="L437" s="202"/>
      <c r="M437" s="203"/>
      <c r="N437" s="204"/>
      <c r="O437" s="204"/>
      <c r="P437" s="204"/>
      <c r="Q437" s="204"/>
      <c r="R437" s="204"/>
      <c r="S437" s="204"/>
      <c r="T437" s="204"/>
      <c r="U437" s="205"/>
      <c r="AT437" s="206" t="s">
        <v>134</v>
      </c>
      <c r="AU437" s="206" t="s">
        <v>83</v>
      </c>
      <c r="AV437" s="12" t="s">
        <v>83</v>
      </c>
      <c r="AW437" s="12" t="s">
        <v>35</v>
      </c>
      <c r="AX437" s="12" t="s">
        <v>74</v>
      </c>
      <c r="AY437" s="206" t="s">
        <v>125</v>
      </c>
    </row>
    <row r="438" spans="2:51" s="14" customFormat="1" ht="10.2">
      <c r="B438" s="229"/>
      <c r="C438" s="230"/>
      <c r="D438" s="187" t="s">
        <v>134</v>
      </c>
      <c r="E438" s="231" t="s">
        <v>22</v>
      </c>
      <c r="F438" s="232" t="s">
        <v>751</v>
      </c>
      <c r="G438" s="230"/>
      <c r="H438" s="233">
        <v>21.6</v>
      </c>
      <c r="I438" s="234"/>
      <c r="J438" s="230"/>
      <c r="K438" s="230"/>
      <c r="L438" s="235"/>
      <c r="M438" s="236"/>
      <c r="N438" s="237"/>
      <c r="O438" s="237"/>
      <c r="P438" s="237"/>
      <c r="Q438" s="237"/>
      <c r="R438" s="237"/>
      <c r="S438" s="237"/>
      <c r="T438" s="237"/>
      <c r="U438" s="238"/>
      <c r="AT438" s="239" t="s">
        <v>134</v>
      </c>
      <c r="AU438" s="239" t="s">
        <v>83</v>
      </c>
      <c r="AV438" s="14" t="s">
        <v>86</v>
      </c>
      <c r="AW438" s="14" t="s">
        <v>35</v>
      </c>
      <c r="AX438" s="14" t="s">
        <v>74</v>
      </c>
      <c r="AY438" s="239" t="s">
        <v>125</v>
      </c>
    </row>
    <row r="439" spans="2:51" s="12" customFormat="1" ht="10.2">
      <c r="B439" s="196"/>
      <c r="C439" s="197"/>
      <c r="D439" s="187" t="s">
        <v>134</v>
      </c>
      <c r="E439" s="198" t="s">
        <v>22</v>
      </c>
      <c r="F439" s="199" t="s">
        <v>752</v>
      </c>
      <c r="G439" s="197"/>
      <c r="H439" s="200">
        <v>10.8</v>
      </c>
      <c r="I439" s="201"/>
      <c r="J439" s="197"/>
      <c r="K439" s="197"/>
      <c r="L439" s="202"/>
      <c r="M439" s="203"/>
      <c r="N439" s="204"/>
      <c r="O439" s="204"/>
      <c r="P439" s="204"/>
      <c r="Q439" s="204"/>
      <c r="R439" s="204"/>
      <c r="S439" s="204"/>
      <c r="T439" s="204"/>
      <c r="U439" s="205"/>
      <c r="AT439" s="206" t="s">
        <v>134</v>
      </c>
      <c r="AU439" s="206" t="s">
        <v>83</v>
      </c>
      <c r="AV439" s="12" t="s">
        <v>83</v>
      </c>
      <c r="AW439" s="12" t="s">
        <v>35</v>
      </c>
      <c r="AX439" s="12" t="s">
        <v>74</v>
      </c>
      <c r="AY439" s="206" t="s">
        <v>125</v>
      </c>
    </row>
    <row r="440" spans="2:51" s="14" customFormat="1" ht="10.2">
      <c r="B440" s="229"/>
      <c r="C440" s="230"/>
      <c r="D440" s="187" t="s">
        <v>134</v>
      </c>
      <c r="E440" s="231" t="s">
        <v>22</v>
      </c>
      <c r="F440" s="232" t="s">
        <v>753</v>
      </c>
      <c r="G440" s="230"/>
      <c r="H440" s="233">
        <v>10.8</v>
      </c>
      <c r="I440" s="234"/>
      <c r="J440" s="230"/>
      <c r="K440" s="230"/>
      <c r="L440" s="235"/>
      <c r="M440" s="236"/>
      <c r="N440" s="237"/>
      <c r="O440" s="237"/>
      <c r="P440" s="237"/>
      <c r="Q440" s="237"/>
      <c r="R440" s="237"/>
      <c r="S440" s="237"/>
      <c r="T440" s="237"/>
      <c r="U440" s="238"/>
      <c r="AT440" s="239" t="s">
        <v>134</v>
      </c>
      <c r="AU440" s="239" t="s">
        <v>83</v>
      </c>
      <c r="AV440" s="14" t="s">
        <v>86</v>
      </c>
      <c r="AW440" s="14" t="s">
        <v>35</v>
      </c>
      <c r="AX440" s="14" t="s">
        <v>74</v>
      </c>
      <c r="AY440" s="239" t="s">
        <v>125</v>
      </c>
    </row>
    <row r="441" spans="2:51" s="12" customFormat="1" ht="10.2">
      <c r="B441" s="196"/>
      <c r="C441" s="197"/>
      <c r="D441" s="187" t="s">
        <v>134</v>
      </c>
      <c r="E441" s="198" t="s">
        <v>22</v>
      </c>
      <c r="F441" s="199" t="s">
        <v>164</v>
      </c>
      <c r="G441" s="197"/>
      <c r="H441" s="200">
        <v>8</v>
      </c>
      <c r="I441" s="201"/>
      <c r="J441" s="197"/>
      <c r="K441" s="197"/>
      <c r="L441" s="202"/>
      <c r="M441" s="203"/>
      <c r="N441" s="204"/>
      <c r="O441" s="204"/>
      <c r="P441" s="204"/>
      <c r="Q441" s="204"/>
      <c r="R441" s="204"/>
      <c r="S441" s="204"/>
      <c r="T441" s="204"/>
      <c r="U441" s="205"/>
      <c r="AT441" s="206" t="s">
        <v>134</v>
      </c>
      <c r="AU441" s="206" t="s">
        <v>83</v>
      </c>
      <c r="AV441" s="12" t="s">
        <v>83</v>
      </c>
      <c r="AW441" s="12" t="s">
        <v>35</v>
      </c>
      <c r="AX441" s="12" t="s">
        <v>74</v>
      </c>
      <c r="AY441" s="206" t="s">
        <v>125</v>
      </c>
    </row>
    <row r="442" spans="2:51" s="14" customFormat="1" ht="10.2">
      <c r="B442" s="229"/>
      <c r="C442" s="230"/>
      <c r="D442" s="187" t="s">
        <v>134</v>
      </c>
      <c r="E442" s="231" t="s">
        <v>22</v>
      </c>
      <c r="F442" s="232" t="s">
        <v>754</v>
      </c>
      <c r="G442" s="230"/>
      <c r="H442" s="233">
        <v>8</v>
      </c>
      <c r="I442" s="234"/>
      <c r="J442" s="230"/>
      <c r="K442" s="230"/>
      <c r="L442" s="235"/>
      <c r="M442" s="236"/>
      <c r="N442" s="237"/>
      <c r="O442" s="237"/>
      <c r="P442" s="237"/>
      <c r="Q442" s="237"/>
      <c r="R442" s="237"/>
      <c r="S442" s="237"/>
      <c r="T442" s="237"/>
      <c r="U442" s="238"/>
      <c r="AT442" s="239" t="s">
        <v>134</v>
      </c>
      <c r="AU442" s="239" t="s">
        <v>83</v>
      </c>
      <c r="AV442" s="14" t="s">
        <v>86</v>
      </c>
      <c r="AW442" s="14" t="s">
        <v>35</v>
      </c>
      <c r="AX442" s="14" t="s">
        <v>74</v>
      </c>
      <c r="AY442" s="239" t="s">
        <v>125</v>
      </c>
    </row>
    <row r="443" spans="2:51" s="13" customFormat="1" ht="10.2">
      <c r="B443" s="207"/>
      <c r="C443" s="208"/>
      <c r="D443" s="187" t="s">
        <v>134</v>
      </c>
      <c r="E443" s="209" t="s">
        <v>22</v>
      </c>
      <c r="F443" s="210" t="s">
        <v>139</v>
      </c>
      <c r="G443" s="208"/>
      <c r="H443" s="211">
        <v>40.400000000000006</v>
      </c>
      <c r="I443" s="212"/>
      <c r="J443" s="208"/>
      <c r="K443" s="208"/>
      <c r="L443" s="213"/>
      <c r="M443" s="214"/>
      <c r="N443" s="215"/>
      <c r="O443" s="215"/>
      <c r="P443" s="215"/>
      <c r="Q443" s="215"/>
      <c r="R443" s="215"/>
      <c r="S443" s="215"/>
      <c r="T443" s="215"/>
      <c r="U443" s="216"/>
      <c r="AT443" s="217" t="s">
        <v>134</v>
      </c>
      <c r="AU443" s="217" t="s">
        <v>83</v>
      </c>
      <c r="AV443" s="13" t="s">
        <v>89</v>
      </c>
      <c r="AW443" s="13" t="s">
        <v>35</v>
      </c>
      <c r="AX443" s="13" t="s">
        <v>79</v>
      </c>
      <c r="AY443" s="217" t="s">
        <v>125</v>
      </c>
    </row>
    <row r="444" spans="2:65" s="1" customFormat="1" ht="20.4" customHeight="1">
      <c r="B444" s="34"/>
      <c r="C444" s="173" t="s">
        <v>766</v>
      </c>
      <c r="D444" s="173" t="s">
        <v>128</v>
      </c>
      <c r="E444" s="174" t="s">
        <v>767</v>
      </c>
      <c r="F444" s="175" t="s">
        <v>768</v>
      </c>
      <c r="G444" s="176" t="s">
        <v>285</v>
      </c>
      <c r="H444" s="177">
        <v>40.4</v>
      </c>
      <c r="I444" s="178"/>
      <c r="J444" s="179">
        <f>ROUND(I444*H444,2)</f>
        <v>0</v>
      </c>
      <c r="K444" s="175" t="s">
        <v>132</v>
      </c>
      <c r="L444" s="38"/>
      <c r="M444" s="180" t="s">
        <v>22</v>
      </c>
      <c r="N444" s="181" t="s">
        <v>45</v>
      </c>
      <c r="O444" s="60"/>
      <c r="P444" s="182">
        <f>O444*H444</f>
        <v>0</v>
      </c>
      <c r="Q444" s="182">
        <v>4E-05</v>
      </c>
      <c r="R444" s="182">
        <f>Q444*H444</f>
        <v>0.001616</v>
      </c>
      <c r="S444" s="182">
        <v>0</v>
      </c>
      <c r="T444" s="182">
        <f>S444*H444</f>
        <v>0</v>
      </c>
      <c r="U444" s="183" t="s">
        <v>22</v>
      </c>
      <c r="AR444" s="17" t="s">
        <v>206</v>
      </c>
      <c r="AT444" s="17" t="s">
        <v>128</v>
      </c>
      <c r="AU444" s="17" t="s">
        <v>83</v>
      </c>
      <c r="AY444" s="17" t="s">
        <v>125</v>
      </c>
      <c r="BE444" s="184">
        <f>IF(N444="základní",J444,0)</f>
        <v>0</v>
      </c>
      <c r="BF444" s="184">
        <f>IF(N444="snížená",J444,0)</f>
        <v>0</v>
      </c>
      <c r="BG444" s="184">
        <f>IF(N444="zákl. přenesená",J444,0)</f>
        <v>0</v>
      </c>
      <c r="BH444" s="184">
        <f>IF(N444="sníž. přenesená",J444,0)</f>
        <v>0</v>
      </c>
      <c r="BI444" s="184">
        <f>IF(N444="nulová",J444,0)</f>
        <v>0</v>
      </c>
      <c r="BJ444" s="17" t="s">
        <v>79</v>
      </c>
      <c r="BK444" s="184">
        <f>ROUND(I444*H444,2)</f>
        <v>0</v>
      </c>
      <c r="BL444" s="17" t="s">
        <v>206</v>
      </c>
      <c r="BM444" s="17" t="s">
        <v>769</v>
      </c>
    </row>
    <row r="445" spans="2:51" s="12" customFormat="1" ht="10.2">
      <c r="B445" s="196"/>
      <c r="C445" s="197"/>
      <c r="D445" s="187" t="s">
        <v>134</v>
      </c>
      <c r="E445" s="198" t="s">
        <v>22</v>
      </c>
      <c r="F445" s="199" t="s">
        <v>750</v>
      </c>
      <c r="G445" s="197"/>
      <c r="H445" s="200">
        <v>21.6</v>
      </c>
      <c r="I445" s="201"/>
      <c r="J445" s="197"/>
      <c r="K445" s="197"/>
      <c r="L445" s="202"/>
      <c r="M445" s="203"/>
      <c r="N445" s="204"/>
      <c r="O445" s="204"/>
      <c r="P445" s="204"/>
      <c r="Q445" s="204"/>
      <c r="R445" s="204"/>
      <c r="S445" s="204"/>
      <c r="T445" s="204"/>
      <c r="U445" s="205"/>
      <c r="AT445" s="206" t="s">
        <v>134</v>
      </c>
      <c r="AU445" s="206" t="s">
        <v>83</v>
      </c>
      <c r="AV445" s="12" t="s">
        <v>83</v>
      </c>
      <c r="AW445" s="12" t="s">
        <v>35</v>
      </c>
      <c r="AX445" s="12" t="s">
        <v>74</v>
      </c>
      <c r="AY445" s="206" t="s">
        <v>125</v>
      </c>
    </row>
    <row r="446" spans="2:51" s="14" customFormat="1" ht="10.2">
      <c r="B446" s="229"/>
      <c r="C446" s="230"/>
      <c r="D446" s="187" t="s">
        <v>134</v>
      </c>
      <c r="E446" s="231" t="s">
        <v>22</v>
      </c>
      <c r="F446" s="232" t="s">
        <v>751</v>
      </c>
      <c r="G446" s="230"/>
      <c r="H446" s="233">
        <v>21.6</v>
      </c>
      <c r="I446" s="234"/>
      <c r="J446" s="230"/>
      <c r="K446" s="230"/>
      <c r="L446" s="235"/>
      <c r="M446" s="236"/>
      <c r="N446" s="237"/>
      <c r="O446" s="237"/>
      <c r="P446" s="237"/>
      <c r="Q446" s="237"/>
      <c r="R446" s="237"/>
      <c r="S446" s="237"/>
      <c r="T446" s="237"/>
      <c r="U446" s="238"/>
      <c r="AT446" s="239" t="s">
        <v>134</v>
      </c>
      <c r="AU446" s="239" t="s">
        <v>83</v>
      </c>
      <c r="AV446" s="14" t="s">
        <v>86</v>
      </c>
      <c r="AW446" s="14" t="s">
        <v>35</v>
      </c>
      <c r="AX446" s="14" t="s">
        <v>74</v>
      </c>
      <c r="AY446" s="239" t="s">
        <v>125</v>
      </c>
    </row>
    <row r="447" spans="2:51" s="12" customFormat="1" ht="10.2">
      <c r="B447" s="196"/>
      <c r="C447" s="197"/>
      <c r="D447" s="187" t="s">
        <v>134</v>
      </c>
      <c r="E447" s="198" t="s">
        <v>22</v>
      </c>
      <c r="F447" s="199" t="s">
        <v>752</v>
      </c>
      <c r="G447" s="197"/>
      <c r="H447" s="200">
        <v>10.8</v>
      </c>
      <c r="I447" s="201"/>
      <c r="J447" s="197"/>
      <c r="K447" s="197"/>
      <c r="L447" s="202"/>
      <c r="M447" s="203"/>
      <c r="N447" s="204"/>
      <c r="O447" s="204"/>
      <c r="P447" s="204"/>
      <c r="Q447" s="204"/>
      <c r="R447" s="204"/>
      <c r="S447" s="204"/>
      <c r="T447" s="204"/>
      <c r="U447" s="205"/>
      <c r="AT447" s="206" t="s">
        <v>134</v>
      </c>
      <c r="AU447" s="206" t="s">
        <v>83</v>
      </c>
      <c r="AV447" s="12" t="s">
        <v>83</v>
      </c>
      <c r="AW447" s="12" t="s">
        <v>35</v>
      </c>
      <c r="AX447" s="12" t="s">
        <v>74</v>
      </c>
      <c r="AY447" s="206" t="s">
        <v>125</v>
      </c>
    </row>
    <row r="448" spans="2:51" s="14" customFormat="1" ht="10.2">
      <c r="B448" s="229"/>
      <c r="C448" s="230"/>
      <c r="D448" s="187" t="s">
        <v>134</v>
      </c>
      <c r="E448" s="231" t="s">
        <v>22</v>
      </c>
      <c r="F448" s="232" t="s">
        <v>753</v>
      </c>
      <c r="G448" s="230"/>
      <c r="H448" s="233">
        <v>10.8</v>
      </c>
      <c r="I448" s="234"/>
      <c r="J448" s="230"/>
      <c r="K448" s="230"/>
      <c r="L448" s="235"/>
      <c r="M448" s="236"/>
      <c r="N448" s="237"/>
      <c r="O448" s="237"/>
      <c r="P448" s="237"/>
      <c r="Q448" s="237"/>
      <c r="R448" s="237"/>
      <c r="S448" s="237"/>
      <c r="T448" s="237"/>
      <c r="U448" s="238"/>
      <c r="AT448" s="239" t="s">
        <v>134</v>
      </c>
      <c r="AU448" s="239" t="s">
        <v>83</v>
      </c>
      <c r="AV448" s="14" t="s">
        <v>86</v>
      </c>
      <c r="AW448" s="14" t="s">
        <v>35</v>
      </c>
      <c r="AX448" s="14" t="s">
        <v>74</v>
      </c>
      <c r="AY448" s="239" t="s">
        <v>125</v>
      </c>
    </row>
    <row r="449" spans="2:51" s="12" customFormat="1" ht="10.2">
      <c r="B449" s="196"/>
      <c r="C449" s="197"/>
      <c r="D449" s="187" t="s">
        <v>134</v>
      </c>
      <c r="E449" s="198" t="s">
        <v>22</v>
      </c>
      <c r="F449" s="199" t="s">
        <v>164</v>
      </c>
      <c r="G449" s="197"/>
      <c r="H449" s="200">
        <v>8</v>
      </c>
      <c r="I449" s="201"/>
      <c r="J449" s="197"/>
      <c r="K449" s="197"/>
      <c r="L449" s="202"/>
      <c r="M449" s="203"/>
      <c r="N449" s="204"/>
      <c r="O449" s="204"/>
      <c r="P449" s="204"/>
      <c r="Q449" s="204"/>
      <c r="R449" s="204"/>
      <c r="S449" s="204"/>
      <c r="T449" s="204"/>
      <c r="U449" s="205"/>
      <c r="AT449" s="206" t="s">
        <v>134</v>
      </c>
      <c r="AU449" s="206" t="s">
        <v>83</v>
      </c>
      <c r="AV449" s="12" t="s">
        <v>83</v>
      </c>
      <c r="AW449" s="12" t="s">
        <v>35</v>
      </c>
      <c r="AX449" s="12" t="s">
        <v>74</v>
      </c>
      <c r="AY449" s="206" t="s">
        <v>125</v>
      </c>
    </row>
    <row r="450" spans="2:51" s="14" customFormat="1" ht="10.2">
      <c r="B450" s="229"/>
      <c r="C450" s="230"/>
      <c r="D450" s="187" t="s">
        <v>134</v>
      </c>
      <c r="E450" s="231" t="s">
        <v>22</v>
      </c>
      <c r="F450" s="232" t="s">
        <v>754</v>
      </c>
      <c r="G450" s="230"/>
      <c r="H450" s="233">
        <v>8</v>
      </c>
      <c r="I450" s="234"/>
      <c r="J450" s="230"/>
      <c r="K450" s="230"/>
      <c r="L450" s="235"/>
      <c r="M450" s="236"/>
      <c r="N450" s="237"/>
      <c r="O450" s="237"/>
      <c r="P450" s="237"/>
      <c r="Q450" s="237"/>
      <c r="R450" s="237"/>
      <c r="S450" s="237"/>
      <c r="T450" s="237"/>
      <c r="U450" s="238"/>
      <c r="AT450" s="239" t="s">
        <v>134</v>
      </c>
      <c r="AU450" s="239" t="s">
        <v>83</v>
      </c>
      <c r="AV450" s="14" t="s">
        <v>86</v>
      </c>
      <c r="AW450" s="14" t="s">
        <v>35</v>
      </c>
      <c r="AX450" s="14" t="s">
        <v>74</v>
      </c>
      <c r="AY450" s="239" t="s">
        <v>125</v>
      </c>
    </row>
    <row r="451" spans="2:51" s="13" customFormat="1" ht="10.2">
      <c r="B451" s="207"/>
      <c r="C451" s="208"/>
      <c r="D451" s="187" t="s">
        <v>134</v>
      </c>
      <c r="E451" s="209" t="s">
        <v>22</v>
      </c>
      <c r="F451" s="210" t="s">
        <v>139</v>
      </c>
      <c r="G451" s="208"/>
      <c r="H451" s="211">
        <v>40.400000000000006</v>
      </c>
      <c r="I451" s="212"/>
      <c r="J451" s="208"/>
      <c r="K451" s="208"/>
      <c r="L451" s="213"/>
      <c r="M451" s="214"/>
      <c r="N451" s="215"/>
      <c r="O451" s="215"/>
      <c r="P451" s="215"/>
      <c r="Q451" s="215"/>
      <c r="R451" s="215"/>
      <c r="S451" s="215"/>
      <c r="T451" s="215"/>
      <c r="U451" s="216"/>
      <c r="AT451" s="217" t="s">
        <v>134</v>
      </c>
      <c r="AU451" s="217" t="s">
        <v>83</v>
      </c>
      <c r="AV451" s="13" t="s">
        <v>89</v>
      </c>
      <c r="AW451" s="13" t="s">
        <v>35</v>
      </c>
      <c r="AX451" s="13" t="s">
        <v>79</v>
      </c>
      <c r="AY451" s="217" t="s">
        <v>125</v>
      </c>
    </row>
    <row r="452" spans="2:65" s="1" customFormat="1" ht="20.4" customHeight="1">
      <c r="B452" s="34"/>
      <c r="C452" s="173" t="s">
        <v>770</v>
      </c>
      <c r="D452" s="173" t="s">
        <v>128</v>
      </c>
      <c r="E452" s="174" t="s">
        <v>771</v>
      </c>
      <c r="F452" s="175" t="s">
        <v>772</v>
      </c>
      <c r="G452" s="176" t="s">
        <v>285</v>
      </c>
      <c r="H452" s="177">
        <v>40.4</v>
      </c>
      <c r="I452" s="178"/>
      <c r="J452" s="179">
        <f>ROUND(I452*H452,2)</f>
        <v>0</v>
      </c>
      <c r="K452" s="175" t="s">
        <v>132</v>
      </c>
      <c r="L452" s="38"/>
      <c r="M452" s="180" t="s">
        <v>22</v>
      </c>
      <c r="N452" s="181" t="s">
        <v>45</v>
      </c>
      <c r="O452" s="60"/>
      <c r="P452" s="182">
        <f>O452*H452</f>
        <v>0</v>
      </c>
      <c r="Q452" s="182">
        <v>4E-05</v>
      </c>
      <c r="R452" s="182">
        <f>Q452*H452</f>
        <v>0.001616</v>
      </c>
      <c r="S452" s="182">
        <v>0</v>
      </c>
      <c r="T452" s="182">
        <f>S452*H452</f>
        <v>0</v>
      </c>
      <c r="U452" s="183" t="s">
        <v>22</v>
      </c>
      <c r="AR452" s="17" t="s">
        <v>206</v>
      </c>
      <c r="AT452" s="17" t="s">
        <v>128</v>
      </c>
      <c r="AU452" s="17" t="s">
        <v>83</v>
      </c>
      <c r="AY452" s="17" t="s">
        <v>125</v>
      </c>
      <c r="BE452" s="184">
        <f>IF(N452="základní",J452,0)</f>
        <v>0</v>
      </c>
      <c r="BF452" s="184">
        <f>IF(N452="snížená",J452,0)</f>
        <v>0</v>
      </c>
      <c r="BG452" s="184">
        <f>IF(N452="zákl. přenesená",J452,0)</f>
        <v>0</v>
      </c>
      <c r="BH452" s="184">
        <f>IF(N452="sníž. přenesená",J452,0)</f>
        <v>0</v>
      </c>
      <c r="BI452" s="184">
        <f>IF(N452="nulová",J452,0)</f>
        <v>0</v>
      </c>
      <c r="BJ452" s="17" t="s">
        <v>79</v>
      </c>
      <c r="BK452" s="184">
        <f>ROUND(I452*H452,2)</f>
        <v>0</v>
      </c>
      <c r="BL452" s="17" t="s">
        <v>206</v>
      </c>
      <c r="BM452" s="17" t="s">
        <v>773</v>
      </c>
    </row>
    <row r="453" spans="2:51" s="12" customFormat="1" ht="10.2">
      <c r="B453" s="196"/>
      <c r="C453" s="197"/>
      <c r="D453" s="187" t="s">
        <v>134</v>
      </c>
      <c r="E453" s="198" t="s">
        <v>22</v>
      </c>
      <c r="F453" s="199" t="s">
        <v>750</v>
      </c>
      <c r="G453" s="197"/>
      <c r="H453" s="200">
        <v>21.6</v>
      </c>
      <c r="I453" s="201"/>
      <c r="J453" s="197"/>
      <c r="K453" s="197"/>
      <c r="L453" s="202"/>
      <c r="M453" s="203"/>
      <c r="N453" s="204"/>
      <c r="O453" s="204"/>
      <c r="P453" s="204"/>
      <c r="Q453" s="204"/>
      <c r="R453" s="204"/>
      <c r="S453" s="204"/>
      <c r="T453" s="204"/>
      <c r="U453" s="205"/>
      <c r="AT453" s="206" t="s">
        <v>134</v>
      </c>
      <c r="AU453" s="206" t="s">
        <v>83</v>
      </c>
      <c r="AV453" s="12" t="s">
        <v>83</v>
      </c>
      <c r="AW453" s="12" t="s">
        <v>35</v>
      </c>
      <c r="AX453" s="12" t="s">
        <v>74</v>
      </c>
      <c r="AY453" s="206" t="s">
        <v>125</v>
      </c>
    </row>
    <row r="454" spans="2:51" s="14" customFormat="1" ht="10.2">
      <c r="B454" s="229"/>
      <c r="C454" s="230"/>
      <c r="D454" s="187" t="s">
        <v>134</v>
      </c>
      <c r="E454" s="231" t="s">
        <v>22</v>
      </c>
      <c r="F454" s="232" t="s">
        <v>751</v>
      </c>
      <c r="G454" s="230"/>
      <c r="H454" s="233">
        <v>21.6</v>
      </c>
      <c r="I454" s="234"/>
      <c r="J454" s="230"/>
      <c r="K454" s="230"/>
      <c r="L454" s="235"/>
      <c r="M454" s="236"/>
      <c r="N454" s="237"/>
      <c r="O454" s="237"/>
      <c r="P454" s="237"/>
      <c r="Q454" s="237"/>
      <c r="R454" s="237"/>
      <c r="S454" s="237"/>
      <c r="T454" s="237"/>
      <c r="U454" s="238"/>
      <c r="AT454" s="239" t="s">
        <v>134</v>
      </c>
      <c r="AU454" s="239" t="s">
        <v>83</v>
      </c>
      <c r="AV454" s="14" t="s">
        <v>86</v>
      </c>
      <c r="AW454" s="14" t="s">
        <v>35</v>
      </c>
      <c r="AX454" s="14" t="s">
        <v>74</v>
      </c>
      <c r="AY454" s="239" t="s">
        <v>125</v>
      </c>
    </row>
    <row r="455" spans="2:51" s="12" customFormat="1" ht="10.2">
      <c r="B455" s="196"/>
      <c r="C455" s="197"/>
      <c r="D455" s="187" t="s">
        <v>134</v>
      </c>
      <c r="E455" s="198" t="s">
        <v>22</v>
      </c>
      <c r="F455" s="199" t="s">
        <v>752</v>
      </c>
      <c r="G455" s="197"/>
      <c r="H455" s="200">
        <v>10.8</v>
      </c>
      <c r="I455" s="201"/>
      <c r="J455" s="197"/>
      <c r="K455" s="197"/>
      <c r="L455" s="202"/>
      <c r="M455" s="203"/>
      <c r="N455" s="204"/>
      <c r="O455" s="204"/>
      <c r="P455" s="204"/>
      <c r="Q455" s="204"/>
      <c r="R455" s="204"/>
      <c r="S455" s="204"/>
      <c r="T455" s="204"/>
      <c r="U455" s="205"/>
      <c r="AT455" s="206" t="s">
        <v>134</v>
      </c>
      <c r="AU455" s="206" t="s">
        <v>83</v>
      </c>
      <c r="AV455" s="12" t="s">
        <v>83</v>
      </c>
      <c r="AW455" s="12" t="s">
        <v>35</v>
      </c>
      <c r="AX455" s="12" t="s">
        <v>74</v>
      </c>
      <c r="AY455" s="206" t="s">
        <v>125</v>
      </c>
    </row>
    <row r="456" spans="2:51" s="14" customFormat="1" ht="10.2">
      <c r="B456" s="229"/>
      <c r="C456" s="230"/>
      <c r="D456" s="187" t="s">
        <v>134</v>
      </c>
      <c r="E456" s="231" t="s">
        <v>22</v>
      </c>
      <c r="F456" s="232" t="s">
        <v>753</v>
      </c>
      <c r="G456" s="230"/>
      <c r="H456" s="233">
        <v>10.8</v>
      </c>
      <c r="I456" s="234"/>
      <c r="J456" s="230"/>
      <c r="K456" s="230"/>
      <c r="L456" s="235"/>
      <c r="M456" s="236"/>
      <c r="N456" s="237"/>
      <c r="O456" s="237"/>
      <c r="P456" s="237"/>
      <c r="Q456" s="237"/>
      <c r="R456" s="237"/>
      <c r="S456" s="237"/>
      <c r="T456" s="237"/>
      <c r="U456" s="238"/>
      <c r="AT456" s="239" t="s">
        <v>134</v>
      </c>
      <c r="AU456" s="239" t="s">
        <v>83</v>
      </c>
      <c r="AV456" s="14" t="s">
        <v>86</v>
      </c>
      <c r="AW456" s="14" t="s">
        <v>35</v>
      </c>
      <c r="AX456" s="14" t="s">
        <v>74</v>
      </c>
      <c r="AY456" s="239" t="s">
        <v>125</v>
      </c>
    </row>
    <row r="457" spans="2:51" s="12" customFormat="1" ht="10.2">
      <c r="B457" s="196"/>
      <c r="C457" s="197"/>
      <c r="D457" s="187" t="s">
        <v>134</v>
      </c>
      <c r="E457" s="198" t="s">
        <v>22</v>
      </c>
      <c r="F457" s="199" t="s">
        <v>164</v>
      </c>
      <c r="G457" s="197"/>
      <c r="H457" s="200">
        <v>8</v>
      </c>
      <c r="I457" s="201"/>
      <c r="J457" s="197"/>
      <c r="K457" s="197"/>
      <c r="L457" s="202"/>
      <c r="M457" s="203"/>
      <c r="N457" s="204"/>
      <c r="O457" s="204"/>
      <c r="P457" s="204"/>
      <c r="Q457" s="204"/>
      <c r="R457" s="204"/>
      <c r="S457" s="204"/>
      <c r="T457" s="204"/>
      <c r="U457" s="205"/>
      <c r="AT457" s="206" t="s">
        <v>134</v>
      </c>
      <c r="AU457" s="206" t="s">
        <v>83</v>
      </c>
      <c r="AV457" s="12" t="s">
        <v>83</v>
      </c>
      <c r="AW457" s="12" t="s">
        <v>35</v>
      </c>
      <c r="AX457" s="12" t="s">
        <v>74</v>
      </c>
      <c r="AY457" s="206" t="s">
        <v>125</v>
      </c>
    </row>
    <row r="458" spans="2:51" s="14" customFormat="1" ht="10.2">
      <c r="B458" s="229"/>
      <c r="C458" s="230"/>
      <c r="D458" s="187" t="s">
        <v>134</v>
      </c>
      <c r="E458" s="231" t="s">
        <v>22</v>
      </c>
      <c r="F458" s="232" t="s">
        <v>754</v>
      </c>
      <c r="G458" s="230"/>
      <c r="H458" s="233">
        <v>8</v>
      </c>
      <c r="I458" s="234"/>
      <c r="J458" s="230"/>
      <c r="K458" s="230"/>
      <c r="L458" s="235"/>
      <c r="M458" s="236"/>
      <c r="N458" s="237"/>
      <c r="O458" s="237"/>
      <c r="P458" s="237"/>
      <c r="Q458" s="237"/>
      <c r="R458" s="237"/>
      <c r="S458" s="237"/>
      <c r="T458" s="237"/>
      <c r="U458" s="238"/>
      <c r="AT458" s="239" t="s">
        <v>134</v>
      </c>
      <c r="AU458" s="239" t="s">
        <v>83</v>
      </c>
      <c r="AV458" s="14" t="s">
        <v>86</v>
      </c>
      <c r="AW458" s="14" t="s">
        <v>35</v>
      </c>
      <c r="AX458" s="14" t="s">
        <v>74</v>
      </c>
      <c r="AY458" s="239" t="s">
        <v>125</v>
      </c>
    </row>
    <row r="459" spans="2:51" s="13" customFormat="1" ht="10.2">
      <c r="B459" s="207"/>
      <c r="C459" s="208"/>
      <c r="D459" s="187" t="s">
        <v>134</v>
      </c>
      <c r="E459" s="209" t="s">
        <v>22</v>
      </c>
      <c r="F459" s="210" t="s">
        <v>139</v>
      </c>
      <c r="G459" s="208"/>
      <c r="H459" s="211">
        <v>40.400000000000006</v>
      </c>
      <c r="I459" s="212"/>
      <c r="J459" s="208"/>
      <c r="K459" s="208"/>
      <c r="L459" s="213"/>
      <c r="M459" s="214"/>
      <c r="N459" s="215"/>
      <c r="O459" s="215"/>
      <c r="P459" s="215"/>
      <c r="Q459" s="215"/>
      <c r="R459" s="215"/>
      <c r="S459" s="215"/>
      <c r="T459" s="215"/>
      <c r="U459" s="216"/>
      <c r="AT459" s="217" t="s">
        <v>134</v>
      </c>
      <c r="AU459" s="217" t="s">
        <v>83</v>
      </c>
      <c r="AV459" s="13" t="s">
        <v>89</v>
      </c>
      <c r="AW459" s="13" t="s">
        <v>35</v>
      </c>
      <c r="AX459" s="13" t="s">
        <v>79</v>
      </c>
      <c r="AY459" s="217" t="s">
        <v>125</v>
      </c>
    </row>
    <row r="460" spans="2:63" s="10" customFormat="1" ht="22.8" customHeight="1">
      <c r="B460" s="157"/>
      <c r="C460" s="158"/>
      <c r="D460" s="159" t="s">
        <v>73</v>
      </c>
      <c r="E460" s="171" t="s">
        <v>774</v>
      </c>
      <c r="F460" s="171" t="s">
        <v>775</v>
      </c>
      <c r="G460" s="158"/>
      <c r="H460" s="158"/>
      <c r="I460" s="161"/>
      <c r="J460" s="172">
        <f>BK460</f>
        <v>0</v>
      </c>
      <c r="K460" s="158"/>
      <c r="L460" s="163"/>
      <c r="M460" s="164"/>
      <c r="N460" s="165"/>
      <c r="O460" s="165"/>
      <c r="P460" s="166">
        <f>SUM(P461:P490)</f>
        <v>0</v>
      </c>
      <c r="Q460" s="165"/>
      <c r="R460" s="166">
        <f>SUM(R461:R490)</f>
        <v>0.321329676</v>
      </c>
      <c r="S460" s="165"/>
      <c r="T460" s="166">
        <f>SUM(T461:T490)</f>
        <v>0</v>
      </c>
      <c r="U460" s="167"/>
      <c r="AR460" s="168" t="s">
        <v>83</v>
      </c>
      <c r="AT460" s="169" t="s">
        <v>73</v>
      </c>
      <c r="AU460" s="169" t="s">
        <v>79</v>
      </c>
      <c r="AY460" s="168" t="s">
        <v>125</v>
      </c>
      <c r="BK460" s="170">
        <f>SUM(BK461:BK490)</f>
        <v>0</v>
      </c>
    </row>
    <row r="461" spans="2:65" s="1" customFormat="1" ht="20.4" customHeight="1">
      <c r="B461" s="34"/>
      <c r="C461" s="173" t="s">
        <v>776</v>
      </c>
      <c r="D461" s="173" t="s">
        <v>128</v>
      </c>
      <c r="E461" s="174" t="s">
        <v>777</v>
      </c>
      <c r="F461" s="175" t="s">
        <v>778</v>
      </c>
      <c r="G461" s="176" t="s">
        <v>131</v>
      </c>
      <c r="H461" s="177">
        <v>80.612</v>
      </c>
      <c r="I461" s="178"/>
      <c r="J461" s="179">
        <f>ROUND(I461*H461,2)</f>
        <v>0</v>
      </c>
      <c r="K461" s="175" t="s">
        <v>132</v>
      </c>
      <c r="L461" s="38"/>
      <c r="M461" s="180" t="s">
        <v>22</v>
      </c>
      <c r="N461" s="181" t="s">
        <v>45</v>
      </c>
      <c r="O461" s="60"/>
      <c r="P461" s="182">
        <f>O461*H461</f>
        <v>0</v>
      </c>
      <c r="Q461" s="182">
        <v>0</v>
      </c>
      <c r="R461" s="182">
        <f>Q461*H461</f>
        <v>0</v>
      </c>
      <c r="S461" s="182">
        <v>0</v>
      </c>
      <c r="T461" s="182">
        <f>S461*H461</f>
        <v>0</v>
      </c>
      <c r="U461" s="183" t="s">
        <v>22</v>
      </c>
      <c r="AR461" s="17" t="s">
        <v>206</v>
      </c>
      <c r="AT461" s="17" t="s">
        <v>128</v>
      </c>
      <c r="AU461" s="17" t="s">
        <v>83</v>
      </c>
      <c r="AY461" s="17" t="s">
        <v>125</v>
      </c>
      <c r="BE461" s="184">
        <f>IF(N461="základní",J461,0)</f>
        <v>0</v>
      </c>
      <c r="BF461" s="184">
        <f>IF(N461="snížená",J461,0)</f>
        <v>0</v>
      </c>
      <c r="BG461" s="184">
        <f>IF(N461="zákl. přenesená",J461,0)</f>
        <v>0</v>
      </c>
      <c r="BH461" s="184">
        <f>IF(N461="sníž. přenesená",J461,0)</f>
        <v>0</v>
      </c>
      <c r="BI461" s="184">
        <f>IF(N461="nulová",J461,0)</f>
        <v>0</v>
      </c>
      <c r="BJ461" s="17" t="s">
        <v>79</v>
      </c>
      <c r="BK461" s="184">
        <f>ROUND(I461*H461,2)</f>
        <v>0</v>
      </c>
      <c r="BL461" s="17" t="s">
        <v>206</v>
      </c>
      <c r="BM461" s="17" t="s">
        <v>779</v>
      </c>
    </row>
    <row r="462" spans="2:51" s="12" customFormat="1" ht="10.2">
      <c r="B462" s="196"/>
      <c r="C462" s="197"/>
      <c r="D462" s="187" t="s">
        <v>134</v>
      </c>
      <c r="E462" s="198" t="s">
        <v>22</v>
      </c>
      <c r="F462" s="199" t="s">
        <v>780</v>
      </c>
      <c r="G462" s="197"/>
      <c r="H462" s="200">
        <v>80.612</v>
      </c>
      <c r="I462" s="201"/>
      <c r="J462" s="197"/>
      <c r="K462" s="197"/>
      <c r="L462" s="202"/>
      <c r="M462" s="203"/>
      <c r="N462" s="204"/>
      <c r="O462" s="204"/>
      <c r="P462" s="204"/>
      <c r="Q462" s="204"/>
      <c r="R462" s="204"/>
      <c r="S462" s="204"/>
      <c r="T462" s="204"/>
      <c r="U462" s="205"/>
      <c r="AT462" s="206" t="s">
        <v>134</v>
      </c>
      <c r="AU462" s="206" t="s">
        <v>83</v>
      </c>
      <c r="AV462" s="12" t="s">
        <v>83</v>
      </c>
      <c r="AW462" s="12" t="s">
        <v>35</v>
      </c>
      <c r="AX462" s="12" t="s">
        <v>79</v>
      </c>
      <c r="AY462" s="206" t="s">
        <v>125</v>
      </c>
    </row>
    <row r="463" spans="2:65" s="1" customFormat="1" ht="20.4" customHeight="1">
      <c r="B463" s="34"/>
      <c r="C463" s="173" t="s">
        <v>781</v>
      </c>
      <c r="D463" s="173" t="s">
        <v>128</v>
      </c>
      <c r="E463" s="174" t="s">
        <v>782</v>
      </c>
      <c r="F463" s="175" t="s">
        <v>783</v>
      </c>
      <c r="G463" s="176" t="s">
        <v>131</v>
      </c>
      <c r="H463" s="177">
        <v>80.612</v>
      </c>
      <c r="I463" s="178"/>
      <c r="J463" s="179">
        <f>ROUND(I463*H463,2)</f>
        <v>0</v>
      </c>
      <c r="K463" s="175" t="s">
        <v>132</v>
      </c>
      <c r="L463" s="38"/>
      <c r="M463" s="180" t="s">
        <v>22</v>
      </c>
      <c r="N463" s="181" t="s">
        <v>45</v>
      </c>
      <c r="O463" s="60"/>
      <c r="P463" s="182">
        <f>O463*H463</f>
        <v>0</v>
      </c>
      <c r="Q463" s="182">
        <v>0.0002</v>
      </c>
      <c r="R463" s="182">
        <f>Q463*H463</f>
        <v>0.0161224</v>
      </c>
      <c r="S463" s="182">
        <v>0</v>
      </c>
      <c r="T463" s="182">
        <f>S463*H463</f>
        <v>0</v>
      </c>
      <c r="U463" s="183" t="s">
        <v>22</v>
      </c>
      <c r="AR463" s="17" t="s">
        <v>206</v>
      </c>
      <c r="AT463" s="17" t="s">
        <v>128</v>
      </c>
      <c r="AU463" s="17" t="s">
        <v>83</v>
      </c>
      <c r="AY463" s="17" t="s">
        <v>125</v>
      </c>
      <c r="BE463" s="184">
        <f>IF(N463="základní",J463,0)</f>
        <v>0</v>
      </c>
      <c r="BF463" s="184">
        <f>IF(N463="snížená",J463,0)</f>
        <v>0</v>
      </c>
      <c r="BG463" s="184">
        <f>IF(N463="zákl. přenesená",J463,0)</f>
        <v>0</v>
      </c>
      <c r="BH463" s="184">
        <f>IF(N463="sníž. přenesená",J463,0)</f>
        <v>0</v>
      </c>
      <c r="BI463" s="184">
        <f>IF(N463="nulová",J463,0)</f>
        <v>0</v>
      </c>
      <c r="BJ463" s="17" t="s">
        <v>79</v>
      </c>
      <c r="BK463" s="184">
        <f>ROUND(I463*H463,2)</f>
        <v>0</v>
      </c>
      <c r="BL463" s="17" t="s">
        <v>206</v>
      </c>
      <c r="BM463" s="17" t="s">
        <v>784</v>
      </c>
    </row>
    <row r="464" spans="2:51" s="12" customFormat="1" ht="10.2">
      <c r="B464" s="196"/>
      <c r="C464" s="197"/>
      <c r="D464" s="187" t="s">
        <v>134</v>
      </c>
      <c r="E464" s="198" t="s">
        <v>22</v>
      </c>
      <c r="F464" s="199" t="s">
        <v>780</v>
      </c>
      <c r="G464" s="197"/>
      <c r="H464" s="200">
        <v>80.612</v>
      </c>
      <c r="I464" s="201"/>
      <c r="J464" s="197"/>
      <c r="K464" s="197"/>
      <c r="L464" s="202"/>
      <c r="M464" s="203"/>
      <c r="N464" s="204"/>
      <c r="O464" s="204"/>
      <c r="P464" s="204"/>
      <c r="Q464" s="204"/>
      <c r="R464" s="204"/>
      <c r="S464" s="204"/>
      <c r="T464" s="204"/>
      <c r="U464" s="205"/>
      <c r="AT464" s="206" t="s">
        <v>134</v>
      </c>
      <c r="AU464" s="206" t="s">
        <v>83</v>
      </c>
      <c r="AV464" s="12" t="s">
        <v>83</v>
      </c>
      <c r="AW464" s="12" t="s">
        <v>35</v>
      </c>
      <c r="AX464" s="12" t="s">
        <v>79</v>
      </c>
      <c r="AY464" s="206" t="s">
        <v>125</v>
      </c>
    </row>
    <row r="465" spans="2:65" s="1" customFormat="1" ht="20.4" customHeight="1">
      <c r="B465" s="34"/>
      <c r="C465" s="173" t="s">
        <v>785</v>
      </c>
      <c r="D465" s="173" t="s">
        <v>128</v>
      </c>
      <c r="E465" s="174" t="s">
        <v>786</v>
      </c>
      <c r="F465" s="175" t="s">
        <v>787</v>
      </c>
      <c r="G465" s="176" t="s">
        <v>131</v>
      </c>
      <c r="H465" s="177">
        <v>79.206</v>
      </c>
      <c r="I465" s="178"/>
      <c r="J465" s="179">
        <f>ROUND(I465*H465,2)</f>
        <v>0</v>
      </c>
      <c r="K465" s="175" t="s">
        <v>132</v>
      </c>
      <c r="L465" s="38"/>
      <c r="M465" s="180" t="s">
        <v>22</v>
      </c>
      <c r="N465" s="181" t="s">
        <v>45</v>
      </c>
      <c r="O465" s="60"/>
      <c r="P465" s="182">
        <f>O465*H465</f>
        <v>0</v>
      </c>
      <c r="Q465" s="182">
        <v>0.000266</v>
      </c>
      <c r="R465" s="182">
        <f>Q465*H465</f>
        <v>0.021068796</v>
      </c>
      <c r="S465" s="182">
        <v>0</v>
      </c>
      <c r="T465" s="182">
        <f>S465*H465</f>
        <v>0</v>
      </c>
      <c r="U465" s="183" t="s">
        <v>22</v>
      </c>
      <c r="AR465" s="17" t="s">
        <v>206</v>
      </c>
      <c r="AT465" s="17" t="s">
        <v>128</v>
      </c>
      <c r="AU465" s="17" t="s">
        <v>83</v>
      </c>
      <c r="AY465" s="17" t="s">
        <v>125</v>
      </c>
      <c r="BE465" s="184">
        <f>IF(N465="základní",J465,0)</f>
        <v>0</v>
      </c>
      <c r="BF465" s="184">
        <f>IF(N465="snížená",J465,0)</f>
        <v>0</v>
      </c>
      <c r="BG465" s="184">
        <f>IF(N465="zákl. přenesená",J465,0)</f>
        <v>0</v>
      </c>
      <c r="BH465" s="184">
        <f>IF(N465="sníž. přenesená",J465,0)</f>
        <v>0</v>
      </c>
      <c r="BI465" s="184">
        <f>IF(N465="nulová",J465,0)</f>
        <v>0</v>
      </c>
      <c r="BJ465" s="17" t="s">
        <v>79</v>
      </c>
      <c r="BK465" s="184">
        <f>ROUND(I465*H465,2)</f>
        <v>0</v>
      </c>
      <c r="BL465" s="17" t="s">
        <v>206</v>
      </c>
      <c r="BM465" s="17" t="s">
        <v>788</v>
      </c>
    </row>
    <row r="466" spans="2:51" s="11" customFormat="1" ht="10.2">
      <c r="B466" s="185"/>
      <c r="C466" s="186"/>
      <c r="D466" s="187" t="s">
        <v>134</v>
      </c>
      <c r="E466" s="188" t="s">
        <v>22</v>
      </c>
      <c r="F466" s="189" t="s">
        <v>789</v>
      </c>
      <c r="G466" s="186"/>
      <c r="H466" s="188" t="s">
        <v>22</v>
      </c>
      <c r="I466" s="190"/>
      <c r="J466" s="186"/>
      <c r="K466" s="186"/>
      <c r="L466" s="191"/>
      <c r="M466" s="192"/>
      <c r="N466" s="193"/>
      <c r="O466" s="193"/>
      <c r="P466" s="193"/>
      <c r="Q466" s="193"/>
      <c r="R466" s="193"/>
      <c r="S466" s="193"/>
      <c r="T466" s="193"/>
      <c r="U466" s="194"/>
      <c r="AT466" s="195" t="s">
        <v>134</v>
      </c>
      <c r="AU466" s="195" t="s">
        <v>83</v>
      </c>
      <c r="AV466" s="11" t="s">
        <v>79</v>
      </c>
      <c r="AW466" s="11" t="s">
        <v>35</v>
      </c>
      <c r="AX466" s="11" t="s">
        <v>74</v>
      </c>
      <c r="AY466" s="195" t="s">
        <v>125</v>
      </c>
    </row>
    <row r="467" spans="2:51" s="12" customFormat="1" ht="10.2">
      <c r="B467" s="196"/>
      <c r="C467" s="197"/>
      <c r="D467" s="187" t="s">
        <v>134</v>
      </c>
      <c r="E467" s="198" t="s">
        <v>22</v>
      </c>
      <c r="F467" s="199" t="s">
        <v>790</v>
      </c>
      <c r="G467" s="197"/>
      <c r="H467" s="200">
        <v>40.306</v>
      </c>
      <c r="I467" s="201"/>
      <c r="J467" s="197"/>
      <c r="K467" s="197"/>
      <c r="L467" s="202"/>
      <c r="M467" s="203"/>
      <c r="N467" s="204"/>
      <c r="O467" s="204"/>
      <c r="P467" s="204"/>
      <c r="Q467" s="204"/>
      <c r="R467" s="204"/>
      <c r="S467" s="204"/>
      <c r="T467" s="204"/>
      <c r="U467" s="205"/>
      <c r="AT467" s="206" t="s">
        <v>134</v>
      </c>
      <c r="AU467" s="206" t="s">
        <v>83</v>
      </c>
      <c r="AV467" s="12" t="s">
        <v>83</v>
      </c>
      <c r="AW467" s="12" t="s">
        <v>35</v>
      </c>
      <c r="AX467" s="12" t="s">
        <v>74</v>
      </c>
      <c r="AY467" s="206" t="s">
        <v>125</v>
      </c>
    </row>
    <row r="468" spans="2:51" s="12" customFormat="1" ht="10.2">
      <c r="B468" s="196"/>
      <c r="C468" s="197"/>
      <c r="D468" s="187" t="s">
        <v>134</v>
      </c>
      <c r="E468" s="198" t="s">
        <v>22</v>
      </c>
      <c r="F468" s="199" t="s">
        <v>791</v>
      </c>
      <c r="G468" s="197"/>
      <c r="H468" s="200">
        <v>38.9</v>
      </c>
      <c r="I468" s="201"/>
      <c r="J468" s="197"/>
      <c r="K468" s="197"/>
      <c r="L468" s="202"/>
      <c r="M468" s="203"/>
      <c r="N468" s="204"/>
      <c r="O468" s="204"/>
      <c r="P468" s="204"/>
      <c r="Q468" s="204"/>
      <c r="R468" s="204"/>
      <c r="S468" s="204"/>
      <c r="T468" s="204"/>
      <c r="U468" s="205"/>
      <c r="AT468" s="206" t="s">
        <v>134</v>
      </c>
      <c r="AU468" s="206" t="s">
        <v>83</v>
      </c>
      <c r="AV468" s="12" t="s">
        <v>83</v>
      </c>
      <c r="AW468" s="12" t="s">
        <v>35</v>
      </c>
      <c r="AX468" s="12" t="s">
        <v>74</v>
      </c>
      <c r="AY468" s="206" t="s">
        <v>125</v>
      </c>
    </row>
    <row r="469" spans="2:51" s="13" customFormat="1" ht="10.2">
      <c r="B469" s="207"/>
      <c r="C469" s="208"/>
      <c r="D469" s="187" t="s">
        <v>134</v>
      </c>
      <c r="E469" s="209" t="s">
        <v>22</v>
      </c>
      <c r="F469" s="210" t="s">
        <v>139</v>
      </c>
      <c r="G469" s="208"/>
      <c r="H469" s="211">
        <v>79.20599999999999</v>
      </c>
      <c r="I469" s="212"/>
      <c r="J469" s="208"/>
      <c r="K469" s="208"/>
      <c r="L469" s="213"/>
      <c r="M469" s="214"/>
      <c r="N469" s="215"/>
      <c r="O469" s="215"/>
      <c r="P469" s="215"/>
      <c r="Q469" s="215"/>
      <c r="R469" s="215"/>
      <c r="S469" s="215"/>
      <c r="T469" s="215"/>
      <c r="U469" s="216"/>
      <c r="AT469" s="217" t="s">
        <v>134</v>
      </c>
      <c r="AU469" s="217" t="s">
        <v>83</v>
      </c>
      <c r="AV469" s="13" t="s">
        <v>89</v>
      </c>
      <c r="AW469" s="13" t="s">
        <v>35</v>
      </c>
      <c r="AX469" s="13" t="s">
        <v>79</v>
      </c>
      <c r="AY469" s="217" t="s">
        <v>125</v>
      </c>
    </row>
    <row r="470" spans="2:65" s="1" customFormat="1" ht="20.4" customHeight="1">
      <c r="B470" s="34"/>
      <c r="C470" s="173" t="s">
        <v>792</v>
      </c>
      <c r="D470" s="173" t="s">
        <v>128</v>
      </c>
      <c r="E470" s="174" t="s">
        <v>793</v>
      </c>
      <c r="F470" s="175" t="s">
        <v>794</v>
      </c>
      <c r="G470" s="176" t="s">
        <v>131</v>
      </c>
      <c r="H470" s="177">
        <v>40.306</v>
      </c>
      <c r="I470" s="178"/>
      <c r="J470" s="179">
        <f>ROUND(I470*H470,2)</f>
        <v>0</v>
      </c>
      <c r="K470" s="175" t="s">
        <v>132</v>
      </c>
      <c r="L470" s="38"/>
      <c r="M470" s="180" t="s">
        <v>22</v>
      </c>
      <c r="N470" s="181" t="s">
        <v>45</v>
      </c>
      <c r="O470" s="60"/>
      <c r="P470" s="182">
        <f>O470*H470</f>
        <v>0</v>
      </c>
      <c r="Q470" s="182">
        <v>0.00026</v>
      </c>
      <c r="R470" s="182">
        <f>Q470*H470</f>
        <v>0.010479559999999999</v>
      </c>
      <c r="S470" s="182">
        <v>0</v>
      </c>
      <c r="T470" s="182">
        <f>S470*H470</f>
        <v>0</v>
      </c>
      <c r="U470" s="183" t="s">
        <v>22</v>
      </c>
      <c r="AR470" s="17" t="s">
        <v>206</v>
      </c>
      <c r="AT470" s="17" t="s">
        <v>128</v>
      </c>
      <c r="AU470" s="17" t="s">
        <v>83</v>
      </c>
      <c r="AY470" s="17" t="s">
        <v>125</v>
      </c>
      <c r="BE470" s="184">
        <f>IF(N470="základní",J470,0)</f>
        <v>0</v>
      </c>
      <c r="BF470" s="184">
        <f>IF(N470="snížená",J470,0)</f>
        <v>0</v>
      </c>
      <c r="BG470" s="184">
        <f>IF(N470="zákl. přenesená",J470,0)</f>
        <v>0</v>
      </c>
      <c r="BH470" s="184">
        <f>IF(N470="sníž. přenesená",J470,0)</f>
        <v>0</v>
      </c>
      <c r="BI470" s="184">
        <f>IF(N470="nulová",J470,0)</f>
        <v>0</v>
      </c>
      <c r="BJ470" s="17" t="s">
        <v>79</v>
      </c>
      <c r="BK470" s="184">
        <f>ROUND(I470*H470,2)</f>
        <v>0</v>
      </c>
      <c r="BL470" s="17" t="s">
        <v>206</v>
      </c>
      <c r="BM470" s="17" t="s">
        <v>795</v>
      </c>
    </row>
    <row r="471" spans="2:51" s="11" customFormat="1" ht="10.2">
      <c r="B471" s="185"/>
      <c r="C471" s="186"/>
      <c r="D471" s="187" t="s">
        <v>134</v>
      </c>
      <c r="E471" s="188" t="s">
        <v>22</v>
      </c>
      <c r="F471" s="189" t="s">
        <v>796</v>
      </c>
      <c r="G471" s="186"/>
      <c r="H471" s="188" t="s">
        <v>22</v>
      </c>
      <c r="I471" s="190"/>
      <c r="J471" s="186"/>
      <c r="K471" s="186"/>
      <c r="L471" s="191"/>
      <c r="M471" s="192"/>
      <c r="N471" s="193"/>
      <c r="O471" s="193"/>
      <c r="P471" s="193"/>
      <c r="Q471" s="193"/>
      <c r="R471" s="193"/>
      <c r="S471" s="193"/>
      <c r="T471" s="193"/>
      <c r="U471" s="194"/>
      <c r="AT471" s="195" t="s">
        <v>134</v>
      </c>
      <c r="AU471" s="195" t="s">
        <v>83</v>
      </c>
      <c r="AV471" s="11" t="s">
        <v>79</v>
      </c>
      <c r="AW471" s="11" t="s">
        <v>35</v>
      </c>
      <c r="AX471" s="11" t="s">
        <v>74</v>
      </c>
      <c r="AY471" s="195" t="s">
        <v>125</v>
      </c>
    </row>
    <row r="472" spans="2:51" s="12" customFormat="1" ht="10.2">
      <c r="B472" s="196"/>
      <c r="C472" s="197"/>
      <c r="D472" s="187" t="s">
        <v>134</v>
      </c>
      <c r="E472" s="198" t="s">
        <v>22</v>
      </c>
      <c r="F472" s="199" t="s">
        <v>797</v>
      </c>
      <c r="G472" s="197"/>
      <c r="H472" s="200">
        <v>40.306</v>
      </c>
      <c r="I472" s="201"/>
      <c r="J472" s="197"/>
      <c r="K472" s="197"/>
      <c r="L472" s="202"/>
      <c r="M472" s="203"/>
      <c r="N472" s="204"/>
      <c r="O472" s="204"/>
      <c r="P472" s="204"/>
      <c r="Q472" s="204"/>
      <c r="R472" s="204"/>
      <c r="S472" s="204"/>
      <c r="T472" s="204"/>
      <c r="U472" s="205"/>
      <c r="AT472" s="206" t="s">
        <v>134</v>
      </c>
      <c r="AU472" s="206" t="s">
        <v>83</v>
      </c>
      <c r="AV472" s="12" t="s">
        <v>83</v>
      </c>
      <c r="AW472" s="12" t="s">
        <v>35</v>
      </c>
      <c r="AX472" s="12" t="s">
        <v>79</v>
      </c>
      <c r="AY472" s="206" t="s">
        <v>125</v>
      </c>
    </row>
    <row r="473" spans="2:65" s="1" customFormat="1" ht="20.4" customHeight="1">
      <c r="B473" s="34"/>
      <c r="C473" s="173" t="s">
        <v>798</v>
      </c>
      <c r="D473" s="173" t="s">
        <v>128</v>
      </c>
      <c r="E473" s="174" t="s">
        <v>799</v>
      </c>
      <c r="F473" s="175" t="s">
        <v>800</v>
      </c>
      <c r="G473" s="176" t="s">
        <v>131</v>
      </c>
      <c r="H473" s="177">
        <v>40.306</v>
      </c>
      <c r="I473" s="178"/>
      <c r="J473" s="179">
        <f>ROUND(I473*H473,2)</f>
        <v>0</v>
      </c>
      <c r="K473" s="175" t="s">
        <v>132</v>
      </c>
      <c r="L473" s="38"/>
      <c r="M473" s="180" t="s">
        <v>22</v>
      </c>
      <c r="N473" s="181" t="s">
        <v>45</v>
      </c>
      <c r="O473" s="60"/>
      <c r="P473" s="182">
        <f>O473*H473</f>
        <v>0</v>
      </c>
      <c r="Q473" s="182">
        <v>2E-05</v>
      </c>
      <c r="R473" s="182">
        <f>Q473*H473</f>
        <v>0.00080612</v>
      </c>
      <c r="S473" s="182">
        <v>0</v>
      </c>
      <c r="T473" s="182">
        <f>S473*H473</f>
        <v>0</v>
      </c>
      <c r="U473" s="183" t="s">
        <v>22</v>
      </c>
      <c r="AR473" s="17" t="s">
        <v>206</v>
      </c>
      <c r="AT473" s="17" t="s">
        <v>128</v>
      </c>
      <c r="AU473" s="17" t="s">
        <v>83</v>
      </c>
      <c r="AY473" s="17" t="s">
        <v>125</v>
      </c>
      <c r="BE473" s="184">
        <f>IF(N473="základní",J473,0)</f>
        <v>0</v>
      </c>
      <c r="BF473" s="184">
        <f>IF(N473="snížená",J473,0)</f>
        <v>0</v>
      </c>
      <c r="BG473" s="184">
        <f>IF(N473="zákl. přenesená",J473,0)</f>
        <v>0</v>
      </c>
      <c r="BH473" s="184">
        <f>IF(N473="sníž. přenesená",J473,0)</f>
        <v>0</v>
      </c>
      <c r="BI473" s="184">
        <f>IF(N473="nulová",J473,0)</f>
        <v>0</v>
      </c>
      <c r="BJ473" s="17" t="s">
        <v>79</v>
      </c>
      <c r="BK473" s="184">
        <f>ROUND(I473*H473,2)</f>
        <v>0</v>
      </c>
      <c r="BL473" s="17" t="s">
        <v>206</v>
      </c>
      <c r="BM473" s="17" t="s">
        <v>801</v>
      </c>
    </row>
    <row r="474" spans="2:51" s="11" customFormat="1" ht="10.2">
      <c r="B474" s="185"/>
      <c r="C474" s="186"/>
      <c r="D474" s="187" t="s">
        <v>134</v>
      </c>
      <c r="E474" s="188" t="s">
        <v>22</v>
      </c>
      <c r="F474" s="189" t="s">
        <v>796</v>
      </c>
      <c r="G474" s="186"/>
      <c r="H474" s="188" t="s">
        <v>22</v>
      </c>
      <c r="I474" s="190"/>
      <c r="J474" s="186"/>
      <c r="K474" s="186"/>
      <c r="L474" s="191"/>
      <c r="M474" s="192"/>
      <c r="N474" s="193"/>
      <c r="O474" s="193"/>
      <c r="P474" s="193"/>
      <c r="Q474" s="193"/>
      <c r="R474" s="193"/>
      <c r="S474" s="193"/>
      <c r="T474" s="193"/>
      <c r="U474" s="194"/>
      <c r="AT474" s="195" t="s">
        <v>134</v>
      </c>
      <c r="AU474" s="195" t="s">
        <v>83</v>
      </c>
      <c r="AV474" s="11" t="s">
        <v>79</v>
      </c>
      <c r="AW474" s="11" t="s">
        <v>35</v>
      </c>
      <c r="AX474" s="11" t="s">
        <v>74</v>
      </c>
      <c r="AY474" s="195" t="s">
        <v>125</v>
      </c>
    </row>
    <row r="475" spans="2:51" s="12" customFormat="1" ht="10.2">
      <c r="B475" s="196"/>
      <c r="C475" s="197"/>
      <c r="D475" s="187" t="s">
        <v>134</v>
      </c>
      <c r="E475" s="198" t="s">
        <v>22</v>
      </c>
      <c r="F475" s="199" t="s">
        <v>797</v>
      </c>
      <c r="G475" s="197"/>
      <c r="H475" s="200">
        <v>40.306</v>
      </c>
      <c r="I475" s="201"/>
      <c r="J475" s="197"/>
      <c r="K475" s="197"/>
      <c r="L475" s="202"/>
      <c r="M475" s="203"/>
      <c r="N475" s="204"/>
      <c r="O475" s="204"/>
      <c r="P475" s="204"/>
      <c r="Q475" s="204"/>
      <c r="R475" s="204"/>
      <c r="S475" s="204"/>
      <c r="T475" s="204"/>
      <c r="U475" s="205"/>
      <c r="AT475" s="206" t="s">
        <v>134</v>
      </c>
      <c r="AU475" s="206" t="s">
        <v>83</v>
      </c>
      <c r="AV475" s="12" t="s">
        <v>83</v>
      </c>
      <c r="AW475" s="12" t="s">
        <v>35</v>
      </c>
      <c r="AX475" s="12" t="s">
        <v>79</v>
      </c>
      <c r="AY475" s="206" t="s">
        <v>125</v>
      </c>
    </row>
    <row r="476" spans="2:65" s="1" customFormat="1" ht="20.4" customHeight="1">
      <c r="B476" s="34"/>
      <c r="C476" s="173" t="s">
        <v>802</v>
      </c>
      <c r="D476" s="173" t="s">
        <v>128</v>
      </c>
      <c r="E476" s="174" t="s">
        <v>803</v>
      </c>
      <c r="F476" s="175" t="s">
        <v>804</v>
      </c>
      <c r="G476" s="176" t="s">
        <v>285</v>
      </c>
      <c r="H476" s="177">
        <v>28.79</v>
      </c>
      <c r="I476" s="178"/>
      <c r="J476" s="179">
        <f>ROUND(I476*H476,2)</f>
        <v>0</v>
      </c>
      <c r="K476" s="175" t="s">
        <v>132</v>
      </c>
      <c r="L476" s="38"/>
      <c r="M476" s="180" t="s">
        <v>22</v>
      </c>
      <c r="N476" s="181" t="s">
        <v>45</v>
      </c>
      <c r="O476" s="60"/>
      <c r="P476" s="182">
        <f>O476*H476</f>
        <v>0</v>
      </c>
      <c r="Q476" s="182">
        <v>0</v>
      </c>
      <c r="R476" s="182">
        <f>Q476*H476</f>
        <v>0</v>
      </c>
      <c r="S476" s="182">
        <v>0</v>
      </c>
      <c r="T476" s="182">
        <f>S476*H476</f>
        <v>0</v>
      </c>
      <c r="U476" s="183" t="s">
        <v>22</v>
      </c>
      <c r="AR476" s="17" t="s">
        <v>206</v>
      </c>
      <c r="AT476" s="17" t="s">
        <v>128</v>
      </c>
      <c r="AU476" s="17" t="s">
        <v>83</v>
      </c>
      <c r="AY476" s="17" t="s">
        <v>125</v>
      </c>
      <c r="BE476" s="184">
        <f>IF(N476="základní",J476,0)</f>
        <v>0</v>
      </c>
      <c r="BF476" s="184">
        <f>IF(N476="snížená",J476,0)</f>
        <v>0</v>
      </c>
      <c r="BG476" s="184">
        <f>IF(N476="zákl. přenesená",J476,0)</f>
        <v>0</v>
      </c>
      <c r="BH476" s="184">
        <f>IF(N476="sníž. přenesená",J476,0)</f>
        <v>0</v>
      </c>
      <c r="BI476" s="184">
        <f>IF(N476="nulová",J476,0)</f>
        <v>0</v>
      </c>
      <c r="BJ476" s="17" t="s">
        <v>79</v>
      </c>
      <c r="BK476" s="184">
        <f>ROUND(I476*H476,2)</f>
        <v>0</v>
      </c>
      <c r="BL476" s="17" t="s">
        <v>206</v>
      </c>
      <c r="BM476" s="17" t="s">
        <v>805</v>
      </c>
    </row>
    <row r="477" spans="2:51" s="11" customFormat="1" ht="10.2">
      <c r="B477" s="185"/>
      <c r="C477" s="186"/>
      <c r="D477" s="187" t="s">
        <v>134</v>
      </c>
      <c r="E477" s="188" t="s">
        <v>22</v>
      </c>
      <c r="F477" s="189" t="s">
        <v>796</v>
      </c>
      <c r="G477" s="186"/>
      <c r="H477" s="188" t="s">
        <v>22</v>
      </c>
      <c r="I477" s="190"/>
      <c r="J477" s="186"/>
      <c r="K477" s="186"/>
      <c r="L477" s="191"/>
      <c r="M477" s="192"/>
      <c r="N477" s="193"/>
      <c r="O477" s="193"/>
      <c r="P477" s="193"/>
      <c r="Q477" s="193"/>
      <c r="R477" s="193"/>
      <c r="S477" s="193"/>
      <c r="T477" s="193"/>
      <c r="U477" s="194"/>
      <c r="AT477" s="195" t="s">
        <v>134</v>
      </c>
      <c r="AU477" s="195" t="s">
        <v>83</v>
      </c>
      <c r="AV477" s="11" t="s">
        <v>79</v>
      </c>
      <c r="AW477" s="11" t="s">
        <v>35</v>
      </c>
      <c r="AX477" s="11" t="s">
        <v>74</v>
      </c>
      <c r="AY477" s="195" t="s">
        <v>125</v>
      </c>
    </row>
    <row r="478" spans="2:51" s="12" customFormat="1" ht="10.2">
      <c r="B478" s="196"/>
      <c r="C478" s="197"/>
      <c r="D478" s="187" t="s">
        <v>134</v>
      </c>
      <c r="E478" s="198" t="s">
        <v>22</v>
      </c>
      <c r="F478" s="199" t="s">
        <v>806</v>
      </c>
      <c r="G478" s="197"/>
      <c r="H478" s="200">
        <v>28.79</v>
      </c>
      <c r="I478" s="201"/>
      <c r="J478" s="197"/>
      <c r="K478" s="197"/>
      <c r="L478" s="202"/>
      <c r="M478" s="203"/>
      <c r="N478" s="204"/>
      <c r="O478" s="204"/>
      <c r="P478" s="204"/>
      <c r="Q478" s="204"/>
      <c r="R478" s="204"/>
      <c r="S478" s="204"/>
      <c r="T478" s="204"/>
      <c r="U478" s="205"/>
      <c r="AT478" s="206" t="s">
        <v>134</v>
      </c>
      <c r="AU478" s="206" t="s">
        <v>83</v>
      </c>
      <c r="AV478" s="12" t="s">
        <v>83</v>
      </c>
      <c r="AW478" s="12" t="s">
        <v>35</v>
      </c>
      <c r="AX478" s="12" t="s">
        <v>79</v>
      </c>
      <c r="AY478" s="206" t="s">
        <v>125</v>
      </c>
    </row>
    <row r="479" spans="2:65" s="1" customFormat="1" ht="20.4" customHeight="1">
      <c r="B479" s="34"/>
      <c r="C479" s="173" t="s">
        <v>807</v>
      </c>
      <c r="D479" s="173" t="s">
        <v>128</v>
      </c>
      <c r="E479" s="174" t="s">
        <v>808</v>
      </c>
      <c r="F479" s="175" t="s">
        <v>809</v>
      </c>
      <c r="G479" s="176" t="s">
        <v>131</v>
      </c>
      <c r="H479" s="177">
        <v>496.096</v>
      </c>
      <c r="I479" s="178"/>
      <c r="J479" s="179">
        <f>ROUND(I479*H479,2)</f>
        <v>0</v>
      </c>
      <c r="K479" s="175" t="s">
        <v>132</v>
      </c>
      <c r="L479" s="38"/>
      <c r="M479" s="180" t="s">
        <v>22</v>
      </c>
      <c r="N479" s="181" t="s">
        <v>45</v>
      </c>
      <c r="O479" s="60"/>
      <c r="P479" s="182">
        <f>O479*H479</f>
        <v>0</v>
      </c>
      <c r="Q479" s="182">
        <v>0.0002</v>
      </c>
      <c r="R479" s="182">
        <f>Q479*H479</f>
        <v>0.09921920000000001</v>
      </c>
      <c r="S479" s="182">
        <v>0</v>
      </c>
      <c r="T479" s="182">
        <f>S479*H479</f>
        <v>0</v>
      </c>
      <c r="U479" s="183" t="s">
        <v>22</v>
      </c>
      <c r="AR479" s="17" t="s">
        <v>206</v>
      </c>
      <c r="AT479" s="17" t="s">
        <v>128</v>
      </c>
      <c r="AU479" s="17" t="s">
        <v>83</v>
      </c>
      <c r="AY479" s="17" t="s">
        <v>125</v>
      </c>
      <c r="BE479" s="184">
        <f>IF(N479="základní",J479,0)</f>
        <v>0</v>
      </c>
      <c r="BF479" s="184">
        <f>IF(N479="snížená",J479,0)</f>
        <v>0</v>
      </c>
      <c r="BG479" s="184">
        <f>IF(N479="zákl. přenesená",J479,0)</f>
        <v>0</v>
      </c>
      <c r="BH479" s="184">
        <f>IF(N479="sníž. přenesená",J479,0)</f>
        <v>0</v>
      </c>
      <c r="BI479" s="184">
        <f>IF(N479="nulová",J479,0)</f>
        <v>0</v>
      </c>
      <c r="BJ479" s="17" t="s">
        <v>79</v>
      </c>
      <c r="BK479" s="184">
        <f>ROUND(I479*H479,2)</f>
        <v>0</v>
      </c>
      <c r="BL479" s="17" t="s">
        <v>206</v>
      </c>
      <c r="BM479" s="17" t="s">
        <v>810</v>
      </c>
    </row>
    <row r="480" spans="2:51" s="12" customFormat="1" ht="10.2">
      <c r="B480" s="196"/>
      <c r="C480" s="197"/>
      <c r="D480" s="187" t="s">
        <v>134</v>
      </c>
      <c r="E480" s="198" t="s">
        <v>22</v>
      </c>
      <c r="F480" s="199" t="s">
        <v>340</v>
      </c>
      <c r="G480" s="197"/>
      <c r="H480" s="200">
        <v>496.096</v>
      </c>
      <c r="I480" s="201"/>
      <c r="J480" s="197"/>
      <c r="K480" s="197"/>
      <c r="L480" s="202"/>
      <c r="M480" s="203"/>
      <c r="N480" s="204"/>
      <c r="O480" s="204"/>
      <c r="P480" s="204"/>
      <c r="Q480" s="204"/>
      <c r="R480" s="204"/>
      <c r="S480" s="204"/>
      <c r="T480" s="204"/>
      <c r="U480" s="205"/>
      <c r="AT480" s="206" t="s">
        <v>134</v>
      </c>
      <c r="AU480" s="206" t="s">
        <v>83</v>
      </c>
      <c r="AV480" s="12" t="s">
        <v>83</v>
      </c>
      <c r="AW480" s="12" t="s">
        <v>35</v>
      </c>
      <c r="AX480" s="12" t="s">
        <v>74</v>
      </c>
      <c r="AY480" s="206" t="s">
        <v>125</v>
      </c>
    </row>
    <row r="481" spans="2:51" s="13" customFormat="1" ht="10.2">
      <c r="B481" s="207"/>
      <c r="C481" s="208"/>
      <c r="D481" s="187" t="s">
        <v>134</v>
      </c>
      <c r="E481" s="209" t="s">
        <v>22</v>
      </c>
      <c r="F481" s="210" t="s">
        <v>811</v>
      </c>
      <c r="G481" s="208"/>
      <c r="H481" s="211">
        <v>496.096</v>
      </c>
      <c r="I481" s="212"/>
      <c r="J481" s="208"/>
      <c r="K481" s="208"/>
      <c r="L481" s="213"/>
      <c r="M481" s="214"/>
      <c r="N481" s="215"/>
      <c r="O481" s="215"/>
      <c r="P481" s="215"/>
      <c r="Q481" s="215"/>
      <c r="R481" s="215"/>
      <c r="S481" s="215"/>
      <c r="T481" s="215"/>
      <c r="U481" s="216"/>
      <c r="AT481" s="217" t="s">
        <v>134</v>
      </c>
      <c r="AU481" s="217" t="s">
        <v>83</v>
      </c>
      <c r="AV481" s="13" t="s">
        <v>89</v>
      </c>
      <c r="AW481" s="13" t="s">
        <v>35</v>
      </c>
      <c r="AX481" s="13" t="s">
        <v>79</v>
      </c>
      <c r="AY481" s="217" t="s">
        <v>125</v>
      </c>
    </row>
    <row r="482" spans="2:65" s="1" customFormat="1" ht="20.4" customHeight="1">
      <c r="B482" s="34"/>
      <c r="C482" s="173" t="s">
        <v>812</v>
      </c>
      <c r="D482" s="173" t="s">
        <v>128</v>
      </c>
      <c r="E482" s="174" t="s">
        <v>813</v>
      </c>
      <c r="F482" s="175" t="s">
        <v>814</v>
      </c>
      <c r="G482" s="176" t="s">
        <v>131</v>
      </c>
      <c r="H482" s="177">
        <v>496.096</v>
      </c>
      <c r="I482" s="178"/>
      <c r="J482" s="179">
        <f>ROUND(I482*H482,2)</f>
        <v>0</v>
      </c>
      <c r="K482" s="175" t="s">
        <v>132</v>
      </c>
      <c r="L482" s="38"/>
      <c r="M482" s="180" t="s">
        <v>22</v>
      </c>
      <c r="N482" s="181" t="s">
        <v>45</v>
      </c>
      <c r="O482" s="60"/>
      <c r="P482" s="182">
        <f>O482*H482</f>
        <v>0</v>
      </c>
      <c r="Q482" s="182">
        <v>0.00035</v>
      </c>
      <c r="R482" s="182">
        <f>Q482*H482</f>
        <v>0.1736336</v>
      </c>
      <c r="S482" s="182">
        <v>0</v>
      </c>
      <c r="T482" s="182">
        <f>S482*H482</f>
        <v>0</v>
      </c>
      <c r="U482" s="183" t="s">
        <v>22</v>
      </c>
      <c r="AR482" s="17" t="s">
        <v>206</v>
      </c>
      <c r="AT482" s="17" t="s">
        <v>128</v>
      </c>
      <c r="AU482" s="17" t="s">
        <v>83</v>
      </c>
      <c r="AY482" s="17" t="s">
        <v>125</v>
      </c>
      <c r="BE482" s="184">
        <f>IF(N482="základní",J482,0)</f>
        <v>0</v>
      </c>
      <c r="BF482" s="184">
        <f>IF(N482="snížená",J482,0)</f>
        <v>0</v>
      </c>
      <c r="BG482" s="184">
        <f>IF(N482="zákl. přenesená",J482,0)</f>
        <v>0</v>
      </c>
      <c r="BH482" s="184">
        <f>IF(N482="sníž. přenesená",J482,0)</f>
        <v>0</v>
      </c>
      <c r="BI482" s="184">
        <f>IF(N482="nulová",J482,0)</f>
        <v>0</v>
      </c>
      <c r="BJ482" s="17" t="s">
        <v>79</v>
      </c>
      <c r="BK482" s="184">
        <f>ROUND(I482*H482,2)</f>
        <v>0</v>
      </c>
      <c r="BL482" s="17" t="s">
        <v>206</v>
      </c>
      <c r="BM482" s="17" t="s">
        <v>815</v>
      </c>
    </row>
    <row r="483" spans="2:51" s="12" customFormat="1" ht="10.2">
      <c r="B483" s="196"/>
      <c r="C483" s="197"/>
      <c r="D483" s="187" t="s">
        <v>134</v>
      </c>
      <c r="E483" s="198" t="s">
        <v>22</v>
      </c>
      <c r="F483" s="199" t="s">
        <v>340</v>
      </c>
      <c r="G483" s="197"/>
      <c r="H483" s="200">
        <v>496.096</v>
      </c>
      <c r="I483" s="201"/>
      <c r="J483" s="197"/>
      <c r="K483" s="197"/>
      <c r="L483" s="202"/>
      <c r="M483" s="203"/>
      <c r="N483" s="204"/>
      <c r="O483" s="204"/>
      <c r="P483" s="204"/>
      <c r="Q483" s="204"/>
      <c r="R483" s="204"/>
      <c r="S483" s="204"/>
      <c r="T483" s="204"/>
      <c r="U483" s="205"/>
      <c r="AT483" s="206" t="s">
        <v>134</v>
      </c>
      <c r="AU483" s="206" t="s">
        <v>83</v>
      </c>
      <c r="AV483" s="12" t="s">
        <v>83</v>
      </c>
      <c r="AW483" s="12" t="s">
        <v>35</v>
      </c>
      <c r="AX483" s="12" t="s">
        <v>74</v>
      </c>
      <c r="AY483" s="206" t="s">
        <v>125</v>
      </c>
    </row>
    <row r="484" spans="2:51" s="13" customFormat="1" ht="10.2">
      <c r="B484" s="207"/>
      <c r="C484" s="208"/>
      <c r="D484" s="187" t="s">
        <v>134</v>
      </c>
      <c r="E484" s="209" t="s">
        <v>22</v>
      </c>
      <c r="F484" s="210" t="s">
        <v>811</v>
      </c>
      <c r="G484" s="208"/>
      <c r="H484" s="211">
        <v>496.096</v>
      </c>
      <c r="I484" s="212"/>
      <c r="J484" s="208"/>
      <c r="K484" s="208"/>
      <c r="L484" s="213"/>
      <c r="M484" s="214"/>
      <c r="N484" s="215"/>
      <c r="O484" s="215"/>
      <c r="P484" s="215"/>
      <c r="Q484" s="215"/>
      <c r="R484" s="215"/>
      <c r="S484" s="215"/>
      <c r="T484" s="215"/>
      <c r="U484" s="216"/>
      <c r="AT484" s="217" t="s">
        <v>134</v>
      </c>
      <c r="AU484" s="217" t="s">
        <v>83</v>
      </c>
      <c r="AV484" s="13" t="s">
        <v>89</v>
      </c>
      <c r="AW484" s="13" t="s">
        <v>35</v>
      </c>
      <c r="AX484" s="13" t="s">
        <v>79</v>
      </c>
      <c r="AY484" s="217" t="s">
        <v>125</v>
      </c>
    </row>
    <row r="485" spans="2:65" s="1" customFormat="1" ht="20.4" customHeight="1">
      <c r="B485" s="34"/>
      <c r="C485" s="173" t="s">
        <v>816</v>
      </c>
      <c r="D485" s="173" t="s">
        <v>128</v>
      </c>
      <c r="E485" s="174" t="s">
        <v>817</v>
      </c>
      <c r="F485" s="175" t="s">
        <v>818</v>
      </c>
      <c r="G485" s="176" t="s">
        <v>131</v>
      </c>
      <c r="H485" s="177">
        <v>583.9</v>
      </c>
      <c r="I485" s="178"/>
      <c r="J485" s="179">
        <f>ROUND(I485*H485,2)</f>
        <v>0</v>
      </c>
      <c r="K485" s="175" t="s">
        <v>132</v>
      </c>
      <c r="L485" s="38"/>
      <c r="M485" s="180" t="s">
        <v>22</v>
      </c>
      <c r="N485" s="181" t="s">
        <v>45</v>
      </c>
      <c r="O485" s="60"/>
      <c r="P485" s="182">
        <f>O485*H485</f>
        <v>0</v>
      </c>
      <c r="Q485" s="182">
        <v>0</v>
      </c>
      <c r="R485" s="182">
        <f>Q485*H485</f>
        <v>0</v>
      </c>
      <c r="S485" s="182">
        <v>0</v>
      </c>
      <c r="T485" s="182">
        <f>S485*H485</f>
        <v>0</v>
      </c>
      <c r="U485" s="183" t="s">
        <v>22</v>
      </c>
      <c r="AR485" s="17" t="s">
        <v>206</v>
      </c>
      <c r="AT485" s="17" t="s">
        <v>128</v>
      </c>
      <c r="AU485" s="17" t="s">
        <v>83</v>
      </c>
      <c r="AY485" s="17" t="s">
        <v>125</v>
      </c>
      <c r="BE485" s="184">
        <f>IF(N485="základní",J485,0)</f>
        <v>0</v>
      </c>
      <c r="BF485" s="184">
        <f>IF(N485="snížená",J485,0)</f>
        <v>0</v>
      </c>
      <c r="BG485" s="184">
        <f>IF(N485="zákl. přenesená",J485,0)</f>
        <v>0</v>
      </c>
      <c r="BH485" s="184">
        <f>IF(N485="sníž. přenesená",J485,0)</f>
        <v>0</v>
      </c>
      <c r="BI485" s="184">
        <f>IF(N485="nulová",J485,0)</f>
        <v>0</v>
      </c>
      <c r="BJ485" s="17" t="s">
        <v>79</v>
      </c>
      <c r="BK485" s="184">
        <f>ROUND(I485*H485,2)</f>
        <v>0</v>
      </c>
      <c r="BL485" s="17" t="s">
        <v>206</v>
      </c>
      <c r="BM485" s="17" t="s">
        <v>819</v>
      </c>
    </row>
    <row r="486" spans="2:51" s="12" customFormat="1" ht="10.2">
      <c r="B486" s="196"/>
      <c r="C486" s="197"/>
      <c r="D486" s="187" t="s">
        <v>134</v>
      </c>
      <c r="E486" s="198" t="s">
        <v>22</v>
      </c>
      <c r="F486" s="199" t="s">
        <v>137</v>
      </c>
      <c r="G486" s="197"/>
      <c r="H486" s="200">
        <v>545</v>
      </c>
      <c r="I486" s="201"/>
      <c r="J486" s="197"/>
      <c r="K486" s="197"/>
      <c r="L486" s="202"/>
      <c r="M486" s="203"/>
      <c r="N486" s="204"/>
      <c r="O486" s="204"/>
      <c r="P486" s="204"/>
      <c r="Q486" s="204"/>
      <c r="R486" s="204"/>
      <c r="S486" s="204"/>
      <c r="T486" s="204"/>
      <c r="U486" s="205"/>
      <c r="AT486" s="206" t="s">
        <v>134</v>
      </c>
      <c r="AU486" s="206" t="s">
        <v>83</v>
      </c>
      <c r="AV486" s="12" t="s">
        <v>83</v>
      </c>
      <c r="AW486" s="12" t="s">
        <v>35</v>
      </c>
      <c r="AX486" s="12" t="s">
        <v>74</v>
      </c>
      <c r="AY486" s="206" t="s">
        <v>125</v>
      </c>
    </row>
    <row r="487" spans="2:51" s="12" customFormat="1" ht="10.2">
      <c r="B487" s="196"/>
      <c r="C487" s="197"/>
      <c r="D487" s="187" t="s">
        <v>134</v>
      </c>
      <c r="E487" s="198" t="s">
        <v>22</v>
      </c>
      <c r="F487" s="199" t="s">
        <v>138</v>
      </c>
      <c r="G487" s="197"/>
      <c r="H487" s="200">
        <v>38.9</v>
      </c>
      <c r="I487" s="201"/>
      <c r="J487" s="197"/>
      <c r="K487" s="197"/>
      <c r="L487" s="202"/>
      <c r="M487" s="203"/>
      <c r="N487" s="204"/>
      <c r="O487" s="204"/>
      <c r="P487" s="204"/>
      <c r="Q487" s="204"/>
      <c r="R487" s="204"/>
      <c r="S487" s="204"/>
      <c r="T487" s="204"/>
      <c r="U487" s="205"/>
      <c r="AT487" s="206" t="s">
        <v>134</v>
      </c>
      <c r="AU487" s="206" t="s">
        <v>83</v>
      </c>
      <c r="AV487" s="12" t="s">
        <v>83</v>
      </c>
      <c r="AW487" s="12" t="s">
        <v>35</v>
      </c>
      <c r="AX487" s="12" t="s">
        <v>74</v>
      </c>
      <c r="AY487" s="206" t="s">
        <v>125</v>
      </c>
    </row>
    <row r="488" spans="2:51" s="13" customFormat="1" ht="10.2">
      <c r="B488" s="207"/>
      <c r="C488" s="208"/>
      <c r="D488" s="187" t="s">
        <v>134</v>
      </c>
      <c r="E488" s="209" t="s">
        <v>22</v>
      </c>
      <c r="F488" s="210" t="s">
        <v>139</v>
      </c>
      <c r="G488" s="208"/>
      <c r="H488" s="211">
        <v>583.9</v>
      </c>
      <c r="I488" s="212"/>
      <c r="J488" s="208"/>
      <c r="K488" s="208"/>
      <c r="L488" s="213"/>
      <c r="M488" s="214"/>
      <c r="N488" s="215"/>
      <c r="O488" s="215"/>
      <c r="P488" s="215"/>
      <c r="Q488" s="215"/>
      <c r="R488" s="215"/>
      <c r="S488" s="215"/>
      <c r="T488" s="215"/>
      <c r="U488" s="216"/>
      <c r="AT488" s="217" t="s">
        <v>134</v>
      </c>
      <c r="AU488" s="217" t="s">
        <v>83</v>
      </c>
      <c r="AV488" s="13" t="s">
        <v>89</v>
      </c>
      <c r="AW488" s="13" t="s">
        <v>35</v>
      </c>
      <c r="AX488" s="13" t="s">
        <v>79</v>
      </c>
      <c r="AY488" s="217" t="s">
        <v>125</v>
      </c>
    </row>
    <row r="489" spans="2:65" s="1" customFormat="1" ht="20.4" customHeight="1">
      <c r="B489" s="34"/>
      <c r="C489" s="218" t="s">
        <v>820</v>
      </c>
      <c r="D489" s="218" t="s">
        <v>240</v>
      </c>
      <c r="E489" s="219" t="s">
        <v>821</v>
      </c>
      <c r="F489" s="220" t="s">
        <v>822</v>
      </c>
      <c r="G489" s="221" t="s">
        <v>131</v>
      </c>
      <c r="H489" s="222">
        <v>613.095</v>
      </c>
      <c r="I489" s="223"/>
      <c r="J489" s="224">
        <f>ROUND(I489*H489,2)</f>
        <v>0</v>
      </c>
      <c r="K489" s="220" t="s">
        <v>132</v>
      </c>
      <c r="L489" s="225"/>
      <c r="M489" s="226" t="s">
        <v>22</v>
      </c>
      <c r="N489" s="227" t="s">
        <v>45</v>
      </c>
      <c r="O489" s="60"/>
      <c r="P489" s="182">
        <f>O489*H489</f>
        <v>0</v>
      </c>
      <c r="Q489" s="182">
        <v>0</v>
      </c>
      <c r="R489" s="182">
        <f>Q489*H489</f>
        <v>0</v>
      </c>
      <c r="S489" s="182">
        <v>0</v>
      </c>
      <c r="T489" s="182">
        <f>S489*H489</f>
        <v>0</v>
      </c>
      <c r="U489" s="183" t="s">
        <v>22</v>
      </c>
      <c r="AR489" s="17" t="s">
        <v>243</v>
      </c>
      <c r="AT489" s="17" t="s">
        <v>240</v>
      </c>
      <c r="AU489" s="17" t="s">
        <v>83</v>
      </c>
      <c r="AY489" s="17" t="s">
        <v>125</v>
      </c>
      <c r="BE489" s="184">
        <f>IF(N489="základní",J489,0)</f>
        <v>0</v>
      </c>
      <c r="BF489" s="184">
        <f>IF(N489="snížená",J489,0)</f>
        <v>0</v>
      </c>
      <c r="BG489" s="184">
        <f>IF(N489="zákl. přenesená",J489,0)</f>
        <v>0</v>
      </c>
      <c r="BH489" s="184">
        <f>IF(N489="sníž. přenesená",J489,0)</f>
        <v>0</v>
      </c>
      <c r="BI489" s="184">
        <f>IF(N489="nulová",J489,0)</f>
        <v>0</v>
      </c>
      <c r="BJ489" s="17" t="s">
        <v>79</v>
      </c>
      <c r="BK489" s="184">
        <f>ROUND(I489*H489,2)</f>
        <v>0</v>
      </c>
      <c r="BL489" s="17" t="s">
        <v>206</v>
      </c>
      <c r="BM489" s="17" t="s">
        <v>823</v>
      </c>
    </row>
    <row r="490" spans="2:51" s="12" customFormat="1" ht="10.2">
      <c r="B490" s="196"/>
      <c r="C490" s="197"/>
      <c r="D490" s="187" t="s">
        <v>134</v>
      </c>
      <c r="E490" s="198" t="s">
        <v>22</v>
      </c>
      <c r="F490" s="199" t="s">
        <v>824</v>
      </c>
      <c r="G490" s="197"/>
      <c r="H490" s="200">
        <v>613.095</v>
      </c>
      <c r="I490" s="201"/>
      <c r="J490" s="197"/>
      <c r="K490" s="197"/>
      <c r="L490" s="202"/>
      <c r="M490" s="203"/>
      <c r="N490" s="204"/>
      <c r="O490" s="204"/>
      <c r="P490" s="204"/>
      <c r="Q490" s="204"/>
      <c r="R490" s="204"/>
      <c r="S490" s="204"/>
      <c r="T490" s="204"/>
      <c r="U490" s="205"/>
      <c r="AT490" s="206" t="s">
        <v>134</v>
      </c>
      <c r="AU490" s="206" t="s">
        <v>83</v>
      </c>
      <c r="AV490" s="12" t="s">
        <v>83</v>
      </c>
      <c r="AW490" s="12" t="s">
        <v>35</v>
      </c>
      <c r="AX490" s="12" t="s">
        <v>79</v>
      </c>
      <c r="AY490" s="206" t="s">
        <v>125</v>
      </c>
    </row>
    <row r="491" spans="2:63" s="10" customFormat="1" ht="22.8" customHeight="1">
      <c r="B491" s="157"/>
      <c r="C491" s="158"/>
      <c r="D491" s="159" t="s">
        <v>73</v>
      </c>
      <c r="E491" s="171" t="s">
        <v>825</v>
      </c>
      <c r="F491" s="171" t="s">
        <v>826</v>
      </c>
      <c r="G491" s="158"/>
      <c r="H491" s="158"/>
      <c r="I491" s="161"/>
      <c r="J491" s="172">
        <f>BK491</f>
        <v>0</v>
      </c>
      <c r="K491" s="158"/>
      <c r="L491" s="163"/>
      <c r="M491" s="164"/>
      <c r="N491" s="165"/>
      <c r="O491" s="165"/>
      <c r="P491" s="166">
        <f>SUM(P492:P495)</f>
        <v>0</v>
      </c>
      <c r="Q491" s="165"/>
      <c r="R491" s="166">
        <f>SUM(R492:R495)</f>
        <v>0.0494</v>
      </c>
      <c r="S491" s="165"/>
      <c r="T491" s="166">
        <f>SUM(T492:T495)</f>
        <v>0</v>
      </c>
      <c r="U491" s="167"/>
      <c r="AR491" s="168" t="s">
        <v>83</v>
      </c>
      <c r="AT491" s="169" t="s">
        <v>73</v>
      </c>
      <c r="AU491" s="169" t="s">
        <v>79</v>
      </c>
      <c r="AY491" s="168" t="s">
        <v>125</v>
      </c>
      <c r="BK491" s="170">
        <f>SUM(BK492:BK495)</f>
        <v>0</v>
      </c>
    </row>
    <row r="492" spans="2:65" s="1" customFormat="1" ht="20.4" customHeight="1">
      <c r="B492" s="34"/>
      <c r="C492" s="173" t="s">
        <v>827</v>
      </c>
      <c r="D492" s="173" t="s">
        <v>128</v>
      </c>
      <c r="E492" s="174" t="s">
        <v>828</v>
      </c>
      <c r="F492" s="175" t="s">
        <v>829</v>
      </c>
      <c r="G492" s="176" t="s">
        <v>131</v>
      </c>
      <c r="H492" s="177">
        <v>68.4</v>
      </c>
      <c r="I492" s="178"/>
      <c r="J492" s="179">
        <f>ROUND(I492*H492,2)</f>
        <v>0</v>
      </c>
      <c r="K492" s="175" t="s">
        <v>132</v>
      </c>
      <c r="L492" s="38"/>
      <c r="M492" s="180" t="s">
        <v>22</v>
      </c>
      <c r="N492" s="181" t="s">
        <v>45</v>
      </c>
      <c r="O492" s="60"/>
      <c r="P492" s="182">
        <f>O492*H492</f>
        <v>0</v>
      </c>
      <c r="Q492" s="182">
        <v>0</v>
      </c>
      <c r="R492" s="182">
        <f>Q492*H492</f>
        <v>0</v>
      </c>
      <c r="S492" s="182">
        <v>0</v>
      </c>
      <c r="T492" s="182">
        <f>S492*H492</f>
        <v>0</v>
      </c>
      <c r="U492" s="183" t="s">
        <v>22</v>
      </c>
      <c r="AR492" s="17" t="s">
        <v>206</v>
      </c>
      <c r="AT492" s="17" t="s">
        <v>128</v>
      </c>
      <c r="AU492" s="17" t="s">
        <v>83</v>
      </c>
      <c r="AY492" s="17" t="s">
        <v>125</v>
      </c>
      <c r="BE492" s="184">
        <f>IF(N492="základní",J492,0)</f>
        <v>0</v>
      </c>
      <c r="BF492" s="184">
        <f>IF(N492="snížená",J492,0)</f>
        <v>0</v>
      </c>
      <c r="BG492" s="184">
        <f>IF(N492="zákl. přenesená",J492,0)</f>
        <v>0</v>
      </c>
      <c r="BH492" s="184">
        <f>IF(N492="sníž. přenesená",J492,0)</f>
        <v>0</v>
      </c>
      <c r="BI492" s="184">
        <f>IF(N492="nulová",J492,0)</f>
        <v>0</v>
      </c>
      <c r="BJ492" s="17" t="s">
        <v>79</v>
      </c>
      <c r="BK492" s="184">
        <f>ROUND(I492*H492,2)</f>
        <v>0</v>
      </c>
      <c r="BL492" s="17" t="s">
        <v>206</v>
      </c>
      <c r="BM492" s="17" t="s">
        <v>830</v>
      </c>
    </row>
    <row r="493" spans="2:51" s="12" customFormat="1" ht="10.2">
      <c r="B493" s="196"/>
      <c r="C493" s="197"/>
      <c r="D493" s="187" t="s">
        <v>134</v>
      </c>
      <c r="E493" s="198" t="s">
        <v>22</v>
      </c>
      <c r="F493" s="199" t="s">
        <v>831</v>
      </c>
      <c r="G493" s="197"/>
      <c r="H493" s="200">
        <v>68.4</v>
      </c>
      <c r="I493" s="201"/>
      <c r="J493" s="197"/>
      <c r="K493" s="197"/>
      <c r="L493" s="202"/>
      <c r="M493" s="203"/>
      <c r="N493" s="204"/>
      <c r="O493" s="204"/>
      <c r="P493" s="204"/>
      <c r="Q493" s="204"/>
      <c r="R493" s="204"/>
      <c r="S493" s="204"/>
      <c r="T493" s="204"/>
      <c r="U493" s="205"/>
      <c r="AT493" s="206" t="s">
        <v>134</v>
      </c>
      <c r="AU493" s="206" t="s">
        <v>83</v>
      </c>
      <c r="AV493" s="12" t="s">
        <v>83</v>
      </c>
      <c r="AW493" s="12" t="s">
        <v>35</v>
      </c>
      <c r="AX493" s="12" t="s">
        <v>79</v>
      </c>
      <c r="AY493" s="206" t="s">
        <v>125</v>
      </c>
    </row>
    <row r="494" spans="2:65" s="1" customFormat="1" ht="20.4" customHeight="1">
      <c r="B494" s="34"/>
      <c r="C494" s="218" t="s">
        <v>832</v>
      </c>
      <c r="D494" s="218" t="s">
        <v>240</v>
      </c>
      <c r="E494" s="219" t="s">
        <v>833</v>
      </c>
      <c r="F494" s="220" t="s">
        <v>834</v>
      </c>
      <c r="G494" s="221" t="s">
        <v>167</v>
      </c>
      <c r="H494" s="222">
        <v>38</v>
      </c>
      <c r="I494" s="223"/>
      <c r="J494" s="224">
        <f>ROUND(I494*H494,2)</f>
        <v>0</v>
      </c>
      <c r="K494" s="220" t="s">
        <v>22</v>
      </c>
      <c r="L494" s="225"/>
      <c r="M494" s="226" t="s">
        <v>22</v>
      </c>
      <c r="N494" s="227" t="s">
        <v>45</v>
      </c>
      <c r="O494" s="60"/>
      <c r="P494" s="182">
        <f>O494*H494</f>
        <v>0</v>
      </c>
      <c r="Q494" s="182">
        <v>0.0013</v>
      </c>
      <c r="R494" s="182">
        <f>Q494*H494</f>
        <v>0.0494</v>
      </c>
      <c r="S494" s="182">
        <v>0</v>
      </c>
      <c r="T494" s="182">
        <f>S494*H494</f>
        <v>0</v>
      </c>
      <c r="U494" s="183" t="s">
        <v>22</v>
      </c>
      <c r="AR494" s="17" t="s">
        <v>243</v>
      </c>
      <c r="AT494" s="17" t="s">
        <v>240</v>
      </c>
      <c r="AU494" s="17" t="s">
        <v>83</v>
      </c>
      <c r="AY494" s="17" t="s">
        <v>125</v>
      </c>
      <c r="BE494" s="184">
        <f>IF(N494="základní",J494,0)</f>
        <v>0</v>
      </c>
      <c r="BF494" s="184">
        <f>IF(N494="snížená",J494,0)</f>
        <v>0</v>
      </c>
      <c r="BG494" s="184">
        <f>IF(N494="zákl. přenesená",J494,0)</f>
        <v>0</v>
      </c>
      <c r="BH494" s="184">
        <f>IF(N494="sníž. přenesená",J494,0)</f>
        <v>0</v>
      </c>
      <c r="BI494" s="184">
        <f>IF(N494="nulová",J494,0)</f>
        <v>0</v>
      </c>
      <c r="BJ494" s="17" t="s">
        <v>79</v>
      </c>
      <c r="BK494" s="184">
        <f>ROUND(I494*H494,2)</f>
        <v>0</v>
      </c>
      <c r="BL494" s="17" t="s">
        <v>206</v>
      </c>
      <c r="BM494" s="17" t="s">
        <v>835</v>
      </c>
    </row>
    <row r="495" spans="2:65" s="1" customFormat="1" ht="20.4" customHeight="1">
      <c r="B495" s="34"/>
      <c r="C495" s="173" t="s">
        <v>836</v>
      </c>
      <c r="D495" s="173" t="s">
        <v>128</v>
      </c>
      <c r="E495" s="174" t="s">
        <v>837</v>
      </c>
      <c r="F495" s="175" t="s">
        <v>838</v>
      </c>
      <c r="G495" s="176" t="s">
        <v>256</v>
      </c>
      <c r="H495" s="228"/>
      <c r="I495" s="178"/>
      <c r="J495" s="179">
        <f>ROUND(I495*H495,2)</f>
        <v>0</v>
      </c>
      <c r="K495" s="175" t="s">
        <v>132</v>
      </c>
      <c r="L495" s="38"/>
      <c r="M495" s="180" t="s">
        <v>22</v>
      </c>
      <c r="N495" s="181" t="s">
        <v>45</v>
      </c>
      <c r="O495" s="60"/>
      <c r="P495" s="182">
        <f>O495*H495</f>
        <v>0</v>
      </c>
      <c r="Q495" s="182">
        <v>0</v>
      </c>
      <c r="R495" s="182">
        <f>Q495*H495</f>
        <v>0</v>
      </c>
      <c r="S495" s="182">
        <v>0</v>
      </c>
      <c r="T495" s="182">
        <f>S495*H495</f>
        <v>0</v>
      </c>
      <c r="U495" s="183" t="s">
        <v>22</v>
      </c>
      <c r="AR495" s="17" t="s">
        <v>206</v>
      </c>
      <c r="AT495" s="17" t="s">
        <v>128</v>
      </c>
      <c r="AU495" s="17" t="s">
        <v>83</v>
      </c>
      <c r="AY495" s="17" t="s">
        <v>125</v>
      </c>
      <c r="BE495" s="184">
        <f>IF(N495="základní",J495,0)</f>
        <v>0</v>
      </c>
      <c r="BF495" s="184">
        <f>IF(N495="snížená",J495,0)</f>
        <v>0</v>
      </c>
      <c r="BG495" s="184">
        <f>IF(N495="zákl. přenesená",J495,0)</f>
        <v>0</v>
      </c>
      <c r="BH495" s="184">
        <f>IF(N495="sníž. přenesená",J495,0)</f>
        <v>0</v>
      </c>
      <c r="BI495" s="184">
        <f>IF(N495="nulová",J495,0)</f>
        <v>0</v>
      </c>
      <c r="BJ495" s="17" t="s">
        <v>79</v>
      </c>
      <c r="BK495" s="184">
        <f>ROUND(I495*H495,2)</f>
        <v>0</v>
      </c>
      <c r="BL495" s="17" t="s">
        <v>206</v>
      </c>
      <c r="BM495" s="17" t="s">
        <v>839</v>
      </c>
    </row>
    <row r="496" spans="2:63" s="10" customFormat="1" ht="25.95" customHeight="1">
      <c r="B496" s="157"/>
      <c r="C496" s="158"/>
      <c r="D496" s="159" t="s">
        <v>73</v>
      </c>
      <c r="E496" s="160" t="s">
        <v>840</v>
      </c>
      <c r="F496" s="160" t="s">
        <v>841</v>
      </c>
      <c r="G496" s="158"/>
      <c r="H496" s="158"/>
      <c r="I496" s="161"/>
      <c r="J496" s="162">
        <f>BK496</f>
        <v>0</v>
      </c>
      <c r="K496" s="158"/>
      <c r="L496" s="163"/>
      <c r="M496" s="164"/>
      <c r="N496" s="165"/>
      <c r="O496" s="165"/>
      <c r="P496" s="166">
        <f>SUM(P497:P498)</f>
        <v>0</v>
      </c>
      <c r="Q496" s="165"/>
      <c r="R496" s="166">
        <f>SUM(R497:R498)</f>
        <v>0</v>
      </c>
      <c r="S496" s="165"/>
      <c r="T496" s="166">
        <f>SUM(T497:T498)</f>
        <v>0</v>
      </c>
      <c r="U496" s="167"/>
      <c r="AR496" s="168" t="s">
        <v>89</v>
      </c>
      <c r="AT496" s="169" t="s">
        <v>73</v>
      </c>
      <c r="AU496" s="169" t="s">
        <v>74</v>
      </c>
      <c r="AY496" s="168" t="s">
        <v>125</v>
      </c>
      <c r="BK496" s="170">
        <f>SUM(BK497:BK498)</f>
        <v>0</v>
      </c>
    </row>
    <row r="497" spans="2:65" s="1" customFormat="1" ht="20.4" customHeight="1">
      <c r="B497" s="34"/>
      <c r="C497" s="173" t="s">
        <v>842</v>
      </c>
      <c r="D497" s="173" t="s">
        <v>128</v>
      </c>
      <c r="E497" s="174" t="s">
        <v>843</v>
      </c>
      <c r="F497" s="175" t="s">
        <v>844</v>
      </c>
      <c r="G497" s="176" t="s">
        <v>845</v>
      </c>
      <c r="H497" s="177">
        <v>8</v>
      </c>
      <c r="I497" s="178"/>
      <c r="J497" s="179">
        <f>ROUND(I497*H497,2)</f>
        <v>0</v>
      </c>
      <c r="K497" s="175" t="s">
        <v>132</v>
      </c>
      <c r="L497" s="38"/>
      <c r="M497" s="180" t="s">
        <v>22</v>
      </c>
      <c r="N497" s="181" t="s">
        <v>45</v>
      </c>
      <c r="O497" s="60"/>
      <c r="P497" s="182">
        <f>O497*H497</f>
        <v>0</v>
      </c>
      <c r="Q497" s="182">
        <v>0</v>
      </c>
      <c r="R497" s="182">
        <f>Q497*H497</f>
        <v>0</v>
      </c>
      <c r="S497" s="182">
        <v>0</v>
      </c>
      <c r="T497" s="182">
        <f>S497*H497</f>
        <v>0</v>
      </c>
      <c r="U497" s="183" t="s">
        <v>22</v>
      </c>
      <c r="AR497" s="17" t="s">
        <v>846</v>
      </c>
      <c r="AT497" s="17" t="s">
        <v>128</v>
      </c>
      <c r="AU497" s="17" t="s">
        <v>79</v>
      </c>
      <c r="AY497" s="17" t="s">
        <v>125</v>
      </c>
      <c r="BE497" s="184">
        <f>IF(N497="základní",J497,0)</f>
        <v>0</v>
      </c>
      <c r="BF497" s="184">
        <f>IF(N497="snížená",J497,0)</f>
        <v>0</v>
      </c>
      <c r="BG497" s="184">
        <f>IF(N497="zákl. přenesená",J497,0)</f>
        <v>0</v>
      </c>
      <c r="BH497" s="184">
        <f>IF(N497="sníž. přenesená",J497,0)</f>
        <v>0</v>
      </c>
      <c r="BI497" s="184">
        <f>IF(N497="nulová",J497,0)</f>
        <v>0</v>
      </c>
      <c r="BJ497" s="17" t="s">
        <v>79</v>
      </c>
      <c r="BK497" s="184">
        <f>ROUND(I497*H497,2)</f>
        <v>0</v>
      </c>
      <c r="BL497" s="17" t="s">
        <v>846</v>
      </c>
      <c r="BM497" s="17" t="s">
        <v>847</v>
      </c>
    </row>
    <row r="498" spans="2:51" s="12" customFormat="1" ht="10.2">
      <c r="B498" s="196"/>
      <c r="C498" s="197"/>
      <c r="D498" s="187" t="s">
        <v>134</v>
      </c>
      <c r="E498" s="198" t="s">
        <v>22</v>
      </c>
      <c r="F498" s="199" t="s">
        <v>848</v>
      </c>
      <c r="G498" s="197"/>
      <c r="H498" s="200">
        <v>8</v>
      </c>
      <c r="I498" s="201"/>
      <c r="J498" s="197"/>
      <c r="K498" s="197"/>
      <c r="L498" s="202"/>
      <c r="M498" s="245"/>
      <c r="N498" s="246"/>
      <c r="O498" s="246"/>
      <c r="P498" s="246"/>
      <c r="Q498" s="246"/>
      <c r="R498" s="246"/>
      <c r="S498" s="246"/>
      <c r="T498" s="246"/>
      <c r="U498" s="247"/>
      <c r="AT498" s="206" t="s">
        <v>134</v>
      </c>
      <c r="AU498" s="206" t="s">
        <v>79</v>
      </c>
      <c r="AV498" s="12" t="s">
        <v>83</v>
      </c>
      <c r="AW498" s="12" t="s">
        <v>35</v>
      </c>
      <c r="AX498" s="12" t="s">
        <v>79</v>
      </c>
      <c r="AY498" s="206" t="s">
        <v>125</v>
      </c>
    </row>
    <row r="499" spans="2:12" s="1" customFormat="1" ht="6.9" customHeight="1">
      <c r="B499" s="46"/>
      <c r="C499" s="47"/>
      <c r="D499" s="47"/>
      <c r="E499" s="47"/>
      <c r="F499" s="47"/>
      <c r="G499" s="47"/>
      <c r="H499" s="47"/>
      <c r="I499" s="125"/>
      <c r="J499" s="47"/>
      <c r="K499" s="47"/>
      <c r="L499" s="38"/>
    </row>
  </sheetData>
  <sheetProtection algorithmName="SHA-512" hashValue="kdJYtUf3822NHofON9/Z2W1OOrLxZ9TRK/+F4fd/+G1ucurY1+M/xjNX+gcKh9+1K79yDTdrlwAEM//FzKxEew==" saltValue="WbNAcyC3ehvviWjy9gmUoNrjRioGfzB/FRMo+X4uXmJhabB3xfRy1uy8Yn+lSmH7wI+c6bIBVCPGmetbT0kzAg==" spinCount="100000" sheet="1" objects="1" scenarios="1" formatColumns="0" formatRows="0" autoFilter="0"/>
  <autoFilter ref="C97:K498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1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11.8515625" style="0" customWidth="1"/>
    <col min="9" max="9" width="12.140625" style="97" customWidth="1"/>
    <col min="10" max="10" width="20.140625" style="0" customWidth="1"/>
    <col min="11" max="11" width="15.85156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1" width="12.14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7" t="s">
        <v>88</v>
      </c>
    </row>
    <row r="3" spans="2:46" ht="6.9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20"/>
      <c r="AT3" s="17" t="s">
        <v>83</v>
      </c>
    </row>
    <row r="4" spans="2:46" ht="24.9" customHeight="1">
      <c r="B4" s="20"/>
      <c r="D4" s="101" t="s">
        <v>92</v>
      </c>
      <c r="L4" s="20"/>
      <c r="M4" s="24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102" t="s">
        <v>17</v>
      </c>
      <c r="L6" s="20"/>
    </row>
    <row r="7" spans="2:12" ht="14.4" customHeight="1">
      <c r="B7" s="20"/>
      <c r="E7" s="366" t="str">
        <f>'Rekapitulace stavby'!K6</f>
        <v>Obnova tělocvičny ZŠ J. Vohradského ve Šluknově - VELKÝ SÁL</v>
      </c>
      <c r="F7" s="367"/>
      <c r="G7" s="367"/>
      <c r="H7" s="367"/>
      <c r="L7" s="20"/>
    </row>
    <row r="8" spans="2:12" s="1" customFormat="1" ht="12" customHeight="1">
      <c r="B8" s="38"/>
      <c r="D8" s="102" t="s">
        <v>93</v>
      </c>
      <c r="I8" s="103"/>
      <c r="L8" s="38"/>
    </row>
    <row r="9" spans="2:12" s="1" customFormat="1" ht="36.9" customHeight="1">
      <c r="B9" s="38"/>
      <c r="E9" s="368" t="s">
        <v>849</v>
      </c>
      <c r="F9" s="369"/>
      <c r="G9" s="369"/>
      <c r="H9" s="369"/>
      <c r="I9" s="103"/>
      <c r="L9" s="38"/>
    </row>
    <row r="10" spans="2:12" s="1" customFormat="1" ht="10.2">
      <c r="B10" s="38"/>
      <c r="I10" s="103"/>
      <c r="L10" s="38"/>
    </row>
    <row r="11" spans="2:12" s="1" customFormat="1" ht="12" customHeight="1">
      <c r="B11" s="38"/>
      <c r="D11" s="102" t="s">
        <v>19</v>
      </c>
      <c r="F11" s="17" t="s">
        <v>22</v>
      </c>
      <c r="I11" s="104" t="s">
        <v>21</v>
      </c>
      <c r="J11" s="17" t="s">
        <v>22</v>
      </c>
      <c r="L11" s="38"/>
    </row>
    <row r="12" spans="2:12" s="1" customFormat="1" ht="12" customHeight="1">
      <c r="B12" s="38"/>
      <c r="D12" s="102" t="s">
        <v>23</v>
      </c>
      <c r="F12" s="17" t="s">
        <v>24</v>
      </c>
      <c r="I12" s="104" t="s">
        <v>25</v>
      </c>
      <c r="J12" s="105" t="str">
        <f>'Rekapitulace stavby'!AN8</f>
        <v>22. 2. 2019</v>
      </c>
      <c r="L12" s="38"/>
    </row>
    <row r="13" spans="2:12" s="1" customFormat="1" ht="10.8" customHeight="1">
      <c r="B13" s="38"/>
      <c r="I13" s="103"/>
      <c r="L13" s="38"/>
    </row>
    <row r="14" spans="2:12" s="1" customFormat="1" ht="12" customHeight="1">
      <c r="B14" s="38"/>
      <c r="D14" s="102" t="s">
        <v>27</v>
      </c>
      <c r="I14" s="104" t="s">
        <v>28</v>
      </c>
      <c r="J14" s="17" t="s">
        <v>22</v>
      </c>
      <c r="L14" s="38"/>
    </row>
    <row r="15" spans="2:12" s="1" customFormat="1" ht="18" customHeight="1">
      <c r="B15" s="38"/>
      <c r="E15" s="17" t="s">
        <v>29</v>
      </c>
      <c r="I15" s="104" t="s">
        <v>30</v>
      </c>
      <c r="J15" s="17" t="s">
        <v>22</v>
      </c>
      <c r="L15" s="38"/>
    </row>
    <row r="16" spans="2:12" s="1" customFormat="1" ht="6.9" customHeight="1">
      <c r="B16" s="38"/>
      <c r="I16" s="103"/>
      <c r="L16" s="38"/>
    </row>
    <row r="17" spans="2:12" s="1" customFormat="1" ht="12" customHeight="1">
      <c r="B17" s="38"/>
      <c r="D17" s="102" t="s">
        <v>31</v>
      </c>
      <c r="I17" s="104" t="s">
        <v>28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70" t="str">
        <f>'Rekapitulace stavby'!E14</f>
        <v>Vyplň údaj</v>
      </c>
      <c r="F18" s="371"/>
      <c r="G18" s="371"/>
      <c r="H18" s="371"/>
      <c r="I18" s="104" t="s">
        <v>30</v>
      </c>
      <c r="J18" s="30" t="str">
        <f>'Rekapitulace stavby'!AN14</f>
        <v>Vyplň údaj</v>
      </c>
      <c r="L18" s="38"/>
    </row>
    <row r="19" spans="2:12" s="1" customFormat="1" ht="6.9" customHeight="1">
      <c r="B19" s="38"/>
      <c r="I19" s="103"/>
      <c r="L19" s="38"/>
    </row>
    <row r="20" spans="2:12" s="1" customFormat="1" ht="12" customHeight="1">
      <c r="B20" s="38"/>
      <c r="D20" s="102" t="s">
        <v>33</v>
      </c>
      <c r="I20" s="104" t="s">
        <v>28</v>
      </c>
      <c r="J20" s="17" t="s">
        <v>22</v>
      </c>
      <c r="L20" s="38"/>
    </row>
    <row r="21" spans="2:12" s="1" customFormat="1" ht="18" customHeight="1">
      <c r="B21" s="38"/>
      <c r="E21" s="17" t="s">
        <v>34</v>
      </c>
      <c r="I21" s="104" t="s">
        <v>30</v>
      </c>
      <c r="J21" s="17" t="s">
        <v>22</v>
      </c>
      <c r="L21" s="38"/>
    </row>
    <row r="22" spans="2:12" s="1" customFormat="1" ht="6.9" customHeight="1">
      <c r="B22" s="38"/>
      <c r="I22" s="103"/>
      <c r="L22" s="38"/>
    </row>
    <row r="23" spans="2:12" s="1" customFormat="1" ht="12" customHeight="1">
      <c r="B23" s="38"/>
      <c r="D23" s="102" t="s">
        <v>36</v>
      </c>
      <c r="I23" s="104" t="s">
        <v>28</v>
      </c>
      <c r="J23" s="17" t="s">
        <v>22</v>
      </c>
      <c r="L23" s="38"/>
    </row>
    <row r="24" spans="2:12" s="1" customFormat="1" ht="18" customHeight="1">
      <c r="B24" s="38"/>
      <c r="E24" s="17" t="s">
        <v>850</v>
      </c>
      <c r="I24" s="104" t="s">
        <v>30</v>
      </c>
      <c r="J24" s="17" t="s">
        <v>22</v>
      </c>
      <c r="L24" s="38"/>
    </row>
    <row r="25" spans="2:12" s="1" customFormat="1" ht="6.9" customHeight="1">
      <c r="B25" s="38"/>
      <c r="I25" s="103"/>
      <c r="L25" s="38"/>
    </row>
    <row r="26" spans="2:12" s="1" customFormat="1" ht="12" customHeight="1">
      <c r="B26" s="38"/>
      <c r="D26" s="102" t="s">
        <v>38</v>
      </c>
      <c r="I26" s="103"/>
      <c r="L26" s="38"/>
    </row>
    <row r="27" spans="2:12" s="6" customFormat="1" ht="40.8" customHeight="1">
      <c r="B27" s="106"/>
      <c r="E27" s="372" t="s">
        <v>39</v>
      </c>
      <c r="F27" s="372"/>
      <c r="G27" s="372"/>
      <c r="H27" s="372"/>
      <c r="I27" s="107"/>
      <c r="L27" s="106"/>
    </row>
    <row r="28" spans="2:12" s="1" customFormat="1" ht="6.9" customHeight="1">
      <c r="B28" s="38"/>
      <c r="I28" s="103"/>
      <c r="L28" s="38"/>
    </row>
    <row r="29" spans="2:12" s="1" customFormat="1" ht="6.9" customHeight="1">
      <c r="B29" s="38"/>
      <c r="D29" s="56"/>
      <c r="E29" s="56"/>
      <c r="F29" s="56"/>
      <c r="G29" s="56"/>
      <c r="H29" s="56"/>
      <c r="I29" s="108"/>
      <c r="J29" s="56"/>
      <c r="K29" s="56"/>
      <c r="L29" s="38"/>
    </row>
    <row r="30" spans="2:12" s="1" customFormat="1" ht="25.35" customHeight="1">
      <c r="B30" s="38"/>
      <c r="D30" s="109" t="s">
        <v>40</v>
      </c>
      <c r="I30" s="103"/>
      <c r="J30" s="110">
        <f>ROUND(J84,2)</f>
        <v>0</v>
      </c>
      <c r="L30" s="38"/>
    </row>
    <row r="31" spans="2:12" s="1" customFormat="1" ht="6.9" customHeight="1">
      <c r="B31" s="38"/>
      <c r="D31" s="56"/>
      <c r="E31" s="56"/>
      <c r="F31" s="56"/>
      <c r="G31" s="56"/>
      <c r="H31" s="56"/>
      <c r="I31" s="108"/>
      <c r="J31" s="56"/>
      <c r="K31" s="56"/>
      <c r="L31" s="38"/>
    </row>
    <row r="32" spans="2:12" s="1" customFormat="1" ht="14.4" customHeight="1">
      <c r="B32" s="38"/>
      <c r="F32" s="111" t="s">
        <v>42</v>
      </c>
      <c r="I32" s="112" t="s">
        <v>41</v>
      </c>
      <c r="J32" s="111" t="s">
        <v>43</v>
      </c>
      <c r="L32" s="38"/>
    </row>
    <row r="33" spans="2:12" s="1" customFormat="1" ht="14.4" customHeight="1">
      <c r="B33" s="38"/>
      <c r="D33" s="102" t="s">
        <v>44</v>
      </c>
      <c r="E33" s="102" t="s">
        <v>45</v>
      </c>
      <c r="F33" s="113">
        <f>ROUND((SUM(BE84:BE130)),2)</f>
        <v>0</v>
      </c>
      <c r="I33" s="114">
        <v>0.21</v>
      </c>
      <c r="J33" s="113">
        <f>ROUND(((SUM(BE84:BE130))*I33),2)</f>
        <v>0</v>
      </c>
      <c r="L33" s="38"/>
    </row>
    <row r="34" spans="2:12" s="1" customFormat="1" ht="14.4" customHeight="1">
      <c r="B34" s="38"/>
      <c r="E34" s="102" t="s">
        <v>46</v>
      </c>
      <c r="F34" s="113">
        <f>ROUND((SUM(BF84:BF130)),2)</f>
        <v>0</v>
      </c>
      <c r="I34" s="114">
        <v>0.15</v>
      </c>
      <c r="J34" s="113">
        <f>ROUND(((SUM(BF84:BF130))*I34),2)</f>
        <v>0</v>
      </c>
      <c r="L34" s="38"/>
    </row>
    <row r="35" spans="2:12" s="1" customFormat="1" ht="14.4" customHeight="1" hidden="1">
      <c r="B35" s="38"/>
      <c r="E35" s="102" t="s">
        <v>47</v>
      </c>
      <c r="F35" s="113">
        <f>ROUND((SUM(BG84:BG130)),2)</f>
        <v>0</v>
      </c>
      <c r="I35" s="114">
        <v>0.21</v>
      </c>
      <c r="J35" s="113">
        <f>0</f>
        <v>0</v>
      </c>
      <c r="L35" s="38"/>
    </row>
    <row r="36" spans="2:12" s="1" customFormat="1" ht="14.4" customHeight="1" hidden="1">
      <c r="B36" s="38"/>
      <c r="E36" s="102" t="s">
        <v>48</v>
      </c>
      <c r="F36" s="113">
        <f>ROUND((SUM(BH84:BH130)),2)</f>
        <v>0</v>
      </c>
      <c r="I36" s="114">
        <v>0.15</v>
      </c>
      <c r="J36" s="113">
        <f>0</f>
        <v>0</v>
      </c>
      <c r="L36" s="38"/>
    </row>
    <row r="37" spans="2:12" s="1" customFormat="1" ht="14.4" customHeight="1" hidden="1">
      <c r="B37" s="38"/>
      <c r="E37" s="102" t="s">
        <v>49</v>
      </c>
      <c r="F37" s="113">
        <f>ROUND((SUM(BI84:BI130)),2)</f>
        <v>0</v>
      </c>
      <c r="I37" s="114">
        <v>0</v>
      </c>
      <c r="J37" s="113">
        <f>0</f>
        <v>0</v>
      </c>
      <c r="L37" s="38"/>
    </row>
    <row r="38" spans="2:12" s="1" customFormat="1" ht="6.9" customHeight="1">
      <c r="B38" s="38"/>
      <c r="I38" s="103"/>
      <c r="L38" s="38"/>
    </row>
    <row r="39" spans="2:12" s="1" customFormat="1" ht="25.35" customHeight="1">
      <c r="B39" s="38"/>
      <c r="C39" s="115"/>
      <c r="D39" s="116" t="s">
        <v>50</v>
      </c>
      <c r="E39" s="117"/>
      <c r="F39" s="117"/>
      <c r="G39" s="118" t="s">
        <v>51</v>
      </c>
      <c r="H39" s="119" t="s">
        <v>52</v>
      </c>
      <c r="I39" s="120"/>
      <c r="J39" s="121">
        <f>SUM(J30:J37)</f>
        <v>0</v>
      </c>
      <c r="K39" s="122"/>
      <c r="L39" s="38"/>
    </row>
    <row r="40" spans="2:12" s="1" customFormat="1" ht="14.4" customHeight="1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8"/>
    </row>
    <row r="44" spans="2:12" s="1" customFormat="1" ht="6.9" customHeight="1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8"/>
    </row>
    <row r="45" spans="2:12" s="1" customFormat="1" ht="24.9" customHeight="1">
      <c r="B45" s="34"/>
      <c r="C45" s="23" t="s">
        <v>95</v>
      </c>
      <c r="D45" s="35"/>
      <c r="E45" s="35"/>
      <c r="F45" s="35"/>
      <c r="G45" s="35"/>
      <c r="H45" s="35"/>
      <c r="I45" s="103"/>
      <c r="J45" s="35"/>
      <c r="K45" s="35"/>
      <c r="L45" s="38"/>
    </row>
    <row r="46" spans="2:12" s="1" customFormat="1" ht="6.9" customHeight="1">
      <c r="B46" s="34"/>
      <c r="C46" s="35"/>
      <c r="D46" s="35"/>
      <c r="E46" s="35"/>
      <c r="F46" s="35"/>
      <c r="G46" s="35"/>
      <c r="H46" s="35"/>
      <c r="I46" s="103"/>
      <c r="J46" s="35"/>
      <c r="K46" s="35"/>
      <c r="L46" s="38"/>
    </row>
    <row r="47" spans="2:12" s="1" customFormat="1" ht="12" customHeight="1">
      <c r="B47" s="34"/>
      <c r="C47" s="29" t="s">
        <v>17</v>
      </c>
      <c r="D47" s="35"/>
      <c r="E47" s="35"/>
      <c r="F47" s="35"/>
      <c r="G47" s="35"/>
      <c r="H47" s="35"/>
      <c r="I47" s="103"/>
      <c r="J47" s="35"/>
      <c r="K47" s="35"/>
      <c r="L47" s="38"/>
    </row>
    <row r="48" spans="2:12" s="1" customFormat="1" ht="14.4" customHeight="1">
      <c r="B48" s="34"/>
      <c r="C48" s="35"/>
      <c r="D48" s="35"/>
      <c r="E48" s="373" t="str">
        <f>E7</f>
        <v>Obnova tělocvičny ZŠ J. Vohradského ve Šluknově - VELKÝ SÁL</v>
      </c>
      <c r="F48" s="374"/>
      <c r="G48" s="374"/>
      <c r="H48" s="374"/>
      <c r="I48" s="103"/>
      <c r="J48" s="35"/>
      <c r="K48" s="35"/>
      <c r="L48" s="38"/>
    </row>
    <row r="49" spans="2:12" s="1" customFormat="1" ht="12" customHeight="1">
      <c r="B49" s="34"/>
      <c r="C49" s="29" t="s">
        <v>93</v>
      </c>
      <c r="D49" s="35"/>
      <c r="E49" s="35"/>
      <c r="F49" s="35"/>
      <c r="G49" s="35"/>
      <c r="H49" s="35"/>
      <c r="I49" s="103"/>
      <c r="J49" s="35"/>
      <c r="K49" s="35"/>
      <c r="L49" s="38"/>
    </row>
    <row r="50" spans="2:12" s="1" customFormat="1" ht="14.4" customHeight="1">
      <c r="B50" s="34"/>
      <c r="C50" s="35"/>
      <c r="D50" s="35"/>
      <c r="E50" s="346" t="str">
        <f>E9</f>
        <v>3 - VELKÝ SÁL A NÁŘAĎOVNA - ELEKTROINSTALACE</v>
      </c>
      <c r="F50" s="345"/>
      <c r="G50" s="345"/>
      <c r="H50" s="345"/>
      <c r="I50" s="103"/>
      <c r="J50" s="35"/>
      <c r="K50" s="35"/>
      <c r="L50" s="38"/>
    </row>
    <row r="51" spans="2:12" s="1" customFormat="1" ht="6.9" customHeight="1">
      <c r="B51" s="34"/>
      <c r="C51" s="35"/>
      <c r="D51" s="35"/>
      <c r="E51" s="35"/>
      <c r="F51" s="35"/>
      <c r="G51" s="35"/>
      <c r="H51" s="35"/>
      <c r="I51" s="103"/>
      <c r="J51" s="35"/>
      <c r="K51" s="35"/>
      <c r="L51" s="38"/>
    </row>
    <row r="52" spans="2:12" s="1" customFormat="1" ht="12" customHeight="1">
      <c r="B52" s="34"/>
      <c r="C52" s="29" t="s">
        <v>23</v>
      </c>
      <c r="D52" s="35"/>
      <c r="E52" s="35"/>
      <c r="F52" s="27" t="str">
        <f>F12</f>
        <v>ŠLUKNOV</v>
      </c>
      <c r="G52" s="35"/>
      <c r="H52" s="35"/>
      <c r="I52" s="104" t="s">
        <v>25</v>
      </c>
      <c r="J52" s="55" t="str">
        <f>IF(J12="","",J12)</f>
        <v>22. 2. 2019</v>
      </c>
      <c r="K52" s="35"/>
      <c r="L52" s="38"/>
    </row>
    <row r="53" spans="2:12" s="1" customFormat="1" ht="6.9" customHeight="1">
      <c r="B53" s="34"/>
      <c r="C53" s="35"/>
      <c r="D53" s="35"/>
      <c r="E53" s="35"/>
      <c r="F53" s="35"/>
      <c r="G53" s="35"/>
      <c r="H53" s="35"/>
      <c r="I53" s="103"/>
      <c r="J53" s="35"/>
      <c r="K53" s="35"/>
      <c r="L53" s="38"/>
    </row>
    <row r="54" spans="2:12" s="1" customFormat="1" ht="22.8" customHeight="1">
      <c r="B54" s="34"/>
      <c r="C54" s="29" t="s">
        <v>27</v>
      </c>
      <c r="D54" s="35"/>
      <c r="E54" s="35"/>
      <c r="F54" s="27" t="str">
        <f>E15</f>
        <v>MÚ ŠLUKNOV</v>
      </c>
      <c r="G54" s="35"/>
      <c r="H54" s="35"/>
      <c r="I54" s="104" t="s">
        <v>33</v>
      </c>
      <c r="J54" s="32" t="str">
        <f>E21</f>
        <v>ZEFRAPROJEKT Ústí nad Labem</v>
      </c>
      <c r="K54" s="35"/>
      <c r="L54" s="38"/>
    </row>
    <row r="55" spans="2:12" s="1" customFormat="1" ht="12.6" customHeight="1">
      <c r="B55" s="34"/>
      <c r="C55" s="29" t="s">
        <v>31</v>
      </c>
      <c r="D55" s="35"/>
      <c r="E55" s="35"/>
      <c r="F55" s="27" t="str">
        <f>IF(E18="","",E18)</f>
        <v>Vyplň údaj</v>
      </c>
      <c r="G55" s="35"/>
      <c r="H55" s="35"/>
      <c r="I55" s="104" t="s">
        <v>36</v>
      </c>
      <c r="J55" s="32" t="str">
        <f>E24</f>
        <v xml:space="preserve"> </v>
      </c>
      <c r="K55" s="35"/>
      <c r="L55" s="38"/>
    </row>
    <row r="56" spans="2:12" s="1" customFormat="1" ht="10.35" customHeight="1">
      <c r="B56" s="34"/>
      <c r="C56" s="35"/>
      <c r="D56" s="35"/>
      <c r="E56" s="35"/>
      <c r="F56" s="35"/>
      <c r="G56" s="35"/>
      <c r="H56" s="35"/>
      <c r="I56" s="103"/>
      <c r="J56" s="35"/>
      <c r="K56" s="35"/>
      <c r="L56" s="38"/>
    </row>
    <row r="57" spans="2:12" s="1" customFormat="1" ht="29.25" customHeight="1">
      <c r="B57" s="34"/>
      <c r="C57" s="129" t="s">
        <v>96</v>
      </c>
      <c r="D57" s="130"/>
      <c r="E57" s="130"/>
      <c r="F57" s="130"/>
      <c r="G57" s="130"/>
      <c r="H57" s="130"/>
      <c r="I57" s="131"/>
      <c r="J57" s="132" t="s">
        <v>97</v>
      </c>
      <c r="K57" s="130"/>
      <c r="L57" s="38"/>
    </row>
    <row r="58" spans="2:12" s="1" customFormat="1" ht="10.35" customHeight="1">
      <c r="B58" s="34"/>
      <c r="C58" s="35"/>
      <c r="D58" s="35"/>
      <c r="E58" s="35"/>
      <c r="F58" s="35"/>
      <c r="G58" s="35"/>
      <c r="H58" s="35"/>
      <c r="I58" s="103"/>
      <c r="J58" s="35"/>
      <c r="K58" s="35"/>
      <c r="L58" s="38"/>
    </row>
    <row r="59" spans="2:47" s="1" customFormat="1" ht="22.8" customHeight="1">
      <c r="B59" s="34"/>
      <c r="C59" s="133" t="s">
        <v>72</v>
      </c>
      <c r="D59" s="35"/>
      <c r="E59" s="35"/>
      <c r="F59" s="35"/>
      <c r="G59" s="35"/>
      <c r="H59" s="35"/>
      <c r="I59" s="103"/>
      <c r="J59" s="73">
        <f>J84</f>
        <v>0</v>
      </c>
      <c r="K59" s="35"/>
      <c r="L59" s="38"/>
      <c r="AU59" s="17" t="s">
        <v>98</v>
      </c>
    </row>
    <row r="60" spans="2:12" s="7" customFormat="1" ht="24.9" customHeight="1">
      <c r="B60" s="134"/>
      <c r="C60" s="135"/>
      <c r="D60" s="136" t="s">
        <v>851</v>
      </c>
      <c r="E60" s="137"/>
      <c r="F60" s="137"/>
      <c r="G60" s="137"/>
      <c r="H60" s="137"/>
      <c r="I60" s="138"/>
      <c r="J60" s="139">
        <f>J85</f>
        <v>0</v>
      </c>
      <c r="K60" s="135"/>
      <c r="L60" s="140"/>
    </row>
    <row r="61" spans="2:12" s="8" customFormat="1" ht="19.95" customHeight="1">
      <c r="B61" s="141"/>
      <c r="C61" s="142"/>
      <c r="D61" s="143" t="s">
        <v>852</v>
      </c>
      <c r="E61" s="144"/>
      <c r="F61" s="144"/>
      <c r="G61" s="144"/>
      <c r="H61" s="144"/>
      <c r="I61" s="145"/>
      <c r="J61" s="146">
        <f>J86</f>
        <v>0</v>
      </c>
      <c r="K61" s="142"/>
      <c r="L61" s="147"/>
    </row>
    <row r="62" spans="2:12" s="8" customFormat="1" ht="19.95" customHeight="1">
      <c r="B62" s="141"/>
      <c r="C62" s="142"/>
      <c r="D62" s="143" t="s">
        <v>853</v>
      </c>
      <c r="E62" s="144"/>
      <c r="F62" s="144"/>
      <c r="G62" s="144"/>
      <c r="H62" s="144"/>
      <c r="I62" s="145"/>
      <c r="J62" s="146">
        <f>J108</f>
        <v>0</v>
      </c>
      <c r="K62" s="142"/>
      <c r="L62" s="147"/>
    </row>
    <row r="63" spans="2:12" s="8" customFormat="1" ht="19.95" customHeight="1">
      <c r="B63" s="141"/>
      <c r="C63" s="142"/>
      <c r="D63" s="143" t="s">
        <v>854</v>
      </c>
      <c r="E63" s="144"/>
      <c r="F63" s="144"/>
      <c r="G63" s="144"/>
      <c r="H63" s="144"/>
      <c r="I63" s="145"/>
      <c r="J63" s="146">
        <f>J126</f>
        <v>0</v>
      </c>
      <c r="K63" s="142"/>
      <c r="L63" s="147"/>
    </row>
    <row r="64" spans="2:12" s="8" customFormat="1" ht="19.95" customHeight="1">
      <c r="B64" s="141"/>
      <c r="C64" s="142"/>
      <c r="D64" s="143" t="s">
        <v>855</v>
      </c>
      <c r="E64" s="144"/>
      <c r="F64" s="144"/>
      <c r="G64" s="144"/>
      <c r="H64" s="144"/>
      <c r="I64" s="145"/>
      <c r="J64" s="146">
        <f>J128</f>
        <v>0</v>
      </c>
      <c r="K64" s="142"/>
      <c r="L64" s="147"/>
    </row>
    <row r="65" spans="2:12" s="1" customFormat="1" ht="21.75" customHeight="1">
      <c r="B65" s="34"/>
      <c r="C65" s="35"/>
      <c r="D65" s="35"/>
      <c r="E65" s="35"/>
      <c r="F65" s="35"/>
      <c r="G65" s="35"/>
      <c r="H65" s="35"/>
      <c r="I65" s="103"/>
      <c r="J65" s="35"/>
      <c r="K65" s="35"/>
      <c r="L65" s="38"/>
    </row>
    <row r="66" spans="2:12" s="1" customFormat="1" ht="6.9" customHeight="1">
      <c r="B66" s="46"/>
      <c r="C66" s="47"/>
      <c r="D66" s="47"/>
      <c r="E66" s="47"/>
      <c r="F66" s="47"/>
      <c r="G66" s="47"/>
      <c r="H66" s="47"/>
      <c r="I66" s="125"/>
      <c r="J66" s="47"/>
      <c r="K66" s="47"/>
      <c r="L66" s="38"/>
    </row>
    <row r="70" spans="2:12" s="1" customFormat="1" ht="6.9" customHeight="1">
      <c r="B70" s="48"/>
      <c r="C70" s="49"/>
      <c r="D70" s="49"/>
      <c r="E70" s="49"/>
      <c r="F70" s="49"/>
      <c r="G70" s="49"/>
      <c r="H70" s="49"/>
      <c r="I70" s="128"/>
      <c r="J70" s="49"/>
      <c r="K70" s="49"/>
      <c r="L70" s="38"/>
    </row>
    <row r="71" spans="2:12" s="1" customFormat="1" ht="24.9" customHeight="1">
      <c r="B71" s="34"/>
      <c r="C71" s="23" t="s">
        <v>109</v>
      </c>
      <c r="D71" s="35"/>
      <c r="E71" s="35"/>
      <c r="F71" s="35"/>
      <c r="G71" s="35"/>
      <c r="H71" s="35"/>
      <c r="I71" s="103"/>
      <c r="J71" s="35"/>
      <c r="K71" s="35"/>
      <c r="L71" s="38"/>
    </row>
    <row r="72" spans="2:12" s="1" customFormat="1" ht="6.9" customHeight="1">
      <c r="B72" s="34"/>
      <c r="C72" s="35"/>
      <c r="D72" s="35"/>
      <c r="E72" s="35"/>
      <c r="F72" s="35"/>
      <c r="G72" s="35"/>
      <c r="H72" s="35"/>
      <c r="I72" s="103"/>
      <c r="J72" s="35"/>
      <c r="K72" s="35"/>
      <c r="L72" s="38"/>
    </row>
    <row r="73" spans="2:12" s="1" customFormat="1" ht="12" customHeight="1">
      <c r="B73" s="34"/>
      <c r="C73" s="29" t="s">
        <v>17</v>
      </c>
      <c r="D73" s="35"/>
      <c r="E73" s="35"/>
      <c r="F73" s="35"/>
      <c r="G73" s="35"/>
      <c r="H73" s="35"/>
      <c r="I73" s="103"/>
      <c r="J73" s="35"/>
      <c r="K73" s="35"/>
      <c r="L73" s="38"/>
    </row>
    <row r="74" spans="2:12" s="1" customFormat="1" ht="14.4" customHeight="1">
      <c r="B74" s="34"/>
      <c r="C74" s="35"/>
      <c r="D74" s="35"/>
      <c r="E74" s="373" t="str">
        <f>E7</f>
        <v>Obnova tělocvičny ZŠ J. Vohradského ve Šluknově - VELKÝ SÁL</v>
      </c>
      <c r="F74" s="374"/>
      <c r="G74" s="374"/>
      <c r="H74" s="374"/>
      <c r="I74" s="103"/>
      <c r="J74" s="35"/>
      <c r="K74" s="35"/>
      <c r="L74" s="38"/>
    </row>
    <row r="75" spans="2:12" s="1" customFormat="1" ht="12" customHeight="1">
      <c r="B75" s="34"/>
      <c r="C75" s="29" t="s">
        <v>93</v>
      </c>
      <c r="D75" s="35"/>
      <c r="E75" s="35"/>
      <c r="F75" s="35"/>
      <c r="G75" s="35"/>
      <c r="H75" s="35"/>
      <c r="I75" s="103"/>
      <c r="J75" s="35"/>
      <c r="K75" s="35"/>
      <c r="L75" s="38"/>
    </row>
    <row r="76" spans="2:12" s="1" customFormat="1" ht="14.4" customHeight="1">
      <c r="B76" s="34"/>
      <c r="C76" s="35"/>
      <c r="D76" s="35"/>
      <c r="E76" s="346" t="str">
        <f>E9</f>
        <v>3 - VELKÝ SÁL A NÁŘAĎOVNA - ELEKTROINSTALACE</v>
      </c>
      <c r="F76" s="345"/>
      <c r="G76" s="345"/>
      <c r="H76" s="345"/>
      <c r="I76" s="103"/>
      <c r="J76" s="35"/>
      <c r="K76" s="35"/>
      <c r="L76" s="38"/>
    </row>
    <row r="77" spans="2:12" s="1" customFormat="1" ht="6.9" customHeight="1">
      <c r="B77" s="34"/>
      <c r="C77" s="35"/>
      <c r="D77" s="35"/>
      <c r="E77" s="35"/>
      <c r="F77" s="35"/>
      <c r="G77" s="35"/>
      <c r="H77" s="35"/>
      <c r="I77" s="103"/>
      <c r="J77" s="35"/>
      <c r="K77" s="35"/>
      <c r="L77" s="38"/>
    </row>
    <row r="78" spans="2:12" s="1" customFormat="1" ht="12" customHeight="1">
      <c r="B78" s="34"/>
      <c r="C78" s="29" t="s">
        <v>23</v>
      </c>
      <c r="D78" s="35"/>
      <c r="E78" s="35"/>
      <c r="F78" s="27" t="str">
        <f>F12</f>
        <v>ŠLUKNOV</v>
      </c>
      <c r="G78" s="35"/>
      <c r="H78" s="35"/>
      <c r="I78" s="104" t="s">
        <v>25</v>
      </c>
      <c r="J78" s="55" t="str">
        <f>IF(J12="","",J12)</f>
        <v>22. 2. 2019</v>
      </c>
      <c r="K78" s="35"/>
      <c r="L78" s="38"/>
    </row>
    <row r="79" spans="2:12" s="1" customFormat="1" ht="6.9" customHeight="1">
      <c r="B79" s="34"/>
      <c r="C79" s="35"/>
      <c r="D79" s="35"/>
      <c r="E79" s="35"/>
      <c r="F79" s="35"/>
      <c r="G79" s="35"/>
      <c r="H79" s="35"/>
      <c r="I79" s="103"/>
      <c r="J79" s="35"/>
      <c r="K79" s="35"/>
      <c r="L79" s="38"/>
    </row>
    <row r="80" spans="2:12" s="1" customFormat="1" ht="22.8" customHeight="1">
      <c r="B80" s="34"/>
      <c r="C80" s="29" t="s">
        <v>27</v>
      </c>
      <c r="D80" s="35"/>
      <c r="E80" s="35"/>
      <c r="F80" s="27" t="str">
        <f>E15</f>
        <v>MÚ ŠLUKNOV</v>
      </c>
      <c r="G80" s="35"/>
      <c r="H80" s="35"/>
      <c r="I80" s="104" t="s">
        <v>33</v>
      </c>
      <c r="J80" s="32" t="str">
        <f>E21</f>
        <v>ZEFRAPROJEKT Ústí nad Labem</v>
      </c>
      <c r="K80" s="35"/>
      <c r="L80" s="38"/>
    </row>
    <row r="81" spans="2:12" s="1" customFormat="1" ht="12.6" customHeight="1">
      <c r="B81" s="34"/>
      <c r="C81" s="29" t="s">
        <v>31</v>
      </c>
      <c r="D81" s="35"/>
      <c r="E81" s="35"/>
      <c r="F81" s="27" t="str">
        <f>IF(E18="","",E18)</f>
        <v>Vyplň údaj</v>
      </c>
      <c r="G81" s="35"/>
      <c r="H81" s="35"/>
      <c r="I81" s="104" t="s">
        <v>36</v>
      </c>
      <c r="J81" s="32" t="str">
        <f>E24</f>
        <v xml:space="preserve"> </v>
      </c>
      <c r="K81" s="35"/>
      <c r="L81" s="38"/>
    </row>
    <row r="82" spans="2:12" s="1" customFormat="1" ht="10.35" customHeight="1">
      <c r="B82" s="34"/>
      <c r="C82" s="35"/>
      <c r="D82" s="35"/>
      <c r="E82" s="35"/>
      <c r="F82" s="35"/>
      <c r="G82" s="35"/>
      <c r="H82" s="35"/>
      <c r="I82" s="103"/>
      <c r="J82" s="35"/>
      <c r="K82" s="35"/>
      <c r="L82" s="38"/>
    </row>
    <row r="83" spans="2:21" s="9" customFormat="1" ht="29.25" customHeight="1">
      <c r="B83" s="148"/>
      <c r="C83" s="149" t="s">
        <v>110</v>
      </c>
      <c r="D83" s="150" t="s">
        <v>59</v>
      </c>
      <c r="E83" s="150" t="s">
        <v>55</v>
      </c>
      <c r="F83" s="150" t="s">
        <v>56</v>
      </c>
      <c r="G83" s="150" t="s">
        <v>111</v>
      </c>
      <c r="H83" s="150" t="s">
        <v>112</v>
      </c>
      <c r="I83" s="151" t="s">
        <v>113</v>
      </c>
      <c r="J83" s="150" t="s">
        <v>97</v>
      </c>
      <c r="K83" s="152" t="s">
        <v>114</v>
      </c>
      <c r="L83" s="153"/>
      <c r="M83" s="64" t="s">
        <v>22</v>
      </c>
      <c r="N83" s="65" t="s">
        <v>44</v>
      </c>
      <c r="O83" s="65" t="s">
        <v>115</v>
      </c>
      <c r="P83" s="65" t="s">
        <v>116</v>
      </c>
      <c r="Q83" s="65" t="s">
        <v>117</v>
      </c>
      <c r="R83" s="65" t="s">
        <v>118</v>
      </c>
      <c r="S83" s="65" t="s">
        <v>119</v>
      </c>
      <c r="T83" s="65" t="s">
        <v>120</v>
      </c>
      <c r="U83" s="66" t="s">
        <v>121</v>
      </c>
    </row>
    <row r="84" spans="2:63" s="1" customFormat="1" ht="22.8" customHeight="1">
      <c r="B84" s="34"/>
      <c r="C84" s="71" t="s">
        <v>122</v>
      </c>
      <c r="D84" s="35"/>
      <c r="E84" s="35"/>
      <c r="F84" s="35"/>
      <c r="G84" s="35"/>
      <c r="H84" s="35"/>
      <c r="I84" s="103"/>
      <c r="J84" s="154">
        <f>BK84</f>
        <v>0</v>
      </c>
      <c r="K84" s="35"/>
      <c r="L84" s="38"/>
      <c r="M84" s="67"/>
      <c r="N84" s="68"/>
      <c r="O84" s="68"/>
      <c r="P84" s="155">
        <f>P85</f>
        <v>0</v>
      </c>
      <c r="Q84" s="68"/>
      <c r="R84" s="155">
        <f>R85</f>
        <v>0</v>
      </c>
      <c r="S84" s="68"/>
      <c r="T84" s="155">
        <f>T85</f>
        <v>0</v>
      </c>
      <c r="U84" s="69"/>
      <c r="AT84" s="17" t="s">
        <v>73</v>
      </c>
      <c r="AU84" s="17" t="s">
        <v>98</v>
      </c>
      <c r="BK84" s="156">
        <f>BK85</f>
        <v>0</v>
      </c>
    </row>
    <row r="85" spans="2:63" s="10" customFormat="1" ht="25.95" customHeight="1">
      <c r="B85" s="157"/>
      <c r="C85" s="158"/>
      <c r="D85" s="159" t="s">
        <v>73</v>
      </c>
      <c r="E85" s="160" t="s">
        <v>240</v>
      </c>
      <c r="F85" s="160" t="s">
        <v>856</v>
      </c>
      <c r="G85" s="158"/>
      <c r="H85" s="158"/>
      <c r="I85" s="161"/>
      <c r="J85" s="162">
        <f>BK85</f>
        <v>0</v>
      </c>
      <c r="K85" s="158"/>
      <c r="L85" s="163"/>
      <c r="M85" s="164"/>
      <c r="N85" s="165"/>
      <c r="O85" s="165"/>
      <c r="P85" s="166">
        <f>P86+P108+P126+P128</f>
        <v>0</v>
      </c>
      <c r="Q85" s="165"/>
      <c r="R85" s="166">
        <f>R86+R108+R126+R128</f>
        <v>0</v>
      </c>
      <c r="S85" s="165"/>
      <c r="T85" s="166">
        <f>T86+T108+T126+T128</f>
        <v>0</v>
      </c>
      <c r="U85" s="167"/>
      <c r="AR85" s="168" t="s">
        <v>86</v>
      </c>
      <c r="AT85" s="169" t="s">
        <v>73</v>
      </c>
      <c r="AU85" s="169" t="s">
        <v>74</v>
      </c>
      <c r="AY85" s="168" t="s">
        <v>125</v>
      </c>
      <c r="BK85" s="170">
        <f>BK86+BK108+BK126+BK128</f>
        <v>0</v>
      </c>
    </row>
    <row r="86" spans="2:63" s="10" customFormat="1" ht="22.8" customHeight="1">
      <c r="B86" s="157"/>
      <c r="C86" s="158"/>
      <c r="D86" s="159" t="s">
        <v>73</v>
      </c>
      <c r="E86" s="171" t="s">
        <v>857</v>
      </c>
      <c r="F86" s="171" t="s">
        <v>858</v>
      </c>
      <c r="G86" s="158"/>
      <c r="H86" s="158"/>
      <c r="I86" s="161"/>
      <c r="J86" s="172">
        <f>BK86</f>
        <v>0</v>
      </c>
      <c r="K86" s="158"/>
      <c r="L86" s="163"/>
      <c r="M86" s="164"/>
      <c r="N86" s="165"/>
      <c r="O86" s="165"/>
      <c r="P86" s="166">
        <f>SUM(P87:P107)</f>
        <v>0</v>
      </c>
      <c r="Q86" s="165"/>
      <c r="R86" s="166">
        <f>SUM(R87:R107)</f>
        <v>0</v>
      </c>
      <c r="S86" s="165"/>
      <c r="T86" s="166">
        <f>SUM(T87:T107)</f>
        <v>0</v>
      </c>
      <c r="U86" s="167"/>
      <c r="AR86" s="168" t="s">
        <v>86</v>
      </c>
      <c r="AT86" s="169" t="s">
        <v>73</v>
      </c>
      <c r="AU86" s="169" t="s">
        <v>79</v>
      </c>
      <c r="AY86" s="168" t="s">
        <v>125</v>
      </c>
      <c r="BK86" s="170">
        <f>SUM(BK87:BK107)</f>
        <v>0</v>
      </c>
    </row>
    <row r="87" spans="2:65" s="1" customFormat="1" ht="14.4" customHeight="1">
      <c r="B87" s="34"/>
      <c r="C87" s="218" t="s">
        <v>79</v>
      </c>
      <c r="D87" s="218" t="s">
        <v>240</v>
      </c>
      <c r="E87" s="219" t="s">
        <v>859</v>
      </c>
      <c r="F87" s="220" t="s">
        <v>860</v>
      </c>
      <c r="G87" s="221" t="s">
        <v>861</v>
      </c>
      <c r="H87" s="222">
        <v>2</v>
      </c>
      <c r="I87" s="223"/>
      <c r="J87" s="224">
        <f aca="true" t="shared" si="0" ref="J87:J107">ROUND(I87*H87,2)</f>
        <v>0</v>
      </c>
      <c r="K87" s="220" t="s">
        <v>22</v>
      </c>
      <c r="L87" s="225"/>
      <c r="M87" s="226" t="s">
        <v>22</v>
      </c>
      <c r="N87" s="227" t="s">
        <v>45</v>
      </c>
      <c r="O87" s="60"/>
      <c r="P87" s="182">
        <f aca="true" t="shared" si="1" ref="P87:P107">O87*H87</f>
        <v>0</v>
      </c>
      <c r="Q87" s="182">
        <v>0</v>
      </c>
      <c r="R87" s="182">
        <f aca="true" t="shared" si="2" ref="R87:R107">Q87*H87</f>
        <v>0</v>
      </c>
      <c r="S87" s="182">
        <v>0</v>
      </c>
      <c r="T87" s="182">
        <f aca="true" t="shared" si="3" ref="T87:T107">S87*H87</f>
        <v>0</v>
      </c>
      <c r="U87" s="183" t="s">
        <v>22</v>
      </c>
      <c r="AR87" s="17" t="s">
        <v>164</v>
      </c>
      <c r="AT87" s="17" t="s">
        <v>240</v>
      </c>
      <c r="AU87" s="17" t="s">
        <v>83</v>
      </c>
      <c r="AY87" s="17" t="s">
        <v>125</v>
      </c>
      <c r="BE87" s="184">
        <f aca="true" t="shared" si="4" ref="BE87:BE107">IF(N87="základní",J87,0)</f>
        <v>0</v>
      </c>
      <c r="BF87" s="184">
        <f aca="true" t="shared" si="5" ref="BF87:BF107">IF(N87="snížená",J87,0)</f>
        <v>0</v>
      </c>
      <c r="BG87" s="184">
        <f aca="true" t="shared" si="6" ref="BG87:BG107">IF(N87="zákl. přenesená",J87,0)</f>
        <v>0</v>
      </c>
      <c r="BH87" s="184">
        <f aca="true" t="shared" si="7" ref="BH87:BH107">IF(N87="sníž. přenesená",J87,0)</f>
        <v>0</v>
      </c>
      <c r="BI87" s="184">
        <f aca="true" t="shared" si="8" ref="BI87:BI107">IF(N87="nulová",J87,0)</f>
        <v>0</v>
      </c>
      <c r="BJ87" s="17" t="s">
        <v>79</v>
      </c>
      <c r="BK87" s="184">
        <f aca="true" t="shared" si="9" ref="BK87:BK107">ROUND(I87*H87,2)</f>
        <v>0</v>
      </c>
      <c r="BL87" s="17" t="s">
        <v>89</v>
      </c>
      <c r="BM87" s="17" t="s">
        <v>83</v>
      </c>
    </row>
    <row r="88" spans="2:65" s="1" customFormat="1" ht="14.4" customHeight="1">
      <c r="B88" s="34"/>
      <c r="C88" s="218" t="s">
        <v>83</v>
      </c>
      <c r="D88" s="218" t="s">
        <v>240</v>
      </c>
      <c r="E88" s="219" t="s">
        <v>862</v>
      </c>
      <c r="F88" s="220" t="s">
        <v>863</v>
      </c>
      <c r="G88" s="221" t="s">
        <v>861</v>
      </c>
      <c r="H88" s="222">
        <v>4</v>
      </c>
      <c r="I88" s="223"/>
      <c r="J88" s="224">
        <f t="shared" si="0"/>
        <v>0</v>
      </c>
      <c r="K88" s="220" t="s">
        <v>22</v>
      </c>
      <c r="L88" s="225"/>
      <c r="M88" s="226" t="s">
        <v>22</v>
      </c>
      <c r="N88" s="227" t="s">
        <v>45</v>
      </c>
      <c r="O88" s="60"/>
      <c r="P88" s="182">
        <f t="shared" si="1"/>
        <v>0</v>
      </c>
      <c r="Q88" s="182">
        <v>0</v>
      </c>
      <c r="R88" s="182">
        <f t="shared" si="2"/>
        <v>0</v>
      </c>
      <c r="S88" s="182">
        <v>0</v>
      </c>
      <c r="T88" s="182">
        <f t="shared" si="3"/>
        <v>0</v>
      </c>
      <c r="U88" s="183" t="s">
        <v>22</v>
      </c>
      <c r="AR88" s="17" t="s">
        <v>164</v>
      </c>
      <c r="AT88" s="17" t="s">
        <v>240</v>
      </c>
      <c r="AU88" s="17" t="s">
        <v>83</v>
      </c>
      <c r="AY88" s="17" t="s">
        <v>125</v>
      </c>
      <c r="BE88" s="184">
        <f t="shared" si="4"/>
        <v>0</v>
      </c>
      <c r="BF88" s="184">
        <f t="shared" si="5"/>
        <v>0</v>
      </c>
      <c r="BG88" s="184">
        <f t="shared" si="6"/>
        <v>0</v>
      </c>
      <c r="BH88" s="184">
        <f t="shared" si="7"/>
        <v>0</v>
      </c>
      <c r="BI88" s="184">
        <f t="shared" si="8"/>
        <v>0</v>
      </c>
      <c r="BJ88" s="17" t="s">
        <v>79</v>
      </c>
      <c r="BK88" s="184">
        <f t="shared" si="9"/>
        <v>0</v>
      </c>
      <c r="BL88" s="17" t="s">
        <v>89</v>
      </c>
      <c r="BM88" s="17" t="s">
        <v>89</v>
      </c>
    </row>
    <row r="89" spans="2:65" s="1" customFormat="1" ht="14.4" customHeight="1">
      <c r="B89" s="34"/>
      <c r="C89" s="218" t="s">
        <v>86</v>
      </c>
      <c r="D89" s="218" t="s">
        <v>240</v>
      </c>
      <c r="E89" s="219" t="s">
        <v>864</v>
      </c>
      <c r="F89" s="220" t="s">
        <v>865</v>
      </c>
      <c r="G89" s="221" t="s">
        <v>861</v>
      </c>
      <c r="H89" s="222">
        <v>1</v>
      </c>
      <c r="I89" s="223"/>
      <c r="J89" s="224">
        <f t="shared" si="0"/>
        <v>0</v>
      </c>
      <c r="K89" s="220" t="s">
        <v>22</v>
      </c>
      <c r="L89" s="225"/>
      <c r="M89" s="226" t="s">
        <v>22</v>
      </c>
      <c r="N89" s="227" t="s">
        <v>45</v>
      </c>
      <c r="O89" s="60"/>
      <c r="P89" s="182">
        <f t="shared" si="1"/>
        <v>0</v>
      </c>
      <c r="Q89" s="182">
        <v>0</v>
      </c>
      <c r="R89" s="182">
        <f t="shared" si="2"/>
        <v>0</v>
      </c>
      <c r="S89" s="182">
        <v>0</v>
      </c>
      <c r="T89" s="182">
        <f t="shared" si="3"/>
        <v>0</v>
      </c>
      <c r="U89" s="183" t="s">
        <v>22</v>
      </c>
      <c r="AR89" s="17" t="s">
        <v>164</v>
      </c>
      <c r="AT89" s="17" t="s">
        <v>240</v>
      </c>
      <c r="AU89" s="17" t="s">
        <v>83</v>
      </c>
      <c r="AY89" s="17" t="s">
        <v>125</v>
      </c>
      <c r="BE89" s="184">
        <f t="shared" si="4"/>
        <v>0</v>
      </c>
      <c r="BF89" s="184">
        <f t="shared" si="5"/>
        <v>0</v>
      </c>
      <c r="BG89" s="184">
        <f t="shared" si="6"/>
        <v>0</v>
      </c>
      <c r="BH89" s="184">
        <f t="shared" si="7"/>
        <v>0</v>
      </c>
      <c r="BI89" s="184">
        <f t="shared" si="8"/>
        <v>0</v>
      </c>
      <c r="BJ89" s="17" t="s">
        <v>79</v>
      </c>
      <c r="BK89" s="184">
        <f t="shared" si="9"/>
        <v>0</v>
      </c>
      <c r="BL89" s="17" t="s">
        <v>89</v>
      </c>
      <c r="BM89" s="17" t="s">
        <v>155</v>
      </c>
    </row>
    <row r="90" spans="2:65" s="1" customFormat="1" ht="14.4" customHeight="1">
      <c r="B90" s="34"/>
      <c r="C90" s="218" t="s">
        <v>89</v>
      </c>
      <c r="D90" s="218" t="s">
        <v>240</v>
      </c>
      <c r="E90" s="219" t="s">
        <v>866</v>
      </c>
      <c r="F90" s="220" t="s">
        <v>867</v>
      </c>
      <c r="G90" s="221" t="s">
        <v>861</v>
      </c>
      <c r="H90" s="222">
        <v>4</v>
      </c>
      <c r="I90" s="223"/>
      <c r="J90" s="224">
        <f t="shared" si="0"/>
        <v>0</v>
      </c>
      <c r="K90" s="220" t="s">
        <v>22</v>
      </c>
      <c r="L90" s="225"/>
      <c r="M90" s="226" t="s">
        <v>22</v>
      </c>
      <c r="N90" s="227" t="s">
        <v>45</v>
      </c>
      <c r="O90" s="60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2">
        <f t="shared" si="3"/>
        <v>0</v>
      </c>
      <c r="U90" s="183" t="s">
        <v>22</v>
      </c>
      <c r="AR90" s="17" t="s">
        <v>164</v>
      </c>
      <c r="AT90" s="17" t="s">
        <v>240</v>
      </c>
      <c r="AU90" s="17" t="s">
        <v>83</v>
      </c>
      <c r="AY90" s="17" t="s">
        <v>125</v>
      </c>
      <c r="BE90" s="184">
        <f t="shared" si="4"/>
        <v>0</v>
      </c>
      <c r="BF90" s="184">
        <f t="shared" si="5"/>
        <v>0</v>
      </c>
      <c r="BG90" s="184">
        <f t="shared" si="6"/>
        <v>0</v>
      </c>
      <c r="BH90" s="184">
        <f t="shared" si="7"/>
        <v>0</v>
      </c>
      <c r="BI90" s="184">
        <f t="shared" si="8"/>
        <v>0</v>
      </c>
      <c r="BJ90" s="17" t="s">
        <v>79</v>
      </c>
      <c r="BK90" s="184">
        <f t="shared" si="9"/>
        <v>0</v>
      </c>
      <c r="BL90" s="17" t="s">
        <v>89</v>
      </c>
      <c r="BM90" s="17" t="s">
        <v>164</v>
      </c>
    </row>
    <row r="91" spans="2:65" s="1" customFormat="1" ht="14.4" customHeight="1">
      <c r="B91" s="34"/>
      <c r="C91" s="218" t="s">
        <v>151</v>
      </c>
      <c r="D91" s="218" t="s">
        <v>240</v>
      </c>
      <c r="E91" s="219" t="s">
        <v>868</v>
      </c>
      <c r="F91" s="220" t="s">
        <v>869</v>
      </c>
      <c r="G91" s="221" t="s">
        <v>861</v>
      </c>
      <c r="H91" s="222">
        <v>4</v>
      </c>
      <c r="I91" s="223"/>
      <c r="J91" s="224">
        <f t="shared" si="0"/>
        <v>0</v>
      </c>
      <c r="K91" s="220" t="s">
        <v>22</v>
      </c>
      <c r="L91" s="225"/>
      <c r="M91" s="226" t="s">
        <v>22</v>
      </c>
      <c r="N91" s="227" t="s">
        <v>45</v>
      </c>
      <c r="O91" s="60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2">
        <f t="shared" si="3"/>
        <v>0</v>
      </c>
      <c r="U91" s="183" t="s">
        <v>22</v>
      </c>
      <c r="AR91" s="17" t="s">
        <v>164</v>
      </c>
      <c r="AT91" s="17" t="s">
        <v>240</v>
      </c>
      <c r="AU91" s="17" t="s">
        <v>83</v>
      </c>
      <c r="AY91" s="17" t="s">
        <v>125</v>
      </c>
      <c r="BE91" s="184">
        <f t="shared" si="4"/>
        <v>0</v>
      </c>
      <c r="BF91" s="184">
        <f t="shared" si="5"/>
        <v>0</v>
      </c>
      <c r="BG91" s="184">
        <f t="shared" si="6"/>
        <v>0</v>
      </c>
      <c r="BH91" s="184">
        <f t="shared" si="7"/>
        <v>0</v>
      </c>
      <c r="BI91" s="184">
        <f t="shared" si="8"/>
        <v>0</v>
      </c>
      <c r="BJ91" s="17" t="s">
        <v>79</v>
      </c>
      <c r="BK91" s="184">
        <f t="shared" si="9"/>
        <v>0</v>
      </c>
      <c r="BL91" s="17" t="s">
        <v>89</v>
      </c>
      <c r="BM91" s="17" t="s">
        <v>177</v>
      </c>
    </row>
    <row r="92" spans="2:65" s="1" customFormat="1" ht="14.4" customHeight="1">
      <c r="B92" s="34"/>
      <c r="C92" s="218" t="s">
        <v>155</v>
      </c>
      <c r="D92" s="218" t="s">
        <v>240</v>
      </c>
      <c r="E92" s="219" t="s">
        <v>870</v>
      </c>
      <c r="F92" s="220" t="s">
        <v>871</v>
      </c>
      <c r="G92" s="221" t="s">
        <v>861</v>
      </c>
      <c r="H92" s="222">
        <v>1</v>
      </c>
      <c r="I92" s="223"/>
      <c r="J92" s="224">
        <f t="shared" si="0"/>
        <v>0</v>
      </c>
      <c r="K92" s="220" t="s">
        <v>22</v>
      </c>
      <c r="L92" s="225"/>
      <c r="M92" s="226" t="s">
        <v>22</v>
      </c>
      <c r="N92" s="227" t="s">
        <v>45</v>
      </c>
      <c r="O92" s="60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2">
        <f t="shared" si="3"/>
        <v>0</v>
      </c>
      <c r="U92" s="183" t="s">
        <v>22</v>
      </c>
      <c r="AR92" s="17" t="s">
        <v>164</v>
      </c>
      <c r="AT92" s="17" t="s">
        <v>240</v>
      </c>
      <c r="AU92" s="17" t="s">
        <v>83</v>
      </c>
      <c r="AY92" s="17" t="s">
        <v>125</v>
      </c>
      <c r="BE92" s="184">
        <f t="shared" si="4"/>
        <v>0</v>
      </c>
      <c r="BF92" s="184">
        <f t="shared" si="5"/>
        <v>0</v>
      </c>
      <c r="BG92" s="184">
        <f t="shared" si="6"/>
        <v>0</v>
      </c>
      <c r="BH92" s="184">
        <f t="shared" si="7"/>
        <v>0</v>
      </c>
      <c r="BI92" s="184">
        <f t="shared" si="8"/>
        <v>0</v>
      </c>
      <c r="BJ92" s="17" t="s">
        <v>79</v>
      </c>
      <c r="BK92" s="184">
        <f t="shared" si="9"/>
        <v>0</v>
      </c>
      <c r="BL92" s="17" t="s">
        <v>89</v>
      </c>
      <c r="BM92" s="17" t="s">
        <v>187</v>
      </c>
    </row>
    <row r="93" spans="2:65" s="1" customFormat="1" ht="14.4" customHeight="1">
      <c r="B93" s="34"/>
      <c r="C93" s="218" t="s">
        <v>160</v>
      </c>
      <c r="D93" s="218" t="s">
        <v>240</v>
      </c>
      <c r="E93" s="219" t="s">
        <v>872</v>
      </c>
      <c r="F93" s="220" t="s">
        <v>873</v>
      </c>
      <c r="G93" s="221" t="s">
        <v>861</v>
      </c>
      <c r="H93" s="222">
        <v>12</v>
      </c>
      <c r="I93" s="223"/>
      <c r="J93" s="224">
        <f t="shared" si="0"/>
        <v>0</v>
      </c>
      <c r="K93" s="220" t="s">
        <v>22</v>
      </c>
      <c r="L93" s="225"/>
      <c r="M93" s="226" t="s">
        <v>22</v>
      </c>
      <c r="N93" s="227" t="s">
        <v>45</v>
      </c>
      <c r="O93" s="60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2">
        <f t="shared" si="3"/>
        <v>0</v>
      </c>
      <c r="U93" s="183" t="s">
        <v>22</v>
      </c>
      <c r="AR93" s="17" t="s">
        <v>164</v>
      </c>
      <c r="AT93" s="17" t="s">
        <v>240</v>
      </c>
      <c r="AU93" s="17" t="s">
        <v>83</v>
      </c>
      <c r="AY93" s="17" t="s">
        <v>125</v>
      </c>
      <c r="BE93" s="184">
        <f t="shared" si="4"/>
        <v>0</v>
      </c>
      <c r="BF93" s="184">
        <f t="shared" si="5"/>
        <v>0</v>
      </c>
      <c r="BG93" s="184">
        <f t="shared" si="6"/>
        <v>0</v>
      </c>
      <c r="BH93" s="184">
        <f t="shared" si="7"/>
        <v>0</v>
      </c>
      <c r="BI93" s="184">
        <f t="shared" si="8"/>
        <v>0</v>
      </c>
      <c r="BJ93" s="17" t="s">
        <v>79</v>
      </c>
      <c r="BK93" s="184">
        <f t="shared" si="9"/>
        <v>0</v>
      </c>
      <c r="BL93" s="17" t="s">
        <v>89</v>
      </c>
      <c r="BM93" s="17" t="s">
        <v>195</v>
      </c>
    </row>
    <row r="94" spans="2:65" s="1" customFormat="1" ht="14.4" customHeight="1">
      <c r="B94" s="34"/>
      <c r="C94" s="218" t="s">
        <v>164</v>
      </c>
      <c r="D94" s="218" t="s">
        <v>240</v>
      </c>
      <c r="E94" s="219" t="s">
        <v>874</v>
      </c>
      <c r="F94" s="220" t="s">
        <v>875</v>
      </c>
      <c r="G94" s="221" t="s">
        <v>861</v>
      </c>
      <c r="H94" s="222">
        <v>12</v>
      </c>
      <c r="I94" s="223"/>
      <c r="J94" s="224">
        <f t="shared" si="0"/>
        <v>0</v>
      </c>
      <c r="K94" s="220" t="s">
        <v>22</v>
      </c>
      <c r="L94" s="225"/>
      <c r="M94" s="226" t="s">
        <v>22</v>
      </c>
      <c r="N94" s="227" t="s">
        <v>45</v>
      </c>
      <c r="O94" s="60"/>
      <c r="P94" s="182">
        <f t="shared" si="1"/>
        <v>0</v>
      </c>
      <c r="Q94" s="182">
        <v>0</v>
      </c>
      <c r="R94" s="182">
        <f t="shared" si="2"/>
        <v>0</v>
      </c>
      <c r="S94" s="182">
        <v>0</v>
      </c>
      <c r="T94" s="182">
        <f t="shared" si="3"/>
        <v>0</v>
      </c>
      <c r="U94" s="183" t="s">
        <v>22</v>
      </c>
      <c r="AR94" s="17" t="s">
        <v>164</v>
      </c>
      <c r="AT94" s="17" t="s">
        <v>240</v>
      </c>
      <c r="AU94" s="17" t="s">
        <v>83</v>
      </c>
      <c r="AY94" s="17" t="s">
        <v>125</v>
      </c>
      <c r="BE94" s="184">
        <f t="shared" si="4"/>
        <v>0</v>
      </c>
      <c r="BF94" s="184">
        <f t="shared" si="5"/>
        <v>0</v>
      </c>
      <c r="BG94" s="184">
        <f t="shared" si="6"/>
        <v>0</v>
      </c>
      <c r="BH94" s="184">
        <f t="shared" si="7"/>
        <v>0</v>
      </c>
      <c r="BI94" s="184">
        <f t="shared" si="8"/>
        <v>0</v>
      </c>
      <c r="BJ94" s="17" t="s">
        <v>79</v>
      </c>
      <c r="BK94" s="184">
        <f t="shared" si="9"/>
        <v>0</v>
      </c>
      <c r="BL94" s="17" t="s">
        <v>89</v>
      </c>
      <c r="BM94" s="17" t="s">
        <v>206</v>
      </c>
    </row>
    <row r="95" spans="2:65" s="1" customFormat="1" ht="14.4" customHeight="1">
      <c r="B95" s="34"/>
      <c r="C95" s="218" t="s">
        <v>170</v>
      </c>
      <c r="D95" s="218" t="s">
        <v>240</v>
      </c>
      <c r="E95" s="219" t="s">
        <v>876</v>
      </c>
      <c r="F95" s="220" t="s">
        <v>877</v>
      </c>
      <c r="G95" s="221" t="s">
        <v>861</v>
      </c>
      <c r="H95" s="222">
        <v>10</v>
      </c>
      <c r="I95" s="223"/>
      <c r="J95" s="224">
        <f t="shared" si="0"/>
        <v>0</v>
      </c>
      <c r="K95" s="220" t="s">
        <v>22</v>
      </c>
      <c r="L95" s="225"/>
      <c r="M95" s="226" t="s">
        <v>22</v>
      </c>
      <c r="N95" s="227" t="s">
        <v>45</v>
      </c>
      <c r="O95" s="60"/>
      <c r="P95" s="182">
        <f t="shared" si="1"/>
        <v>0</v>
      </c>
      <c r="Q95" s="182">
        <v>0</v>
      </c>
      <c r="R95" s="182">
        <f t="shared" si="2"/>
        <v>0</v>
      </c>
      <c r="S95" s="182">
        <v>0</v>
      </c>
      <c r="T95" s="182">
        <f t="shared" si="3"/>
        <v>0</v>
      </c>
      <c r="U95" s="183" t="s">
        <v>22</v>
      </c>
      <c r="AR95" s="17" t="s">
        <v>164</v>
      </c>
      <c r="AT95" s="17" t="s">
        <v>240</v>
      </c>
      <c r="AU95" s="17" t="s">
        <v>83</v>
      </c>
      <c r="AY95" s="17" t="s">
        <v>125</v>
      </c>
      <c r="BE95" s="184">
        <f t="shared" si="4"/>
        <v>0</v>
      </c>
      <c r="BF95" s="184">
        <f t="shared" si="5"/>
        <v>0</v>
      </c>
      <c r="BG95" s="184">
        <f t="shared" si="6"/>
        <v>0</v>
      </c>
      <c r="BH95" s="184">
        <f t="shared" si="7"/>
        <v>0</v>
      </c>
      <c r="BI95" s="184">
        <f t="shared" si="8"/>
        <v>0</v>
      </c>
      <c r="BJ95" s="17" t="s">
        <v>79</v>
      </c>
      <c r="BK95" s="184">
        <f t="shared" si="9"/>
        <v>0</v>
      </c>
      <c r="BL95" s="17" t="s">
        <v>89</v>
      </c>
      <c r="BM95" s="17" t="s">
        <v>215</v>
      </c>
    </row>
    <row r="96" spans="2:65" s="1" customFormat="1" ht="14.4" customHeight="1">
      <c r="B96" s="34"/>
      <c r="C96" s="218" t="s">
        <v>177</v>
      </c>
      <c r="D96" s="218" t="s">
        <v>240</v>
      </c>
      <c r="E96" s="219" t="s">
        <v>878</v>
      </c>
      <c r="F96" s="220" t="s">
        <v>879</v>
      </c>
      <c r="G96" s="221" t="s">
        <v>861</v>
      </c>
      <c r="H96" s="222">
        <v>10</v>
      </c>
      <c r="I96" s="223"/>
      <c r="J96" s="224">
        <f t="shared" si="0"/>
        <v>0</v>
      </c>
      <c r="K96" s="220" t="s">
        <v>22</v>
      </c>
      <c r="L96" s="225"/>
      <c r="M96" s="226" t="s">
        <v>22</v>
      </c>
      <c r="N96" s="227" t="s">
        <v>45</v>
      </c>
      <c r="O96" s="60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2">
        <f t="shared" si="3"/>
        <v>0</v>
      </c>
      <c r="U96" s="183" t="s">
        <v>22</v>
      </c>
      <c r="AR96" s="17" t="s">
        <v>164</v>
      </c>
      <c r="AT96" s="17" t="s">
        <v>240</v>
      </c>
      <c r="AU96" s="17" t="s">
        <v>83</v>
      </c>
      <c r="AY96" s="17" t="s">
        <v>125</v>
      </c>
      <c r="BE96" s="184">
        <f t="shared" si="4"/>
        <v>0</v>
      </c>
      <c r="BF96" s="184">
        <f t="shared" si="5"/>
        <v>0</v>
      </c>
      <c r="BG96" s="184">
        <f t="shared" si="6"/>
        <v>0</v>
      </c>
      <c r="BH96" s="184">
        <f t="shared" si="7"/>
        <v>0</v>
      </c>
      <c r="BI96" s="184">
        <f t="shared" si="8"/>
        <v>0</v>
      </c>
      <c r="BJ96" s="17" t="s">
        <v>79</v>
      </c>
      <c r="BK96" s="184">
        <f t="shared" si="9"/>
        <v>0</v>
      </c>
      <c r="BL96" s="17" t="s">
        <v>89</v>
      </c>
      <c r="BM96" s="17" t="s">
        <v>226</v>
      </c>
    </row>
    <row r="97" spans="2:65" s="1" customFormat="1" ht="14.4" customHeight="1">
      <c r="B97" s="34"/>
      <c r="C97" s="218" t="s">
        <v>183</v>
      </c>
      <c r="D97" s="218" t="s">
        <v>240</v>
      </c>
      <c r="E97" s="219" t="s">
        <v>880</v>
      </c>
      <c r="F97" s="220" t="s">
        <v>881</v>
      </c>
      <c r="G97" s="221" t="s">
        <v>861</v>
      </c>
      <c r="H97" s="222">
        <v>65</v>
      </c>
      <c r="I97" s="223"/>
      <c r="J97" s="224">
        <f t="shared" si="0"/>
        <v>0</v>
      </c>
      <c r="K97" s="220" t="s">
        <v>22</v>
      </c>
      <c r="L97" s="225"/>
      <c r="M97" s="226" t="s">
        <v>22</v>
      </c>
      <c r="N97" s="227" t="s">
        <v>45</v>
      </c>
      <c r="O97" s="60"/>
      <c r="P97" s="182">
        <f t="shared" si="1"/>
        <v>0</v>
      </c>
      <c r="Q97" s="182">
        <v>0</v>
      </c>
      <c r="R97" s="182">
        <f t="shared" si="2"/>
        <v>0</v>
      </c>
      <c r="S97" s="182">
        <v>0</v>
      </c>
      <c r="T97" s="182">
        <f t="shared" si="3"/>
        <v>0</v>
      </c>
      <c r="U97" s="183" t="s">
        <v>22</v>
      </c>
      <c r="AR97" s="17" t="s">
        <v>164</v>
      </c>
      <c r="AT97" s="17" t="s">
        <v>240</v>
      </c>
      <c r="AU97" s="17" t="s">
        <v>83</v>
      </c>
      <c r="AY97" s="17" t="s">
        <v>125</v>
      </c>
      <c r="BE97" s="184">
        <f t="shared" si="4"/>
        <v>0</v>
      </c>
      <c r="BF97" s="184">
        <f t="shared" si="5"/>
        <v>0</v>
      </c>
      <c r="BG97" s="184">
        <f t="shared" si="6"/>
        <v>0</v>
      </c>
      <c r="BH97" s="184">
        <f t="shared" si="7"/>
        <v>0</v>
      </c>
      <c r="BI97" s="184">
        <f t="shared" si="8"/>
        <v>0</v>
      </c>
      <c r="BJ97" s="17" t="s">
        <v>79</v>
      </c>
      <c r="BK97" s="184">
        <f t="shared" si="9"/>
        <v>0</v>
      </c>
      <c r="BL97" s="17" t="s">
        <v>89</v>
      </c>
      <c r="BM97" s="17" t="s">
        <v>239</v>
      </c>
    </row>
    <row r="98" spans="2:65" s="1" customFormat="1" ht="14.4" customHeight="1">
      <c r="B98" s="34"/>
      <c r="C98" s="218" t="s">
        <v>187</v>
      </c>
      <c r="D98" s="218" t="s">
        <v>240</v>
      </c>
      <c r="E98" s="219" t="s">
        <v>882</v>
      </c>
      <c r="F98" s="220" t="s">
        <v>883</v>
      </c>
      <c r="G98" s="221" t="s">
        <v>285</v>
      </c>
      <c r="H98" s="222">
        <v>30</v>
      </c>
      <c r="I98" s="223"/>
      <c r="J98" s="224">
        <f t="shared" si="0"/>
        <v>0</v>
      </c>
      <c r="K98" s="220" t="s">
        <v>22</v>
      </c>
      <c r="L98" s="225"/>
      <c r="M98" s="226" t="s">
        <v>22</v>
      </c>
      <c r="N98" s="227" t="s">
        <v>45</v>
      </c>
      <c r="O98" s="60"/>
      <c r="P98" s="182">
        <f t="shared" si="1"/>
        <v>0</v>
      </c>
      <c r="Q98" s="182">
        <v>0</v>
      </c>
      <c r="R98" s="182">
        <f t="shared" si="2"/>
        <v>0</v>
      </c>
      <c r="S98" s="182">
        <v>0</v>
      </c>
      <c r="T98" s="182">
        <f t="shared" si="3"/>
        <v>0</v>
      </c>
      <c r="U98" s="183" t="s">
        <v>22</v>
      </c>
      <c r="AR98" s="17" t="s">
        <v>164</v>
      </c>
      <c r="AT98" s="17" t="s">
        <v>240</v>
      </c>
      <c r="AU98" s="17" t="s">
        <v>83</v>
      </c>
      <c r="AY98" s="17" t="s">
        <v>125</v>
      </c>
      <c r="BE98" s="184">
        <f t="shared" si="4"/>
        <v>0</v>
      </c>
      <c r="BF98" s="184">
        <f t="shared" si="5"/>
        <v>0</v>
      </c>
      <c r="BG98" s="184">
        <f t="shared" si="6"/>
        <v>0</v>
      </c>
      <c r="BH98" s="184">
        <f t="shared" si="7"/>
        <v>0</v>
      </c>
      <c r="BI98" s="184">
        <f t="shared" si="8"/>
        <v>0</v>
      </c>
      <c r="BJ98" s="17" t="s">
        <v>79</v>
      </c>
      <c r="BK98" s="184">
        <f t="shared" si="9"/>
        <v>0</v>
      </c>
      <c r="BL98" s="17" t="s">
        <v>89</v>
      </c>
      <c r="BM98" s="17" t="s">
        <v>249</v>
      </c>
    </row>
    <row r="99" spans="2:65" s="1" customFormat="1" ht="14.4" customHeight="1">
      <c r="B99" s="34"/>
      <c r="C99" s="218" t="s">
        <v>191</v>
      </c>
      <c r="D99" s="218" t="s">
        <v>240</v>
      </c>
      <c r="E99" s="219" t="s">
        <v>884</v>
      </c>
      <c r="F99" s="220" t="s">
        <v>885</v>
      </c>
      <c r="G99" s="221" t="s">
        <v>285</v>
      </c>
      <c r="H99" s="222">
        <v>15</v>
      </c>
      <c r="I99" s="223"/>
      <c r="J99" s="224">
        <f t="shared" si="0"/>
        <v>0</v>
      </c>
      <c r="K99" s="220" t="s">
        <v>22</v>
      </c>
      <c r="L99" s="225"/>
      <c r="M99" s="226" t="s">
        <v>22</v>
      </c>
      <c r="N99" s="227" t="s">
        <v>45</v>
      </c>
      <c r="O99" s="60"/>
      <c r="P99" s="182">
        <f t="shared" si="1"/>
        <v>0</v>
      </c>
      <c r="Q99" s="182">
        <v>0</v>
      </c>
      <c r="R99" s="182">
        <f t="shared" si="2"/>
        <v>0</v>
      </c>
      <c r="S99" s="182">
        <v>0</v>
      </c>
      <c r="T99" s="182">
        <f t="shared" si="3"/>
        <v>0</v>
      </c>
      <c r="U99" s="183" t="s">
        <v>22</v>
      </c>
      <c r="AR99" s="17" t="s">
        <v>164</v>
      </c>
      <c r="AT99" s="17" t="s">
        <v>240</v>
      </c>
      <c r="AU99" s="17" t="s">
        <v>83</v>
      </c>
      <c r="AY99" s="17" t="s">
        <v>125</v>
      </c>
      <c r="BE99" s="184">
        <f t="shared" si="4"/>
        <v>0</v>
      </c>
      <c r="BF99" s="184">
        <f t="shared" si="5"/>
        <v>0</v>
      </c>
      <c r="BG99" s="184">
        <f t="shared" si="6"/>
        <v>0</v>
      </c>
      <c r="BH99" s="184">
        <f t="shared" si="7"/>
        <v>0</v>
      </c>
      <c r="BI99" s="184">
        <f t="shared" si="8"/>
        <v>0</v>
      </c>
      <c r="BJ99" s="17" t="s">
        <v>79</v>
      </c>
      <c r="BK99" s="184">
        <f t="shared" si="9"/>
        <v>0</v>
      </c>
      <c r="BL99" s="17" t="s">
        <v>89</v>
      </c>
      <c r="BM99" s="17" t="s">
        <v>260</v>
      </c>
    </row>
    <row r="100" spans="2:65" s="1" customFormat="1" ht="14.4" customHeight="1">
      <c r="B100" s="34"/>
      <c r="C100" s="218" t="s">
        <v>195</v>
      </c>
      <c r="D100" s="218" t="s">
        <v>240</v>
      </c>
      <c r="E100" s="219" t="s">
        <v>886</v>
      </c>
      <c r="F100" s="220" t="s">
        <v>887</v>
      </c>
      <c r="G100" s="221" t="s">
        <v>285</v>
      </c>
      <c r="H100" s="222">
        <v>40</v>
      </c>
      <c r="I100" s="223"/>
      <c r="J100" s="224">
        <f t="shared" si="0"/>
        <v>0</v>
      </c>
      <c r="K100" s="220" t="s">
        <v>22</v>
      </c>
      <c r="L100" s="225"/>
      <c r="M100" s="226" t="s">
        <v>22</v>
      </c>
      <c r="N100" s="227" t="s">
        <v>45</v>
      </c>
      <c r="O100" s="60"/>
      <c r="P100" s="182">
        <f t="shared" si="1"/>
        <v>0</v>
      </c>
      <c r="Q100" s="182">
        <v>0</v>
      </c>
      <c r="R100" s="182">
        <f t="shared" si="2"/>
        <v>0</v>
      </c>
      <c r="S100" s="182">
        <v>0</v>
      </c>
      <c r="T100" s="182">
        <f t="shared" si="3"/>
        <v>0</v>
      </c>
      <c r="U100" s="183" t="s">
        <v>22</v>
      </c>
      <c r="AR100" s="17" t="s">
        <v>164</v>
      </c>
      <c r="AT100" s="17" t="s">
        <v>240</v>
      </c>
      <c r="AU100" s="17" t="s">
        <v>83</v>
      </c>
      <c r="AY100" s="17" t="s">
        <v>125</v>
      </c>
      <c r="BE100" s="184">
        <f t="shared" si="4"/>
        <v>0</v>
      </c>
      <c r="BF100" s="184">
        <f t="shared" si="5"/>
        <v>0</v>
      </c>
      <c r="BG100" s="184">
        <f t="shared" si="6"/>
        <v>0</v>
      </c>
      <c r="BH100" s="184">
        <f t="shared" si="7"/>
        <v>0</v>
      </c>
      <c r="BI100" s="184">
        <f t="shared" si="8"/>
        <v>0</v>
      </c>
      <c r="BJ100" s="17" t="s">
        <v>79</v>
      </c>
      <c r="BK100" s="184">
        <f t="shared" si="9"/>
        <v>0</v>
      </c>
      <c r="BL100" s="17" t="s">
        <v>89</v>
      </c>
      <c r="BM100" s="17" t="s">
        <v>268</v>
      </c>
    </row>
    <row r="101" spans="2:65" s="1" customFormat="1" ht="14.4" customHeight="1">
      <c r="B101" s="34"/>
      <c r="C101" s="218" t="s">
        <v>8</v>
      </c>
      <c r="D101" s="218" t="s">
        <v>240</v>
      </c>
      <c r="E101" s="219" t="s">
        <v>888</v>
      </c>
      <c r="F101" s="220" t="s">
        <v>889</v>
      </c>
      <c r="G101" s="221" t="s">
        <v>285</v>
      </c>
      <c r="H101" s="222">
        <v>45</v>
      </c>
      <c r="I101" s="223"/>
      <c r="J101" s="224">
        <f t="shared" si="0"/>
        <v>0</v>
      </c>
      <c r="K101" s="220" t="s">
        <v>22</v>
      </c>
      <c r="L101" s="225"/>
      <c r="M101" s="226" t="s">
        <v>22</v>
      </c>
      <c r="N101" s="227" t="s">
        <v>45</v>
      </c>
      <c r="O101" s="60"/>
      <c r="P101" s="182">
        <f t="shared" si="1"/>
        <v>0</v>
      </c>
      <c r="Q101" s="182">
        <v>0</v>
      </c>
      <c r="R101" s="182">
        <f t="shared" si="2"/>
        <v>0</v>
      </c>
      <c r="S101" s="182">
        <v>0</v>
      </c>
      <c r="T101" s="182">
        <f t="shared" si="3"/>
        <v>0</v>
      </c>
      <c r="U101" s="183" t="s">
        <v>22</v>
      </c>
      <c r="AR101" s="17" t="s">
        <v>164</v>
      </c>
      <c r="AT101" s="17" t="s">
        <v>240</v>
      </c>
      <c r="AU101" s="17" t="s">
        <v>83</v>
      </c>
      <c r="AY101" s="17" t="s">
        <v>125</v>
      </c>
      <c r="BE101" s="184">
        <f t="shared" si="4"/>
        <v>0</v>
      </c>
      <c r="BF101" s="184">
        <f t="shared" si="5"/>
        <v>0</v>
      </c>
      <c r="BG101" s="184">
        <f t="shared" si="6"/>
        <v>0</v>
      </c>
      <c r="BH101" s="184">
        <f t="shared" si="7"/>
        <v>0</v>
      </c>
      <c r="BI101" s="184">
        <f t="shared" si="8"/>
        <v>0</v>
      </c>
      <c r="BJ101" s="17" t="s">
        <v>79</v>
      </c>
      <c r="BK101" s="184">
        <f t="shared" si="9"/>
        <v>0</v>
      </c>
      <c r="BL101" s="17" t="s">
        <v>89</v>
      </c>
      <c r="BM101" s="17" t="s">
        <v>278</v>
      </c>
    </row>
    <row r="102" spans="2:65" s="1" customFormat="1" ht="14.4" customHeight="1">
      <c r="B102" s="34"/>
      <c r="C102" s="218" t="s">
        <v>206</v>
      </c>
      <c r="D102" s="218" t="s">
        <v>240</v>
      </c>
      <c r="E102" s="219" t="s">
        <v>890</v>
      </c>
      <c r="F102" s="220" t="s">
        <v>891</v>
      </c>
      <c r="G102" s="221" t="s">
        <v>861</v>
      </c>
      <c r="H102" s="222">
        <v>1</v>
      </c>
      <c r="I102" s="223"/>
      <c r="J102" s="224">
        <f t="shared" si="0"/>
        <v>0</v>
      </c>
      <c r="K102" s="220" t="s">
        <v>22</v>
      </c>
      <c r="L102" s="225"/>
      <c r="M102" s="226" t="s">
        <v>22</v>
      </c>
      <c r="N102" s="227" t="s">
        <v>45</v>
      </c>
      <c r="O102" s="60"/>
      <c r="P102" s="182">
        <f t="shared" si="1"/>
        <v>0</v>
      </c>
      <c r="Q102" s="182">
        <v>0</v>
      </c>
      <c r="R102" s="182">
        <f t="shared" si="2"/>
        <v>0</v>
      </c>
      <c r="S102" s="182">
        <v>0</v>
      </c>
      <c r="T102" s="182">
        <f t="shared" si="3"/>
        <v>0</v>
      </c>
      <c r="U102" s="183" t="s">
        <v>22</v>
      </c>
      <c r="AR102" s="17" t="s">
        <v>164</v>
      </c>
      <c r="AT102" s="17" t="s">
        <v>240</v>
      </c>
      <c r="AU102" s="17" t="s">
        <v>83</v>
      </c>
      <c r="AY102" s="17" t="s">
        <v>125</v>
      </c>
      <c r="BE102" s="184">
        <f t="shared" si="4"/>
        <v>0</v>
      </c>
      <c r="BF102" s="184">
        <f t="shared" si="5"/>
        <v>0</v>
      </c>
      <c r="BG102" s="184">
        <f t="shared" si="6"/>
        <v>0</v>
      </c>
      <c r="BH102" s="184">
        <f t="shared" si="7"/>
        <v>0</v>
      </c>
      <c r="BI102" s="184">
        <f t="shared" si="8"/>
        <v>0</v>
      </c>
      <c r="BJ102" s="17" t="s">
        <v>79</v>
      </c>
      <c r="BK102" s="184">
        <f t="shared" si="9"/>
        <v>0</v>
      </c>
      <c r="BL102" s="17" t="s">
        <v>89</v>
      </c>
      <c r="BM102" s="17" t="s">
        <v>243</v>
      </c>
    </row>
    <row r="103" spans="2:65" s="1" customFormat="1" ht="14.4" customHeight="1">
      <c r="B103" s="34"/>
      <c r="C103" s="218" t="s">
        <v>210</v>
      </c>
      <c r="D103" s="218" t="s">
        <v>240</v>
      </c>
      <c r="E103" s="219" t="s">
        <v>892</v>
      </c>
      <c r="F103" s="220" t="s">
        <v>893</v>
      </c>
      <c r="G103" s="221" t="s">
        <v>285</v>
      </c>
      <c r="H103" s="222">
        <v>150</v>
      </c>
      <c r="I103" s="223"/>
      <c r="J103" s="224">
        <f t="shared" si="0"/>
        <v>0</v>
      </c>
      <c r="K103" s="220" t="s">
        <v>22</v>
      </c>
      <c r="L103" s="225"/>
      <c r="M103" s="226" t="s">
        <v>22</v>
      </c>
      <c r="N103" s="227" t="s">
        <v>45</v>
      </c>
      <c r="O103" s="60"/>
      <c r="P103" s="182">
        <f t="shared" si="1"/>
        <v>0</v>
      </c>
      <c r="Q103" s="182">
        <v>0</v>
      </c>
      <c r="R103" s="182">
        <f t="shared" si="2"/>
        <v>0</v>
      </c>
      <c r="S103" s="182">
        <v>0</v>
      </c>
      <c r="T103" s="182">
        <f t="shared" si="3"/>
        <v>0</v>
      </c>
      <c r="U103" s="183" t="s">
        <v>22</v>
      </c>
      <c r="AR103" s="17" t="s">
        <v>164</v>
      </c>
      <c r="AT103" s="17" t="s">
        <v>240</v>
      </c>
      <c r="AU103" s="17" t="s">
        <v>83</v>
      </c>
      <c r="AY103" s="17" t="s">
        <v>125</v>
      </c>
      <c r="BE103" s="184">
        <f t="shared" si="4"/>
        <v>0</v>
      </c>
      <c r="BF103" s="184">
        <f t="shared" si="5"/>
        <v>0</v>
      </c>
      <c r="BG103" s="184">
        <f t="shared" si="6"/>
        <v>0</v>
      </c>
      <c r="BH103" s="184">
        <f t="shared" si="7"/>
        <v>0</v>
      </c>
      <c r="BI103" s="184">
        <f t="shared" si="8"/>
        <v>0</v>
      </c>
      <c r="BJ103" s="17" t="s">
        <v>79</v>
      </c>
      <c r="BK103" s="184">
        <f t="shared" si="9"/>
        <v>0</v>
      </c>
      <c r="BL103" s="17" t="s">
        <v>89</v>
      </c>
      <c r="BM103" s="17" t="s">
        <v>315</v>
      </c>
    </row>
    <row r="104" spans="2:65" s="1" customFormat="1" ht="14.4" customHeight="1">
      <c r="B104" s="34"/>
      <c r="C104" s="218" t="s">
        <v>215</v>
      </c>
      <c r="D104" s="218" t="s">
        <v>240</v>
      </c>
      <c r="E104" s="219" t="s">
        <v>894</v>
      </c>
      <c r="F104" s="220" t="s">
        <v>895</v>
      </c>
      <c r="G104" s="221" t="s">
        <v>285</v>
      </c>
      <c r="H104" s="222">
        <v>520</v>
      </c>
      <c r="I104" s="223"/>
      <c r="J104" s="224">
        <f t="shared" si="0"/>
        <v>0</v>
      </c>
      <c r="K104" s="220" t="s">
        <v>22</v>
      </c>
      <c r="L104" s="225"/>
      <c r="M104" s="226" t="s">
        <v>22</v>
      </c>
      <c r="N104" s="227" t="s">
        <v>45</v>
      </c>
      <c r="O104" s="60"/>
      <c r="P104" s="182">
        <f t="shared" si="1"/>
        <v>0</v>
      </c>
      <c r="Q104" s="182">
        <v>0</v>
      </c>
      <c r="R104" s="182">
        <f t="shared" si="2"/>
        <v>0</v>
      </c>
      <c r="S104" s="182">
        <v>0</v>
      </c>
      <c r="T104" s="182">
        <f t="shared" si="3"/>
        <v>0</v>
      </c>
      <c r="U104" s="183" t="s">
        <v>22</v>
      </c>
      <c r="AR104" s="17" t="s">
        <v>164</v>
      </c>
      <c r="AT104" s="17" t="s">
        <v>240</v>
      </c>
      <c r="AU104" s="17" t="s">
        <v>83</v>
      </c>
      <c r="AY104" s="17" t="s">
        <v>125</v>
      </c>
      <c r="BE104" s="184">
        <f t="shared" si="4"/>
        <v>0</v>
      </c>
      <c r="BF104" s="184">
        <f t="shared" si="5"/>
        <v>0</v>
      </c>
      <c r="BG104" s="184">
        <f t="shared" si="6"/>
        <v>0</v>
      </c>
      <c r="BH104" s="184">
        <f t="shared" si="7"/>
        <v>0</v>
      </c>
      <c r="BI104" s="184">
        <f t="shared" si="8"/>
        <v>0</v>
      </c>
      <c r="BJ104" s="17" t="s">
        <v>79</v>
      </c>
      <c r="BK104" s="184">
        <f t="shared" si="9"/>
        <v>0</v>
      </c>
      <c r="BL104" s="17" t="s">
        <v>89</v>
      </c>
      <c r="BM104" s="17" t="s">
        <v>483</v>
      </c>
    </row>
    <row r="105" spans="2:65" s="1" customFormat="1" ht="14.4" customHeight="1">
      <c r="B105" s="34"/>
      <c r="C105" s="218" t="s">
        <v>219</v>
      </c>
      <c r="D105" s="218" t="s">
        <v>240</v>
      </c>
      <c r="E105" s="219" t="s">
        <v>896</v>
      </c>
      <c r="F105" s="220" t="s">
        <v>897</v>
      </c>
      <c r="G105" s="221" t="s">
        <v>285</v>
      </c>
      <c r="H105" s="222">
        <v>100</v>
      </c>
      <c r="I105" s="223"/>
      <c r="J105" s="224">
        <f t="shared" si="0"/>
        <v>0</v>
      </c>
      <c r="K105" s="220" t="s">
        <v>22</v>
      </c>
      <c r="L105" s="225"/>
      <c r="M105" s="226" t="s">
        <v>22</v>
      </c>
      <c r="N105" s="227" t="s">
        <v>45</v>
      </c>
      <c r="O105" s="60"/>
      <c r="P105" s="182">
        <f t="shared" si="1"/>
        <v>0</v>
      </c>
      <c r="Q105" s="182">
        <v>0</v>
      </c>
      <c r="R105" s="182">
        <f t="shared" si="2"/>
        <v>0</v>
      </c>
      <c r="S105" s="182">
        <v>0</v>
      </c>
      <c r="T105" s="182">
        <f t="shared" si="3"/>
        <v>0</v>
      </c>
      <c r="U105" s="183" t="s">
        <v>22</v>
      </c>
      <c r="AR105" s="17" t="s">
        <v>164</v>
      </c>
      <c r="AT105" s="17" t="s">
        <v>240</v>
      </c>
      <c r="AU105" s="17" t="s">
        <v>83</v>
      </c>
      <c r="AY105" s="17" t="s">
        <v>125</v>
      </c>
      <c r="BE105" s="184">
        <f t="shared" si="4"/>
        <v>0</v>
      </c>
      <c r="BF105" s="184">
        <f t="shared" si="5"/>
        <v>0</v>
      </c>
      <c r="BG105" s="184">
        <f t="shared" si="6"/>
        <v>0</v>
      </c>
      <c r="BH105" s="184">
        <f t="shared" si="7"/>
        <v>0</v>
      </c>
      <c r="BI105" s="184">
        <f t="shared" si="8"/>
        <v>0</v>
      </c>
      <c r="BJ105" s="17" t="s">
        <v>79</v>
      </c>
      <c r="BK105" s="184">
        <f t="shared" si="9"/>
        <v>0</v>
      </c>
      <c r="BL105" s="17" t="s">
        <v>89</v>
      </c>
      <c r="BM105" s="17" t="s">
        <v>491</v>
      </c>
    </row>
    <row r="106" spans="2:65" s="1" customFormat="1" ht="14.4" customHeight="1">
      <c r="B106" s="34"/>
      <c r="C106" s="218" t="s">
        <v>226</v>
      </c>
      <c r="D106" s="218" t="s">
        <v>240</v>
      </c>
      <c r="E106" s="219" t="s">
        <v>898</v>
      </c>
      <c r="F106" s="220" t="s">
        <v>899</v>
      </c>
      <c r="G106" s="221" t="s">
        <v>256</v>
      </c>
      <c r="H106" s="248"/>
      <c r="I106" s="223"/>
      <c r="J106" s="224">
        <f t="shared" si="0"/>
        <v>0</v>
      </c>
      <c r="K106" s="220" t="s">
        <v>22</v>
      </c>
      <c r="L106" s="225"/>
      <c r="M106" s="226" t="s">
        <v>22</v>
      </c>
      <c r="N106" s="227" t="s">
        <v>45</v>
      </c>
      <c r="O106" s="60"/>
      <c r="P106" s="182">
        <f t="shared" si="1"/>
        <v>0</v>
      </c>
      <c r="Q106" s="182">
        <v>0</v>
      </c>
      <c r="R106" s="182">
        <f t="shared" si="2"/>
        <v>0</v>
      </c>
      <c r="S106" s="182">
        <v>0</v>
      </c>
      <c r="T106" s="182">
        <f t="shared" si="3"/>
        <v>0</v>
      </c>
      <c r="U106" s="183" t="s">
        <v>22</v>
      </c>
      <c r="AR106" s="17" t="s">
        <v>164</v>
      </c>
      <c r="AT106" s="17" t="s">
        <v>240</v>
      </c>
      <c r="AU106" s="17" t="s">
        <v>83</v>
      </c>
      <c r="AY106" s="17" t="s">
        <v>125</v>
      </c>
      <c r="BE106" s="184">
        <f t="shared" si="4"/>
        <v>0</v>
      </c>
      <c r="BF106" s="184">
        <f t="shared" si="5"/>
        <v>0</v>
      </c>
      <c r="BG106" s="184">
        <f t="shared" si="6"/>
        <v>0</v>
      </c>
      <c r="BH106" s="184">
        <f t="shared" si="7"/>
        <v>0</v>
      </c>
      <c r="BI106" s="184">
        <f t="shared" si="8"/>
        <v>0</v>
      </c>
      <c r="BJ106" s="17" t="s">
        <v>79</v>
      </c>
      <c r="BK106" s="184">
        <f t="shared" si="9"/>
        <v>0</v>
      </c>
      <c r="BL106" s="17" t="s">
        <v>89</v>
      </c>
      <c r="BM106" s="17" t="s">
        <v>900</v>
      </c>
    </row>
    <row r="107" spans="2:65" s="1" customFormat="1" ht="14.4" customHeight="1">
      <c r="B107" s="34"/>
      <c r="C107" s="218" t="s">
        <v>7</v>
      </c>
      <c r="D107" s="218" t="s">
        <v>240</v>
      </c>
      <c r="E107" s="219" t="s">
        <v>901</v>
      </c>
      <c r="F107" s="220" t="s">
        <v>902</v>
      </c>
      <c r="G107" s="221" t="s">
        <v>256</v>
      </c>
      <c r="H107" s="248"/>
      <c r="I107" s="223"/>
      <c r="J107" s="224">
        <f t="shared" si="0"/>
        <v>0</v>
      </c>
      <c r="K107" s="220" t="s">
        <v>22</v>
      </c>
      <c r="L107" s="225"/>
      <c r="M107" s="226" t="s">
        <v>22</v>
      </c>
      <c r="N107" s="227" t="s">
        <v>45</v>
      </c>
      <c r="O107" s="60"/>
      <c r="P107" s="182">
        <f t="shared" si="1"/>
        <v>0</v>
      </c>
      <c r="Q107" s="182">
        <v>0</v>
      </c>
      <c r="R107" s="182">
        <f t="shared" si="2"/>
        <v>0</v>
      </c>
      <c r="S107" s="182">
        <v>0</v>
      </c>
      <c r="T107" s="182">
        <f t="shared" si="3"/>
        <v>0</v>
      </c>
      <c r="U107" s="183" t="s">
        <v>22</v>
      </c>
      <c r="AR107" s="17" t="s">
        <v>164</v>
      </c>
      <c r="AT107" s="17" t="s">
        <v>240</v>
      </c>
      <c r="AU107" s="17" t="s">
        <v>83</v>
      </c>
      <c r="AY107" s="17" t="s">
        <v>125</v>
      </c>
      <c r="BE107" s="184">
        <f t="shared" si="4"/>
        <v>0</v>
      </c>
      <c r="BF107" s="184">
        <f t="shared" si="5"/>
        <v>0</v>
      </c>
      <c r="BG107" s="184">
        <f t="shared" si="6"/>
        <v>0</v>
      </c>
      <c r="BH107" s="184">
        <f t="shared" si="7"/>
        <v>0</v>
      </c>
      <c r="BI107" s="184">
        <f t="shared" si="8"/>
        <v>0</v>
      </c>
      <c r="BJ107" s="17" t="s">
        <v>79</v>
      </c>
      <c r="BK107" s="184">
        <f t="shared" si="9"/>
        <v>0</v>
      </c>
      <c r="BL107" s="17" t="s">
        <v>89</v>
      </c>
      <c r="BM107" s="17" t="s">
        <v>903</v>
      </c>
    </row>
    <row r="108" spans="2:63" s="10" customFormat="1" ht="22.8" customHeight="1">
      <c r="B108" s="157"/>
      <c r="C108" s="158"/>
      <c r="D108" s="159" t="s">
        <v>73</v>
      </c>
      <c r="E108" s="171" t="s">
        <v>904</v>
      </c>
      <c r="F108" s="171" t="s">
        <v>905</v>
      </c>
      <c r="G108" s="158"/>
      <c r="H108" s="158"/>
      <c r="I108" s="161"/>
      <c r="J108" s="172">
        <f>BK108</f>
        <v>0</v>
      </c>
      <c r="K108" s="158"/>
      <c r="L108" s="163"/>
      <c r="M108" s="164"/>
      <c r="N108" s="165"/>
      <c r="O108" s="165"/>
      <c r="P108" s="166">
        <f>SUM(P109:P125)</f>
        <v>0</v>
      </c>
      <c r="Q108" s="165"/>
      <c r="R108" s="166">
        <f>SUM(R109:R125)</f>
        <v>0</v>
      </c>
      <c r="S108" s="165"/>
      <c r="T108" s="166">
        <f>SUM(T109:T125)</f>
        <v>0</v>
      </c>
      <c r="U108" s="167"/>
      <c r="AR108" s="168" t="s">
        <v>86</v>
      </c>
      <c r="AT108" s="169" t="s">
        <v>73</v>
      </c>
      <c r="AU108" s="169" t="s">
        <v>79</v>
      </c>
      <c r="AY108" s="168" t="s">
        <v>125</v>
      </c>
      <c r="BK108" s="170">
        <f>SUM(BK109:BK125)</f>
        <v>0</v>
      </c>
    </row>
    <row r="109" spans="2:65" s="1" customFormat="1" ht="14.4" customHeight="1">
      <c r="B109" s="34"/>
      <c r="C109" s="173" t="s">
        <v>239</v>
      </c>
      <c r="D109" s="173" t="s">
        <v>128</v>
      </c>
      <c r="E109" s="174" t="s">
        <v>906</v>
      </c>
      <c r="F109" s="175" t="s">
        <v>907</v>
      </c>
      <c r="G109" s="176" t="s">
        <v>861</v>
      </c>
      <c r="H109" s="177">
        <v>2</v>
      </c>
      <c r="I109" s="178"/>
      <c r="J109" s="179">
        <f aca="true" t="shared" si="10" ref="J109:J125">ROUND(I109*H109,2)</f>
        <v>0</v>
      </c>
      <c r="K109" s="175" t="s">
        <v>22</v>
      </c>
      <c r="L109" s="38"/>
      <c r="M109" s="180" t="s">
        <v>22</v>
      </c>
      <c r="N109" s="181" t="s">
        <v>45</v>
      </c>
      <c r="O109" s="60"/>
      <c r="P109" s="182">
        <f aca="true" t="shared" si="11" ref="P109:P125">O109*H109</f>
        <v>0</v>
      </c>
      <c r="Q109" s="182">
        <v>0</v>
      </c>
      <c r="R109" s="182">
        <f aca="true" t="shared" si="12" ref="R109:R125">Q109*H109</f>
        <v>0</v>
      </c>
      <c r="S109" s="182">
        <v>0</v>
      </c>
      <c r="T109" s="182">
        <f aca="true" t="shared" si="13" ref="T109:T125">S109*H109</f>
        <v>0</v>
      </c>
      <c r="U109" s="183" t="s">
        <v>22</v>
      </c>
      <c r="AR109" s="17" t="s">
        <v>89</v>
      </c>
      <c r="AT109" s="17" t="s">
        <v>128</v>
      </c>
      <c r="AU109" s="17" t="s">
        <v>83</v>
      </c>
      <c r="AY109" s="17" t="s">
        <v>125</v>
      </c>
      <c r="BE109" s="184">
        <f aca="true" t="shared" si="14" ref="BE109:BE125">IF(N109="základní",J109,0)</f>
        <v>0</v>
      </c>
      <c r="BF109" s="184">
        <f aca="true" t="shared" si="15" ref="BF109:BF125">IF(N109="snížená",J109,0)</f>
        <v>0</v>
      </c>
      <c r="BG109" s="184">
        <f aca="true" t="shared" si="16" ref="BG109:BG125">IF(N109="zákl. přenesená",J109,0)</f>
        <v>0</v>
      </c>
      <c r="BH109" s="184">
        <f aca="true" t="shared" si="17" ref="BH109:BH125">IF(N109="sníž. přenesená",J109,0)</f>
        <v>0</v>
      </c>
      <c r="BI109" s="184">
        <f aca="true" t="shared" si="18" ref="BI109:BI125">IF(N109="nulová",J109,0)</f>
        <v>0</v>
      </c>
      <c r="BJ109" s="17" t="s">
        <v>79</v>
      </c>
      <c r="BK109" s="184">
        <f aca="true" t="shared" si="19" ref="BK109:BK125">ROUND(I109*H109,2)</f>
        <v>0</v>
      </c>
      <c r="BL109" s="17" t="s">
        <v>89</v>
      </c>
      <c r="BM109" s="17" t="s">
        <v>494</v>
      </c>
    </row>
    <row r="110" spans="2:65" s="1" customFormat="1" ht="14.4" customHeight="1">
      <c r="B110" s="34"/>
      <c r="C110" s="173" t="s">
        <v>246</v>
      </c>
      <c r="D110" s="173" t="s">
        <v>128</v>
      </c>
      <c r="E110" s="174" t="s">
        <v>906</v>
      </c>
      <c r="F110" s="175" t="s">
        <v>907</v>
      </c>
      <c r="G110" s="176" t="s">
        <v>861</v>
      </c>
      <c r="H110" s="177">
        <v>4</v>
      </c>
      <c r="I110" s="178"/>
      <c r="J110" s="179">
        <f t="shared" si="10"/>
        <v>0</v>
      </c>
      <c r="K110" s="175" t="s">
        <v>22</v>
      </c>
      <c r="L110" s="38"/>
      <c r="M110" s="180" t="s">
        <v>22</v>
      </c>
      <c r="N110" s="181" t="s">
        <v>45</v>
      </c>
      <c r="O110" s="60"/>
      <c r="P110" s="182">
        <f t="shared" si="11"/>
        <v>0</v>
      </c>
      <c r="Q110" s="182">
        <v>0</v>
      </c>
      <c r="R110" s="182">
        <f t="shared" si="12"/>
        <v>0</v>
      </c>
      <c r="S110" s="182">
        <v>0</v>
      </c>
      <c r="T110" s="182">
        <f t="shared" si="13"/>
        <v>0</v>
      </c>
      <c r="U110" s="183" t="s">
        <v>22</v>
      </c>
      <c r="AR110" s="17" t="s">
        <v>89</v>
      </c>
      <c r="AT110" s="17" t="s">
        <v>128</v>
      </c>
      <c r="AU110" s="17" t="s">
        <v>83</v>
      </c>
      <c r="AY110" s="17" t="s">
        <v>125</v>
      </c>
      <c r="BE110" s="184">
        <f t="shared" si="14"/>
        <v>0</v>
      </c>
      <c r="BF110" s="184">
        <f t="shared" si="15"/>
        <v>0</v>
      </c>
      <c r="BG110" s="184">
        <f t="shared" si="16"/>
        <v>0</v>
      </c>
      <c r="BH110" s="184">
        <f t="shared" si="17"/>
        <v>0</v>
      </c>
      <c r="BI110" s="184">
        <f t="shared" si="18"/>
        <v>0</v>
      </c>
      <c r="BJ110" s="17" t="s">
        <v>79</v>
      </c>
      <c r="BK110" s="184">
        <f t="shared" si="19"/>
        <v>0</v>
      </c>
      <c r="BL110" s="17" t="s">
        <v>89</v>
      </c>
      <c r="BM110" s="17" t="s">
        <v>498</v>
      </c>
    </row>
    <row r="111" spans="2:65" s="1" customFormat="1" ht="14.4" customHeight="1">
      <c r="B111" s="34"/>
      <c r="C111" s="173" t="s">
        <v>249</v>
      </c>
      <c r="D111" s="173" t="s">
        <v>128</v>
      </c>
      <c r="E111" s="174" t="s">
        <v>908</v>
      </c>
      <c r="F111" s="175" t="s">
        <v>909</v>
      </c>
      <c r="G111" s="176" t="s">
        <v>861</v>
      </c>
      <c r="H111" s="177">
        <v>1</v>
      </c>
      <c r="I111" s="178"/>
      <c r="J111" s="179">
        <f t="shared" si="10"/>
        <v>0</v>
      </c>
      <c r="K111" s="175" t="s">
        <v>22</v>
      </c>
      <c r="L111" s="38"/>
      <c r="M111" s="180" t="s">
        <v>22</v>
      </c>
      <c r="N111" s="181" t="s">
        <v>45</v>
      </c>
      <c r="O111" s="60"/>
      <c r="P111" s="182">
        <f t="shared" si="11"/>
        <v>0</v>
      </c>
      <c r="Q111" s="182">
        <v>0</v>
      </c>
      <c r="R111" s="182">
        <f t="shared" si="12"/>
        <v>0</v>
      </c>
      <c r="S111" s="182">
        <v>0</v>
      </c>
      <c r="T111" s="182">
        <f t="shared" si="13"/>
        <v>0</v>
      </c>
      <c r="U111" s="183" t="s">
        <v>22</v>
      </c>
      <c r="AR111" s="17" t="s">
        <v>89</v>
      </c>
      <c r="AT111" s="17" t="s">
        <v>128</v>
      </c>
      <c r="AU111" s="17" t="s">
        <v>83</v>
      </c>
      <c r="AY111" s="17" t="s">
        <v>125</v>
      </c>
      <c r="BE111" s="184">
        <f t="shared" si="14"/>
        <v>0</v>
      </c>
      <c r="BF111" s="184">
        <f t="shared" si="15"/>
        <v>0</v>
      </c>
      <c r="BG111" s="184">
        <f t="shared" si="16"/>
        <v>0</v>
      </c>
      <c r="BH111" s="184">
        <f t="shared" si="17"/>
        <v>0</v>
      </c>
      <c r="BI111" s="184">
        <f t="shared" si="18"/>
        <v>0</v>
      </c>
      <c r="BJ111" s="17" t="s">
        <v>79</v>
      </c>
      <c r="BK111" s="184">
        <f t="shared" si="19"/>
        <v>0</v>
      </c>
      <c r="BL111" s="17" t="s">
        <v>89</v>
      </c>
      <c r="BM111" s="17" t="s">
        <v>508</v>
      </c>
    </row>
    <row r="112" spans="2:65" s="1" customFormat="1" ht="14.4" customHeight="1">
      <c r="B112" s="34"/>
      <c r="C112" s="173" t="s">
        <v>253</v>
      </c>
      <c r="D112" s="173" t="s">
        <v>128</v>
      </c>
      <c r="E112" s="174" t="s">
        <v>910</v>
      </c>
      <c r="F112" s="175" t="s">
        <v>911</v>
      </c>
      <c r="G112" s="176" t="s">
        <v>861</v>
      </c>
      <c r="H112" s="177">
        <v>4</v>
      </c>
      <c r="I112" s="178"/>
      <c r="J112" s="179">
        <f t="shared" si="10"/>
        <v>0</v>
      </c>
      <c r="K112" s="175" t="s">
        <v>22</v>
      </c>
      <c r="L112" s="38"/>
      <c r="M112" s="180" t="s">
        <v>22</v>
      </c>
      <c r="N112" s="181" t="s">
        <v>45</v>
      </c>
      <c r="O112" s="60"/>
      <c r="P112" s="182">
        <f t="shared" si="11"/>
        <v>0</v>
      </c>
      <c r="Q112" s="182">
        <v>0</v>
      </c>
      <c r="R112" s="182">
        <f t="shared" si="12"/>
        <v>0</v>
      </c>
      <c r="S112" s="182">
        <v>0</v>
      </c>
      <c r="T112" s="182">
        <f t="shared" si="13"/>
        <v>0</v>
      </c>
      <c r="U112" s="183" t="s">
        <v>22</v>
      </c>
      <c r="AR112" s="17" t="s">
        <v>89</v>
      </c>
      <c r="AT112" s="17" t="s">
        <v>128</v>
      </c>
      <c r="AU112" s="17" t="s">
        <v>83</v>
      </c>
      <c r="AY112" s="17" t="s">
        <v>125</v>
      </c>
      <c r="BE112" s="184">
        <f t="shared" si="14"/>
        <v>0</v>
      </c>
      <c r="BF112" s="184">
        <f t="shared" si="15"/>
        <v>0</v>
      </c>
      <c r="BG112" s="184">
        <f t="shared" si="16"/>
        <v>0</v>
      </c>
      <c r="BH112" s="184">
        <f t="shared" si="17"/>
        <v>0</v>
      </c>
      <c r="BI112" s="184">
        <f t="shared" si="18"/>
        <v>0</v>
      </c>
      <c r="BJ112" s="17" t="s">
        <v>79</v>
      </c>
      <c r="BK112" s="184">
        <f t="shared" si="19"/>
        <v>0</v>
      </c>
      <c r="BL112" s="17" t="s">
        <v>89</v>
      </c>
      <c r="BM112" s="17" t="s">
        <v>519</v>
      </c>
    </row>
    <row r="113" spans="2:65" s="1" customFormat="1" ht="14.4" customHeight="1">
      <c r="B113" s="34"/>
      <c r="C113" s="173" t="s">
        <v>260</v>
      </c>
      <c r="D113" s="173" t="s">
        <v>128</v>
      </c>
      <c r="E113" s="174" t="s">
        <v>912</v>
      </c>
      <c r="F113" s="175" t="s">
        <v>913</v>
      </c>
      <c r="G113" s="176" t="s">
        <v>861</v>
      </c>
      <c r="H113" s="177">
        <v>1</v>
      </c>
      <c r="I113" s="178"/>
      <c r="J113" s="179">
        <f t="shared" si="10"/>
        <v>0</v>
      </c>
      <c r="K113" s="175" t="s">
        <v>22</v>
      </c>
      <c r="L113" s="38"/>
      <c r="M113" s="180" t="s">
        <v>22</v>
      </c>
      <c r="N113" s="181" t="s">
        <v>45</v>
      </c>
      <c r="O113" s="60"/>
      <c r="P113" s="182">
        <f t="shared" si="11"/>
        <v>0</v>
      </c>
      <c r="Q113" s="182">
        <v>0</v>
      </c>
      <c r="R113" s="182">
        <f t="shared" si="12"/>
        <v>0</v>
      </c>
      <c r="S113" s="182">
        <v>0</v>
      </c>
      <c r="T113" s="182">
        <f t="shared" si="13"/>
        <v>0</v>
      </c>
      <c r="U113" s="183" t="s">
        <v>22</v>
      </c>
      <c r="AR113" s="17" t="s">
        <v>89</v>
      </c>
      <c r="AT113" s="17" t="s">
        <v>128</v>
      </c>
      <c r="AU113" s="17" t="s">
        <v>83</v>
      </c>
      <c r="AY113" s="17" t="s">
        <v>125</v>
      </c>
      <c r="BE113" s="184">
        <f t="shared" si="14"/>
        <v>0</v>
      </c>
      <c r="BF113" s="184">
        <f t="shared" si="15"/>
        <v>0</v>
      </c>
      <c r="BG113" s="184">
        <f t="shared" si="16"/>
        <v>0</v>
      </c>
      <c r="BH113" s="184">
        <f t="shared" si="17"/>
        <v>0</v>
      </c>
      <c r="BI113" s="184">
        <f t="shared" si="18"/>
        <v>0</v>
      </c>
      <c r="BJ113" s="17" t="s">
        <v>79</v>
      </c>
      <c r="BK113" s="184">
        <f t="shared" si="19"/>
        <v>0</v>
      </c>
      <c r="BL113" s="17" t="s">
        <v>89</v>
      </c>
      <c r="BM113" s="17" t="s">
        <v>529</v>
      </c>
    </row>
    <row r="114" spans="2:65" s="1" customFormat="1" ht="14.4" customHeight="1">
      <c r="B114" s="34"/>
      <c r="C114" s="173" t="s">
        <v>264</v>
      </c>
      <c r="D114" s="173" t="s">
        <v>128</v>
      </c>
      <c r="E114" s="174" t="s">
        <v>914</v>
      </c>
      <c r="F114" s="175" t="s">
        <v>915</v>
      </c>
      <c r="G114" s="176" t="s">
        <v>861</v>
      </c>
      <c r="H114" s="177">
        <v>12</v>
      </c>
      <c r="I114" s="178"/>
      <c r="J114" s="179">
        <f t="shared" si="10"/>
        <v>0</v>
      </c>
      <c r="K114" s="175" t="s">
        <v>22</v>
      </c>
      <c r="L114" s="38"/>
      <c r="M114" s="180" t="s">
        <v>22</v>
      </c>
      <c r="N114" s="181" t="s">
        <v>45</v>
      </c>
      <c r="O114" s="60"/>
      <c r="P114" s="182">
        <f t="shared" si="11"/>
        <v>0</v>
      </c>
      <c r="Q114" s="182">
        <v>0</v>
      </c>
      <c r="R114" s="182">
        <f t="shared" si="12"/>
        <v>0</v>
      </c>
      <c r="S114" s="182">
        <v>0</v>
      </c>
      <c r="T114" s="182">
        <f t="shared" si="13"/>
        <v>0</v>
      </c>
      <c r="U114" s="183" t="s">
        <v>22</v>
      </c>
      <c r="AR114" s="17" t="s">
        <v>89</v>
      </c>
      <c r="AT114" s="17" t="s">
        <v>128</v>
      </c>
      <c r="AU114" s="17" t="s">
        <v>83</v>
      </c>
      <c r="AY114" s="17" t="s">
        <v>125</v>
      </c>
      <c r="BE114" s="184">
        <f t="shared" si="14"/>
        <v>0</v>
      </c>
      <c r="BF114" s="184">
        <f t="shared" si="15"/>
        <v>0</v>
      </c>
      <c r="BG114" s="184">
        <f t="shared" si="16"/>
        <v>0</v>
      </c>
      <c r="BH114" s="184">
        <f t="shared" si="17"/>
        <v>0</v>
      </c>
      <c r="BI114" s="184">
        <f t="shared" si="18"/>
        <v>0</v>
      </c>
      <c r="BJ114" s="17" t="s">
        <v>79</v>
      </c>
      <c r="BK114" s="184">
        <f t="shared" si="19"/>
        <v>0</v>
      </c>
      <c r="BL114" s="17" t="s">
        <v>89</v>
      </c>
      <c r="BM114" s="17" t="s">
        <v>539</v>
      </c>
    </row>
    <row r="115" spans="2:65" s="1" customFormat="1" ht="14.4" customHeight="1">
      <c r="B115" s="34"/>
      <c r="C115" s="173" t="s">
        <v>268</v>
      </c>
      <c r="D115" s="173" t="s">
        <v>128</v>
      </c>
      <c r="E115" s="174" t="s">
        <v>916</v>
      </c>
      <c r="F115" s="175" t="s">
        <v>917</v>
      </c>
      <c r="G115" s="176" t="s">
        <v>861</v>
      </c>
      <c r="H115" s="177">
        <v>10</v>
      </c>
      <c r="I115" s="178"/>
      <c r="J115" s="179">
        <f t="shared" si="10"/>
        <v>0</v>
      </c>
      <c r="K115" s="175" t="s">
        <v>22</v>
      </c>
      <c r="L115" s="38"/>
      <c r="M115" s="180" t="s">
        <v>22</v>
      </c>
      <c r="N115" s="181" t="s">
        <v>45</v>
      </c>
      <c r="O115" s="60"/>
      <c r="P115" s="182">
        <f t="shared" si="11"/>
        <v>0</v>
      </c>
      <c r="Q115" s="182">
        <v>0</v>
      </c>
      <c r="R115" s="182">
        <f t="shared" si="12"/>
        <v>0</v>
      </c>
      <c r="S115" s="182">
        <v>0</v>
      </c>
      <c r="T115" s="182">
        <f t="shared" si="13"/>
        <v>0</v>
      </c>
      <c r="U115" s="183" t="s">
        <v>22</v>
      </c>
      <c r="AR115" s="17" t="s">
        <v>89</v>
      </c>
      <c r="AT115" s="17" t="s">
        <v>128</v>
      </c>
      <c r="AU115" s="17" t="s">
        <v>83</v>
      </c>
      <c r="AY115" s="17" t="s">
        <v>125</v>
      </c>
      <c r="BE115" s="184">
        <f t="shared" si="14"/>
        <v>0</v>
      </c>
      <c r="BF115" s="184">
        <f t="shared" si="15"/>
        <v>0</v>
      </c>
      <c r="BG115" s="184">
        <f t="shared" si="16"/>
        <v>0</v>
      </c>
      <c r="BH115" s="184">
        <f t="shared" si="17"/>
        <v>0</v>
      </c>
      <c r="BI115" s="184">
        <f t="shared" si="18"/>
        <v>0</v>
      </c>
      <c r="BJ115" s="17" t="s">
        <v>79</v>
      </c>
      <c r="BK115" s="184">
        <f t="shared" si="19"/>
        <v>0</v>
      </c>
      <c r="BL115" s="17" t="s">
        <v>89</v>
      </c>
      <c r="BM115" s="17" t="s">
        <v>555</v>
      </c>
    </row>
    <row r="116" spans="2:65" s="1" customFormat="1" ht="14.4" customHeight="1">
      <c r="B116" s="34"/>
      <c r="C116" s="173" t="s">
        <v>273</v>
      </c>
      <c r="D116" s="173" t="s">
        <v>128</v>
      </c>
      <c r="E116" s="174" t="s">
        <v>918</v>
      </c>
      <c r="F116" s="175" t="s">
        <v>919</v>
      </c>
      <c r="G116" s="176" t="s">
        <v>861</v>
      </c>
      <c r="H116" s="177">
        <v>10</v>
      </c>
      <c r="I116" s="178"/>
      <c r="J116" s="179">
        <f t="shared" si="10"/>
        <v>0</v>
      </c>
      <c r="K116" s="175" t="s">
        <v>22</v>
      </c>
      <c r="L116" s="38"/>
      <c r="M116" s="180" t="s">
        <v>22</v>
      </c>
      <c r="N116" s="181" t="s">
        <v>45</v>
      </c>
      <c r="O116" s="60"/>
      <c r="P116" s="182">
        <f t="shared" si="11"/>
        <v>0</v>
      </c>
      <c r="Q116" s="182">
        <v>0</v>
      </c>
      <c r="R116" s="182">
        <f t="shared" si="12"/>
        <v>0</v>
      </c>
      <c r="S116" s="182">
        <v>0</v>
      </c>
      <c r="T116" s="182">
        <f t="shared" si="13"/>
        <v>0</v>
      </c>
      <c r="U116" s="183" t="s">
        <v>22</v>
      </c>
      <c r="AR116" s="17" t="s">
        <v>89</v>
      </c>
      <c r="AT116" s="17" t="s">
        <v>128</v>
      </c>
      <c r="AU116" s="17" t="s">
        <v>83</v>
      </c>
      <c r="AY116" s="17" t="s">
        <v>125</v>
      </c>
      <c r="BE116" s="184">
        <f t="shared" si="14"/>
        <v>0</v>
      </c>
      <c r="BF116" s="184">
        <f t="shared" si="15"/>
        <v>0</v>
      </c>
      <c r="BG116" s="184">
        <f t="shared" si="16"/>
        <v>0</v>
      </c>
      <c r="BH116" s="184">
        <f t="shared" si="17"/>
        <v>0</v>
      </c>
      <c r="BI116" s="184">
        <f t="shared" si="18"/>
        <v>0</v>
      </c>
      <c r="BJ116" s="17" t="s">
        <v>79</v>
      </c>
      <c r="BK116" s="184">
        <f t="shared" si="19"/>
        <v>0</v>
      </c>
      <c r="BL116" s="17" t="s">
        <v>89</v>
      </c>
      <c r="BM116" s="17" t="s">
        <v>564</v>
      </c>
    </row>
    <row r="117" spans="2:65" s="1" customFormat="1" ht="14.4" customHeight="1">
      <c r="B117" s="34"/>
      <c r="C117" s="173" t="s">
        <v>278</v>
      </c>
      <c r="D117" s="173" t="s">
        <v>128</v>
      </c>
      <c r="E117" s="174" t="s">
        <v>920</v>
      </c>
      <c r="F117" s="175" t="s">
        <v>921</v>
      </c>
      <c r="G117" s="176" t="s">
        <v>861</v>
      </c>
      <c r="H117" s="177">
        <v>65</v>
      </c>
      <c r="I117" s="178"/>
      <c r="J117" s="179">
        <f t="shared" si="10"/>
        <v>0</v>
      </c>
      <c r="K117" s="175" t="s">
        <v>22</v>
      </c>
      <c r="L117" s="38"/>
      <c r="M117" s="180" t="s">
        <v>22</v>
      </c>
      <c r="N117" s="181" t="s">
        <v>45</v>
      </c>
      <c r="O117" s="60"/>
      <c r="P117" s="182">
        <f t="shared" si="11"/>
        <v>0</v>
      </c>
      <c r="Q117" s="182">
        <v>0</v>
      </c>
      <c r="R117" s="182">
        <f t="shared" si="12"/>
        <v>0</v>
      </c>
      <c r="S117" s="182">
        <v>0</v>
      </c>
      <c r="T117" s="182">
        <f t="shared" si="13"/>
        <v>0</v>
      </c>
      <c r="U117" s="183" t="s">
        <v>22</v>
      </c>
      <c r="AR117" s="17" t="s">
        <v>89</v>
      </c>
      <c r="AT117" s="17" t="s">
        <v>128</v>
      </c>
      <c r="AU117" s="17" t="s">
        <v>83</v>
      </c>
      <c r="AY117" s="17" t="s">
        <v>125</v>
      </c>
      <c r="BE117" s="184">
        <f t="shared" si="14"/>
        <v>0</v>
      </c>
      <c r="BF117" s="184">
        <f t="shared" si="15"/>
        <v>0</v>
      </c>
      <c r="BG117" s="184">
        <f t="shared" si="16"/>
        <v>0</v>
      </c>
      <c r="BH117" s="184">
        <f t="shared" si="17"/>
        <v>0</v>
      </c>
      <c r="BI117" s="184">
        <f t="shared" si="18"/>
        <v>0</v>
      </c>
      <c r="BJ117" s="17" t="s">
        <v>79</v>
      </c>
      <c r="BK117" s="184">
        <f t="shared" si="19"/>
        <v>0</v>
      </c>
      <c r="BL117" s="17" t="s">
        <v>89</v>
      </c>
      <c r="BM117" s="17" t="s">
        <v>571</v>
      </c>
    </row>
    <row r="118" spans="2:65" s="1" customFormat="1" ht="14.4" customHeight="1">
      <c r="B118" s="34"/>
      <c r="C118" s="173" t="s">
        <v>282</v>
      </c>
      <c r="D118" s="173" t="s">
        <v>128</v>
      </c>
      <c r="E118" s="174" t="s">
        <v>922</v>
      </c>
      <c r="F118" s="175" t="s">
        <v>923</v>
      </c>
      <c r="G118" s="176" t="s">
        <v>285</v>
      </c>
      <c r="H118" s="177">
        <v>30</v>
      </c>
      <c r="I118" s="178"/>
      <c r="J118" s="179">
        <f t="shared" si="10"/>
        <v>0</v>
      </c>
      <c r="K118" s="175" t="s">
        <v>22</v>
      </c>
      <c r="L118" s="38"/>
      <c r="M118" s="180" t="s">
        <v>22</v>
      </c>
      <c r="N118" s="181" t="s">
        <v>45</v>
      </c>
      <c r="O118" s="60"/>
      <c r="P118" s="182">
        <f t="shared" si="11"/>
        <v>0</v>
      </c>
      <c r="Q118" s="182">
        <v>0</v>
      </c>
      <c r="R118" s="182">
        <f t="shared" si="12"/>
        <v>0</v>
      </c>
      <c r="S118" s="182">
        <v>0</v>
      </c>
      <c r="T118" s="182">
        <f t="shared" si="13"/>
        <v>0</v>
      </c>
      <c r="U118" s="183" t="s">
        <v>22</v>
      </c>
      <c r="AR118" s="17" t="s">
        <v>89</v>
      </c>
      <c r="AT118" s="17" t="s">
        <v>128</v>
      </c>
      <c r="AU118" s="17" t="s">
        <v>83</v>
      </c>
      <c r="AY118" s="17" t="s">
        <v>125</v>
      </c>
      <c r="BE118" s="184">
        <f t="shared" si="14"/>
        <v>0</v>
      </c>
      <c r="BF118" s="184">
        <f t="shared" si="15"/>
        <v>0</v>
      </c>
      <c r="BG118" s="184">
        <f t="shared" si="16"/>
        <v>0</v>
      </c>
      <c r="BH118" s="184">
        <f t="shared" si="17"/>
        <v>0</v>
      </c>
      <c r="BI118" s="184">
        <f t="shared" si="18"/>
        <v>0</v>
      </c>
      <c r="BJ118" s="17" t="s">
        <v>79</v>
      </c>
      <c r="BK118" s="184">
        <f t="shared" si="19"/>
        <v>0</v>
      </c>
      <c r="BL118" s="17" t="s">
        <v>89</v>
      </c>
      <c r="BM118" s="17" t="s">
        <v>581</v>
      </c>
    </row>
    <row r="119" spans="2:65" s="1" customFormat="1" ht="14.4" customHeight="1">
      <c r="B119" s="34"/>
      <c r="C119" s="173" t="s">
        <v>243</v>
      </c>
      <c r="D119" s="173" t="s">
        <v>128</v>
      </c>
      <c r="E119" s="174" t="s">
        <v>924</v>
      </c>
      <c r="F119" s="175" t="s">
        <v>925</v>
      </c>
      <c r="G119" s="176" t="s">
        <v>285</v>
      </c>
      <c r="H119" s="177">
        <v>15</v>
      </c>
      <c r="I119" s="178"/>
      <c r="J119" s="179">
        <f t="shared" si="10"/>
        <v>0</v>
      </c>
      <c r="K119" s="175" t="s">
        <v>22</v>
      </c>
      <c r="L119" s="38"/>
      <c r="M119" s="180" t="s">
        <v>22</v>
      </c>
      <c r="N119" s="181" t="s">
        <v>45</v>
      </c>
      <c r="O119" s="60"/>
      <c r="P119" s="182">
        <f t="shared" si="11"/>
        <v>0</v>
      </c>
      <c r="Q119" s="182">
        <v>0</v>
      </c>
      <c r="R119" s="182">
        <f t="shared" si="12"/>
        <v>0</v>
      </c>
      <c r="S119" s="182">
        <v>0</v>
      </c>
      <c r="T119" s="182">
        <f t="shared" si="13"/>
        <v>0</v>
      </c>
      <c r="U119" s="183" t="s">
        <v>22</v>
      </c>
      <c r="AR119" s="17" t="s">
        <v>89</v>
      </c>
      <c r="AT119" s="17" t="s">
        <v>128</v>
      </c>
      <c r="AU119" s="17" t="s">
        <v>83</v>
      </c>
      <c r="AY119" s="17" t="s">
        <v>125</v>
      </c>
      <c r="BE119" s="184">
        <f t="shared" si="14"/>
        <v>0</v>
      </c>
      <c r="BF119" s="184">
        <f t="shared" si="15"/>
        <v>0</v>
      </c>
      <c r="BG119" s="184">
        <f t="shared" si="16"/>
        <v>0</v>
      </c>
      <c r="BH119" s="184">
        <f t="shared" si="17"/>
        <v>0</v>
      </c>
      <c r="BI119" s="184">
        <f t="shared" si="18"/>
        <v>0</v>
      </c>
      <c r="BJ119" s="17" t="s">
        <v>79</v>
      </c>
      <c r="BK119" s="184">
        <f t="shared" si="19"/>
        <v>0</v>
      </c>
      <c r="BL119" s="17" t="s">
        <v>89</v>
      </c>
      <c r="BM119" s="17" t="s">
        <v>589</v>
      </c>
    </row>
    <row r="120" spans="2:65" s="1" customFormat="1" ht="14.4" customHeight="1">
      <c r="B120" s="34"/>
      <c r="C120" s="173" t="s">
        <v>310</v>
      </c>
      <c r="D120" s="173" t="s">
        <v>128</v>
      </c>
      <c r="E120" s="174" t="s">
        <v>926</v>
      </c>
      <c r="F120" s="175" t="s">
        <v>927</v>
      </c>
      <c r="G120" s="176" t="s">
        <v>285</v>
      </c>
      <c r="H120" s="177">
        <v>40</v>
      </c>
      <c r="I120" s="178"/>
      <c r="J120" s="179">
        <f t="shared" si="10"/>
        <v>0</v>
      </c>
      <c r="K120" s="175" t="s">
        <v>22</v>
      </c>
      <c r="L120" s="38"/>
      <c r="M120" s="180" t="s">
        <v>22</v>
      </c>
      <c r="N120" s="181" t="s">
        <v>45</v>
      </c>
      <c r="O120" s="60"/>
      <c r="P120" s="182">
        <f t="shared" si="11"/>
        <v>0</v>
      </c>
      <c r="Q120" s="182">
        <v>0</v>
      </c>
      <c r="R120" s="182">
        <f t="shared" si="12"/>
        <v>0</v>
      </c>
      <c r="S120" s="182">
        <v>0</v>
      </c>
      <c r="T120" s="182">
        <f t="shared" si="13"/>
        <v>0</v>
      </c>
      <c r="U120" s="183" t="s">
        <v>22</v>
      </c>
      <c r="AR120" s="17" t="s">
        <v>89</v>
      </c>
      <c r="AT120" s="17" t="s">
        <v>128</v>
      </c>
      <c r="AU120" s="17" t="s">
        <v>83</v>
      </c>
      <c r="AY120" s="17" t="s">
        <v>125</v>
      </c>
      <c r="BE120" s="184">
        <f t="shared" si="14"/>
        <v>0</v>
      </c>
      <c r="BF120" s="184">
        <f t="shared" si="15"/>
        <v>0</v>
      </c>
      <c r="BG120" s="184">
        <f t="shared" si="16"/>
        <v>0</v>
      </c>
      <c r="BH120" s="184">
        <f t="shared" si="17"/>
        <v>0</v>
      </c>
      <c r="BI120" s="184">
        <f t="shared" si="18"/>
        <v>0</v>
      </c>
      <c r="BJ120" s="17" t="s">
        <v>79</v>
      </c>
      <c r="BK120" s="184">
        <f t="shared" si="19"/>
        <v>0</v>
      </c>
      <c r="BL120" s="17" t="s">
        <v>89</v>
      </c>
      <c r="BM120" s="17" t="s">
        <v>598</v>
      </c>
    </row>
    <row r="121" spans="2:65" s="1" customFormat="1" ht="14.4" customHeight="1">
      <c r="B121" s="34"/>
      <c r="C121" s="173" t="s">
        <v>315</v>
      </c>
      <c r="D121" s="173" t="s">
        <v>128</v>
      </c>
      <c r="E121" s="174" t="s">
        <v>928</v>
      </c>
      <c r="F121" s="175" t="s">
        <v>929</v>
      </c>
      <c r="G121" s="176" t="s">
        <v>285</v>
      </c>
      <c r="H121" s="177">
        <v>45</v>
      </c>
      <c r="I121" s="178"/>
      <c r="J121" s="179">
        <f t="shared" si="10"/>
        <v>0</v>
      </c>
      <c r="K121" s="175" t="s">
        <v>22</v>
      </c>
      <c r="L121" s="38"/>
      <c r="M121" s="180" t="s">
        <v>22</v>
      </c>
      <c r="N121" s="181" t="s">
        <v>45</v>
      </c>
      <c r="O121" s="60"/>
      <c r="P121" s="182">
        <f t="shared" si="11"/>
        <v>0</v>
      </c>
      <c r="Q121" s="182">
        <v>0</v>
      </c>
      <c r="R121" s="182">
        <f t="shared" si="12"/>
        <v>0</v>
      </c>
      <c r="S121" s="182">
        <v>0</v>
      </c>
      <c r="T121" s="182">
        <f t="shared" si="13"/>
        <v>0</v>
      </c>
      <c r="U121" s="183" t="s">
        <v>22</v>
      </c>
      <c r="AR121" s="17" t="s">
        <v>89</v>
      </c>
      <c r="AT121" s="17" t="s">
        <v>128</v>
      </c>
      <c r="AU121" s="17" t="s">
        <v>83</v>
      </c>
      <c r="AY121" s="17" t="s">
        <v>125</v>
      </c>
      <c r="BE121" s="184">
        <f t="shared" si="14"/>
        <v>0</v>
      </c>
      <c r="BF121" s="184">
        <f t="shared" si="15"/>
        <v>0</v>
      </c>
      <c r="BG121" s="184">
        <f t="shared" si="16"/>
        <v>0</v>
      </c>
      <c r="BH121" s="184">
        <f t="shared" si="17"/>
        <v>0</v>
      </c>
      <c r="BI121" s="184">
        <f t="shared" si="18"/>
        <v>0</v>
      </c>
      <c r="BJ121" s="17" t="s">
        <v>79</v>
      </c>
      <c r="BK121" s="184">
        <f t="shared" si="19"/>
        <v>0</v>
      </c>
      <c r="BL121" s="17" t="s">
        <v>89</v>
      </c>
      <c r="BM121" s="17" t="s">
        <v>607</v>
      </c>
    </row>
    <row r="122" spans="2:65" s="1" customFormat="1" ht="14.4" customHeight="1">
      <c r="B122" s="34"/>
      <c r="C122" s="173" t="s">
        <v>319</v>
      </c>
      <c r="D122" s="173" t="s">
        <v>128</v>
      </c>
      <c r="E122" s="174" t="s">
        <v>930</v>
      </c>
      <c r="F122" s="175" t="s">
        <v>931</v>
      </c>
      <c r="G122" s="176" t="s">
        <v>845</v>
      </c>
      <c r="H122" s="177">
        <v>6</v>
      </c>
      <c r="I122" s="178"/>
      <c r="J122" s="179">
        <f t="shared" si="10"/>
        <v>0</v>
      </c>
      <c r="K122" s="175" t="s">
        <v>22</v>
      </c>
      <c r="L122" s="38"/>
      <c r="M122" s="180" t="s">
        <v>22</v>
      </c>
      <c r="N122" s="181" t="s">
        <v>45</v>
      </c>
      <c r="O122" s="60"/>
      <c r="P122" s="182">
        <f t="shared" si="11"/>
        <v>0</v>
      </c>
      <c r="Q122" s="182">
        <v>0</v>
      </c>
      <c r="R122" s="182">
        <f t="shared" si="12"/>
        <v>0</v>
      </c>
      <c r="S122" s="182">
        <v>0</v>
      </c>
      <c r="T122" s="182">
        <f t="shared" si="13"/>
        <v>0</v>
      </c>
      <c r="U122" s="183" t="s">
        <v>22</v>
      </c>
      <c r="AR122" s="17" t="s">
        <v>89</v>
      </c>
      <c r="AT122" s="17" t="s">
        <v>128</v>
      </c>
      <c r="AU122" s="17" t="s">
        <v>83</v>
      </c>
      <c r="AY122" s="17" t="s">
        <v>125</v>
      </c>
      <c r="BE122" s="184">
        <f t="shared" si="14"/>
        <v>0</v>
      </c>
      <c r="BF122" s="184">
        <f t="shared" si="15"/>
        <v>0</v>
      </c>
      <c r="BG122" s="184">
        <f t="shared" si="16"/>
        <v>0</v>
      </c>
      <c r="BH122" s="184">
        <f t="shared" si="17"/>
        <v>0</v>
      </c>
      <c r="BI122" s="184">
        <f t="shared" si="18"/>
        <v>0</v>
      </c>
      <c r="BJ122" s="17" t="s">
        <v>79</v>
      </c>
      <c r="BK122" s="184">
        <f t="shared" si="19"/>
        <v>0</v>
      </c>
      <c r="BL122" s="17" t="s">
        <v>89</v>
      </c>
      <c r="BM122" s="17" t="s">
        <v>616</v>
      </c>
    </row>
    <row r="123" spans="2:65" s="1" customFormat="1" ht="14.4" customHeight="1">
      <c r="B123" s="34"/>
      <c r="C123" s="173" t="s">
        <v>483</v>
      </c>
      <c r="D123" s="173" t="s">
        <v>128</v>
      </c>
      <c r="E123" s="174" t="s">
        <v>932</v>
      </c>
      <c r="F123" s="175" t="s">
        <v>933</v>
      </c>
      <c r="G123" s="176" t="s">
        <v>285</v>
      </c>
      <c r="H123" s="177">
        <v>150</v>
      </c>
      <c r="I123" s="178"/>
      <c r="J123" s="179">
        <f t="shared" si="10"/>
        <v>0</v>
      </c>
      <c r="K123" s="175" t="s">
        <v>22</v>
      </c>
      <c r="L123" s="38"/>
      <c r="M123" s="180" t="s">
        <v>22</v>
      </c>
      <c r="N123" s="181" t="s">
        <v>45</v>
      </c>
      <c r="O123" s="60"/>
      <c r="P123" s="182">
        <f t="shared" si="11"/>
        <v>0</v>
      </c>
      <c r="Q123" s="182">
        <v>0</v>
      </c>
      <c r="R123" s="182">
        <f t="shared" si="12"/>
        <v>0</v>
      </c>
      <c r="S123" s="182">
        <v>0</v>
      </c>
      <c r="T123" s="182">
        <f t="shared" si="13"/>
        <v>0</v>
      </c>
      <c r="U123" s="183" t="s">
        <v>22</v>
      </c>
      <c r="AR123" s="17" t="s">
        <v>89</v>
      </c>
      <c r="AT123" s="17" t="s">
        <v>128</v>
      </c>
      <c r="AU123" s="17" t="s">
        <v>83</v>
      </c>
      <c r="AY123" s="17" t="s">
        <v>125</v>
      </c>
      <c r="BE123" s="184">
        <f t="shared" si="14"/>
        <v>0</v>
      </c>
      <c r="BF123" s="184">
        <f t="shared" si="15"/>
        <v>0</v>
      </c>
      <c r="BG123" s="184">
        <f t="shared" si="16"/>
        <v>0</v>
      </c>
      <c r="BH123" s="184">
        <f t="shared" si="17"/>
        <v>0</v>
      </c>
      <c r="BI123" s="184">
        <f t="shared" si="18"/>
        <v>0</v>
      </c>
      <c r="BJ123" s="17" t="s">
        <v>79</v>
      </c>
      <c r="BK123" s="184">
        <f t="shared" si="19"/>
        <v>0</v>
      </c>
      <c r="BL123" s="17" t="s">
        <v>89</v>
      </c>
      <c r="BM123" s="17" t="s">
        <v>624</v>
      </c>
    </row>
    <row r="124" spans="2:65" s="1" customFormat="1" ht="14.4" customHeight="1">
      <c r="B124" s="34"/>
      <c r="C124" s="173" t="s">
        <v>489</v>
      </c>
      <c r="D124" s="173" t="s">
        <v>128</v>
      </c>
      <c r="E124" s="174" t="s">
        <v>932</v>
      </c>
      <c r="F124" s="175" t="s">
        <v>933</v>
      </c>
      <c r="G124" s="176" t="s">
        <v>285</v>
      </c>
      <c r="H124" s="177">
        <v>520</v>
      </c>
      <c r="I124" s="178"/>
      <c r="J124" s="179">
        <f t="shared" si="10"/>
        <v>0</v>
      </c>
      <c r="K124" s="175" t="s">
        <v>22</v>
      </c>
      <c r="L124" s="38"/>
      <c r="M124" s="180" t="s">
        <v>22</v>
      </c>
      <c r="N124" s="181" t="s">
        <v>45</v>
      </c>
      <c r="O124" s="60"/>
      <c r="P124" s="182">
        <f t="shared" si="11"/>
        <v>0</v>
      </c>
      <c r="Q124" s="182">
        <v>0</v>
      </c>
      <c r="R124" s="182">
        <f t="shared" si="12"/>
        <v>0</v>
      </c>
      <c r="S124" s="182">
        <v>0</v>
      </c>
      <c r="T124" s="182">
        <f t="shared" si="13"/>
        <v>0</v>
      </c>
      <c r="U124" s="183" t="s">
        <v>22</v>
      </c>
      <c r="AR124" s="17" t="s">
        <v>89</v>
      </c>
      <c r="AT124" s="17" t="s">
        <v>128</v>
      </c>
      <c r="AU124" s="17" t="s">
        <v>83</v>
      </c>
      <c r="AY124" s="17" t="s">
        <v>125</v>
      </c>
      <c r="BE124" s="184">
        <f t="shared" si="14"/>
        <v>0</v>
      </c>
      <c r="BF124" s="184">
        <f t="shared" si="15"/>
        <v>0</v>
      </c>
      <c r="BG124" s="184">
        <f t="shared" si="16"/>
        <v>0</v>
      </c>
      <c r="BH124" s="184">
        <f t="shared" si="17"/>
        <v>0</v>
      </c>
      <c r="BI124" s="184">
        <f t="shared" si="18"/>
        <v>0</v>
      </c>
      <c r="BJ124" s="17" t="s">
        <v>79</v>
      </c>
      <c r="BK124" s="184">
        <f t="shared" si="19"/>
        <v>0</v>
      </c>
      <c r="BL124" s="17" t="s">
        <v>89</v>
      </c>
      <c r="BM124" s="17" t="s">
        <v>632</v>
      </c>
    </row>
    <row r="125" spans="2:65" s="1" customFormat="1" ht="14.4" customHeight="1">
      <c r="B125" s="34"/>
      <c r="C125" s="173" t="s">
        <v>491</v>
      </c>
      <c r="D125" s="173" t="s">
        <v>128</v>
      </c>
      <c r="E125" s="174" t="s">
        <v>932</v>
      </c>
      <c r="F125" s="175" t="s">
        <v>933</v>
      </c>
      <c r="G125" s="176" t="s">
        <v>285</v>
      </c>
      <c r="H125" s="177">
        <v>100</v>
      </c>
      <c r="I125" s="178"/>
      <c r="J125" s="179">
        <f t="shared" si="10"/>
        <v>0</v>
      </c>
      <c r="K125" s="175" t="s">
        <v>22</v>
      </c>
      <c r="L125" s="38"/>
      <c r="M125" s="180" t="s">
        <v>22</v>
      </c>
      <c r="N125" s="181" t="s">
        <v>45</v>
      </c>
      <c r="O125" s="60"/>
      <c r="P125" s="182">
        <f t="shared" si="11"/>
        <v>0</v>
      </c>
      <c r="Q125" s="182">
        <v>0</v>
      </c>
      <c r="R125" s="182">
        <f t="shared" si="12"/>
        <v>0</v>
      </c>
      <c r="S125" s="182">
        <v>0</v>
      </c>
      <c r="T125" s="182">
        <f t="shared" si="13"/>
        <v>0</v>
      </c>
      <c r="U125" s="183" t="s">
        <v>22</v>
      </c>
      <c r="AR125" s="17" t="s">
        <v>89</v>
      </c>
      <c r="AT125" s="17" t="s">
        <v>128</v>
      </c>
      <c r="AU125" s="17" t="s">
        <v>83</v>
      </c>
      <c r="AY125" s="17" t="s">
        <v>125</v>
      </c>
      <c r="BE125" s="184">
        <f t="shared" si="14"/>
        <v>0</v>
      </c>
      <c r="BF125" s="184">
        <f t="shared" si="15"/>
        <v>0</v>
      </c>
      <c r="BG125" s="184">
        <f t="shared" si="16"/>
        <v>0</v>
      </c>
      <c r="BH125" s="184">
        <f t="shared" si="17"/>
        <v>0</v>
      </c>
      <c r="BI125" s="184">
        <f t="shared" si="18"/>
        <v>0</v>
      </c>
      <c r="BJ125" s="17" t="s">
        <v>79</v>
      </c>
      <c r="BK125" s="184">
        <f t="shared" si="19"/>
        <v>0</v>
      </c>
      <c r="BL125" s="17" t="s">
        <v>89</v>
      </c>
      <c r="BM125" s="17" t="s">
        <v>640</v>
      </c>
    </row>
    <row r="126" spans="2:63" s="10" customFormat="1" ht="22.8" customHeight="1">
      <c r="B126" s="157"/>
      <c r="C126" s="158"/>
      <c r="D126" s="159" t="s">
        <v>73</v>
      </c>
      <c r="E126" s="171" t="s">
        <v>934</v>
      </c>
      <c r="F126" s="171" t="s">
        <v>935</v>
      </c>
      <c r="G126" s="158"/>
      <c r="H126" s="158"/>
      <c r="I126" s="161"/>
      <c r="J126" s="172">
        <f>BK126</f>
        <v>0</v>
      </c>
      <c r="K126" s="158"/>
      <c r="L126" s="163"/>
      <c r="M126" s="164"/>
      <c r="N126" s="165"/>
      <c r="O126" s="165"/>
      <c r="P126" s="166">
        <f>P127</f>
        <v>0</v>
      </c>
      <c r="Q126" s="165"/>
      <c r="R126" s="166">
        <f>R127</f>
        <v>0</v>
      </c>
      <c r="S126" s="165"/>
      <c r="T126" s="166">
        <f>T127</f>
        <v>0</v>
      </c>
      <c r="U126" s="167"/>
      <c r="AR126" s="168" t="s">
        <v>86</v>
      </c>
      <c r="AT126" s="169" t="s">
        <v>73</v>
      </c>
      <c r="AU126" s="169" t="s">
        <v>79</v>
      </c>
      <c r="AY126" s="168" t="s">
        <v>125</v>
      </c>
      <c r="BK126" s="170">
        <f>BK127</f>
        <v>0</v>
      </c>
    </row>
    <row r="127" spans="2:65" s="1" customFormat="1" ht="14.4" customHeight="1">
      <c r="B127" s="34"/>
      <c r="C127" s="173" t="s">
        <v>492</v>
      </c>
      <c r="D127" s="173" t="s">
        <v>128</v>
      </c>
      <c r="E127" s="174" t="s">
        <v>936</v>
      </c>
      <c r="F127" s="175" t="s">
        <v>937</v>
      </c>
      <c r="G127" s="176" t="s">
        <v>256</v>
      </c>
      <c r="H127" s="228"/>
      <c r="I127" s="178"/>
      <c r="J127" s="179">
        <f>ROUND(I127*H127,2)</f>
        <v>0</v>
      </c>
      <c r="K127" s="175" t="s">
        <v>22</v>
      </c>
      <c r="L127" s="38"/>
      <c r="M127" s="180" t="s">
        <v>22</v>
      </c>
      <c r="N127" s="181" t="s">
        <v>45</v>
      </c>
      <c r="O127" s="60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2">
        <f>S127*H127</f>
        <v>0</v>
      </c>
      <c r="U127" s="183" t="s">
        <v>22</v>
      </c>
      <c r="AR127" s="17" t="s">
        <v>607</v>
      </c>
      <c r="AT127" s="17" t="s">
        <v>128</v>
      </c>
      <c r="AU127" s="17" t="s">
        <v>83</v>
      </c>
      <c r="AY127" s="17" t="s">
        <v>125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7" t="s">
        <v>79</v>
      </c>
      <c r="BK127" s="184">
        <f>ROUND(I127*H127,2)</f>
        <v>0</v>
      </c>
      <c r="BL127" s="17" t="s">
        <v>607</v>
      </c>
      <c r="BM127" s="17" t="s">
        <v>938</v>
      </c>
    </row>
    <row r="128" spans="2:63" s="10" customFormat="1" ht="22.8" customHeight="1">
      <c r="B128" s="157"/>
      <c r="C128" s="158"/>
      <c r="D128" s="159" t="s">
        <v>73</v>
      </c>
      <c r="E128" s="171" t="s">
        <v>939</v>
      </c>
      <c r="F128" s="171" t="s">
        <v>940</v>
      </c>
      <c r="G128" s="158"/>
      <c r="H128" s="158"/>
      <c r="I128" s="161"/>
      <c r="J128" s="172">
        <f>BK128</f>
        <v>0</v>
      </c>
      <c r="K128" s="158"/>
      <c r="L128" s="163"/>
      <c r="M128" s="164"/>
      <c r="N128" s="165"/>
      <c r="O128" s="165"/>
      <c r="P128" s="166">
        <f>SUM(P129:P130)</f>
        <v>0</v>
      </c>
      <c r="Q128" s="165"/>
      <c r="R128" s="166">
        <f>SUM(R129:R130)</f>
        <v>0</v>
      </c>
      <c r="S128" s="165"/>
      <c r="T128" s="166">
        <f>SUM(T129:T130)</f>
        <v>0</v>
      </c>
      <c r="U128" s="167"/>
      <c r="AR128" s="168" t="s">
        <v>86</v>
      </c>
      <c r="AT128" s="169" t="s">
        <v>73</v>
      </c>
      <c r="AU128" s="169" t="s">
        <v>79</v>
      </c>
      <c r="AY128" s="168" t="s">
        <v>125</v>
      </c>
      <c r="BK128" s="170">
        <f>SUM(BK129:BK130)</f>
        <v>0</v>
      </c>
    </row>
    <row r="129" spans="2:65" s="1" customFormat="1" ht="14.4" customHeight="1">
      <c r="B129" s="34"/>
      <c r="C129" s="173" t="s">
        <v>494</v>
      </c>
      <c r="D129" s="173" t="s">
        <v>128</v>
      </c>
      <c r="E129" s="174" t="s">
        <v>941</v>
      </c>
      <c r="F129" s="175" t="s">
        <v>942</v>
      </c>
      <c r="G129" s="176" t="s">
        <v>167</v>
      </c>
      <c r="H129" s="177">
        <v>1</v>
      </c>
      <c r="I129" s="178"/>
      <c r="J129" s="179">
        <f>ROUND(I129*H129,2)</f>
        <v>0</v>
      </c>
      <c r="K129" s="175" t="s">
        <v>22</v>
      </c>
      <c r="L129" s="38"/>
      <c r="M129" s="180" t="s">
        <v>22</v>
      </c>
      <c r="N129" s="181" t="s">
        <v>45</v>
      </c>
      <c r="O129" s="60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2">
        <f>S129*H129</f>
        <v>0</v>
      </c>
      <c r="U129" s="183" t="s">
        <v>22</v>
      </c>
      <c r="AR129" s="17" t="s">
        <v>607</v>
      </c>
      <c r="AT129" s="17" t="s">
        <v>128</v>
      </c>
      <c r="AU129" s="17" t="s">
        <v>83</v>
      </c>
      <c r="AY129" s="17" t="s">
        <v>125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7" t="s">
        <v>79</v>
      </c>
      <c r="BK129" s="184">
        <f>ROUND(I129*H129,2)</f>
        <v>0</v>
      </c>
      <c r="BL129" s="17" t="s">
        <v>607</v>
      </c>
      <c r="BM129" s="17" t="s">
        <v>943</v>
      </c>
    </row>
    <row r="130" spans="2:65" s="1" customFormat="1" ht="14.4" customHeight="1">
      <c r="B130" s="34"/>
      <c r="C130" s="173" t="s">
        <v>495</v>
      </c>
      <c r="D130" s="173" t="s">
        <v>128</v>
      </c>
      <c r="E130" s="174" t="s">
        <v>944</v>
      </c>
      <c r="F130" s="175" t="s">
        <v>945</v>
      </c>
      <c r="G130" s="176" t="s">
        <v>167</v>
      </c>
      <c r="H130" s="177">
        <v>1</v>
      </c>
      <c r="I130" s="178"/>
      <c r="J130" s="179">
        <f>ROUND(I130*H130,2)</f>
        <v>0</v>
      </c>
      <c r="K130" s="175" t="s">
        <v>22</v>
      </c>
      <c r="L130" s="38"/>
      <c r="M130" s="240" t="s">
        <v>22</v>
      </c>
      <c r="N130" s="241" t="s">
        <v>45</v>
      </c>
      <c r="O130" s="242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3">
        <f>S130*H130</f>
        <v>0</v>
      </c>
      <c r="U130" s="244" t="s">
        <v>22</v>
      </c>
      <c r="AR130" s="17" t="s">
        <v>607</v>
      </c>
      <c r="AT130" s="17" t="s">
        <v>128</v>
      </c>
      <c r="AU130" s="17" t="s">
        <v>83</v>
      </c>
      <c r="AY130" s="17" t="s">
        <v>125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7" t="s">
        <v>79</v>
      </c>
      <c r="BK130" s="184">
        <f>ROUND(I130*H130,2)</f>
        <v>0</v>
      </c>
      <c r="BL130" s="17" t="s">
        <v>607</v>
      </c>
      <c r="BM130" s="17" t="s">
        <v>946</v>
      </c>
    </row>
    <row r="131" spans="2:12" s="1" customFormat="1" ht="6.9" customHeight="1">
      <c r="B131" s="46"/>
      <c r="C131" s="47"/>
      <c r="D131" s="47"/>
      <c r="E131" s="47"/>
      <c r="F131" s="47"/>
      <c r="G131" s="47"/>
      <c r="H131" s="47"/>
      <c r="I131" s="125"/>
      <c r="J131" s="47"/>
      <c r="K131" s="47"/>
      <c r="L131" s="38"/>
    </row>
  </sheetData>
  <sheetProtection algorithmName="SHA-512" hashValue="5PYpd+xHSbEMCcfnjH1mxGGbkNqj0U2AvuyOZBrp6ipAOy6ckBMQKutfYF01RccCO2fniTLXCRlwGKiHeOic2A==" saltValue="Er27jp3FDq6QMOskl38R+BGMo8MIk1FQhe56OSKMG39xWL11QFG5KQOBpIGmHvzyimHeQuZDQ+b9a0Q7BDTskg==" spinCount="100000" sheet="1" objects="1" scenarios="1" formatColumns="0" formatRows="0" autoFilter="0"/>
  <autoFilter ref="C83:K130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8"/>
  <sheetViews>
    <sheetView showGridLines="0" workbookViewId="0" topLeftCell="A1">
      <selection activeCell="F86" sqref="F86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15.8515625" style="0" customWidth="1"/>
    <col min="9" max="9" width="15.00390625" style="97" customWidth="1"/>
    <col min="10" max="10" width="20.140625" style="0" customWidth="1"/>
    <col min="11" max="11" width="17.42187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1" width="12.14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7" t="s">
        <v>91</v>
      </c>
    </row>
    <row r="3" spans="2:46" ht="6.9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20"/>
      <c r="AT3" s="17" t="s">
        <v>83</v>
      </c>
    </row>
    <row r="4" spans="2:46" ht="24.9" customHeight="1">
      <c r="B4" s="20"/>
      <c r="D4" s="101" t="s">
        <v>92</v>
      </c>
      <c r="L4" s="20"/>
      <c r="M4" s="24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102" t="s">
        <v>17</v>
      </c>
      <c r="L6" s="20"/>
    </row>
    <row r="7" spans="2:12" ht="14.4" customHeight="1">
      <c r="B7" s="20"/>
      <c r="E7" s="366" t="str">
        <f>'Rekapitulace stavby'!K6</f>
        <v>Obnova tělocvičny ZŠ J. Vohradského ve Šluknově - VELKÝ SÁL</v>
      </c>
      <c r="F7" s="367"/>
      <c r="G7" s="367"/>
      <c r="H7" s="367"/>
      <c r="L7" s="20"/>
    </row>
    <row r="8" spans="2:12" s="1" customFormat="1" ht="12" customHeight="1">
      <c r="B8" s="38"/>
      <c r="D8" s="102" t="s">
        <v>93</v>
      </c>
      <c r="I8" s="103"/>
      <c r="L8" s="38"/>
    </row>
    <row r="9" spans="2:12" s="1" customFormat="1" ht="36.9" customHeight="1">
      <c r="B9" s="38"/>
      <c r="E9" s="368" t="s">
        <v>947</v>
      </c>
      <c r="F9" s="369"/>
      <c r="G9" s="369"/>
      <c r="H9" s="369"/>
      <c r="I9" s="103"/>
      <c r="L9" s="38"/>
    </row>
    <row r="10" spans="2:12" s="1" customFormat="1" ht="10.2">
      <c r="B10" s="38"/>
      <c r="I10" s="103"/>
      <c r="L10" s="38"/>
    </row>
    <row r="11" spans="2:12" s="1" customFormat="1" ht="12" customHeight="1">
      <c r="B11" s="38"/>
      <c r="D11" s="102" t="s">
        <v>19</v>
      </c>
      <c r="F11" s="17" t="s">
        <v>22</v>
      </c>
      <c r="I11" s="104" t="s">
        <v>21</v>
      </c>
      <c r="J11" s="17" t="s">
        <v>22</v>
      </c>
      <c r="L11" s="38"/>
    </row>
    <row r="12" spans="2:12" s="1" customFormat="1" ht="12" customHeight="1">
      <c r="B12" s="38"/>
      <c r="D12" s="102" t="s">
        <v>23</v>
      </c>
      <c r="F12" s="17" t="s">
        <v>24</v>
      </c>
      <c r="I12" s="104" t="s">
        <v>25</v>
      </c>
      <c r="J12" s="105" t="str">
        <f>'Rekapitulace stavby'!AN8</f>
        <v>22. 2. 2019</v>
      </c>
      <c r="L12" s="38"/>
    </row>
    <row r="13" spans="2:12" s="1" customFormat="1" ht="10.8" customHeight="1">
      <c r="B13" s="38"/>
      <c r="I13" s="103"/>
      <c r="L13" s="38"/>
    </row>
    <row r="14" spans="2:12" s="1" customFormat="1" ht="12" customHeight="1">
      <c r="B14" s="38"/>
      <c r="D14" s="102" t="s">
        <v>27</v>
      </c>
      <c r="I14" s="104" t="s">
        <v>28</v>
      </c>
      <c r="J14" s="17" t="s">
        <v>22</v>
      </c>
      <c r="L14" s="38"/>
    </row>
    <row r="15" spans="2:12" s="1" customFormat="1" ht="18" customHeight="1">
      <c r="B15" s="38"/>
      <c r="E15" s="17" t="s">
        <v>29</v>
      </c>
      <c r="I15" s="104" t="s">
        <v>30</v>
      </c>
      <c r="J15" s="17" t="s">
        <v>22</v>
      </c>
      <c r="L15" s="38"/>
    </row>
    <row r="16" spans="2:12" s="1" customFormat="1" ht="6.9" customHeight="1">
      <c r="B16" s="38"/>
      <c r="I16" s="103"/>
      <c r="L16" s="38"/>
    </row>
    <row r="17" spans="2:12" s="1" customFormat="1" ht="12" customHeight="1">
      <c r="B17" s="38"/>
      <c r="D17" s="102" t="s">
        <v>31</v>
      </c>
      <c r="I17" s="104" t="s">
        <v>28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70" t="str">
        <f>'Rekapitulace stavby'!E14</f>
        <v>Vyplň údaj</v>
      </c>
      <c r="F18" s="371"/>
      <c r="G18" s="371"/>
      <c r="H18" s="371"/>
      <c r="I18" s="104" t="s">
        <v>30</v>
      </c>
      <c r="J18" s="30" t="str">
        <f>'Rekapitulace stavby'!AN14</f>
        <v>Vyplň údaj</v>
      </c>
      <c r="L18" s="38"/>
    </row>
    <row r="19" spans="2:12" s="1" customFormat="1" ht="6.9" customHeight="1">
      <c r="B19" s="38"/>
      <c r="I19" s="103"/>
      <c r="L19" s="38"/>
    </row>
    <row r="20" spans="2:12" s="1" customFormat="1" ht="12" customHeight="1">
      <c r="B20" s="38"/>
      <c r="D20" s="102" t="s">
        <v>33</v>
      </c>
      <c r="I20" s="104" t="s">
        <v>28</v>
      </c>
      <c r="J20" s="17" t="s">
        <v>22</v>
      </c>
      <c r="L20" s="38"/>
    </row>
    <row r="21" spans="2:12" s="1" customFormat="1" ht="18" customHeight="1">
      <c r="B21" s="38"/>
      <c r="E21" s="17" t="s">
        <v>34</v>
      </c>
      <c r="I21" s="104" t="s">
        <v>30</v>
      </c>
      <c r="J21" s="17" t="s">
        <v>22</v>
      </c>
      <c r="L21" s="38"/>
    </row>
    <row r="22" spans="2:12" s="1" customFormat="1" ht="6.9" customHeight="1">
      <c r="B22" s="38"/>
      <c r="I22" s="103"/>
      <c r="L22" s="38"/>
    </row>
    <row r="23" spans="2:12" s="1" customFormat="1" ht="12" customHeight="1">
      <c r="B23" s="38"/>
      <c r="D23" s="102" t="s">
        <v>36</v>
      </c>
      <c r="I23" s="104" t="s">
        <v>28</v>
      </c>
      <c r="J23" s="17" t="s">
        <v>22</v>
      </c>
      <c r="L23" s="38"/>
    </row>
    <row r="24" spans="2:12" s="1" customFormat="1" ht="18" customHeight="1">
      <c r="B24" s="38"/>
      <c r="E24" s="17" t="s">
        <v>37</v>
      </c>
      <c r="I24" s="104" t="s">
        <v>30</v>
      </c>
      <c r="J24" s="17" t="s">
        <v>22</v>
      </c>
      <c r="L24" s="38"/>
    </row>
    <row r="25" spans="2:12" s="1" customFormat="1" ht="6.9" customHeight="1">
      <c r="B25" s="38"/>
      <c r="I25" s="103"/>
      <c r="L25" s="38"/>
    </row>
    <row r="26" spans="2:12" s="1" customFormat="1" ht="12" customHeight="1">
      <c r="B26" s="38"/>
      <c r="D26" s="102" t="s">
        <v>38</v>
      </c>
      <c r="I26" s="103"/>
      <c r="L26" s="38"/>
    </row>
    <row r="27" spans="2:12" s="6" customFormat="1" ht="40.8" customHeight="1">
      <c r="B27" s="106"/>
      <c r="E27" s="372" t="s">
        <v>39</v>
      </c>
      <c r="F27" s="372"/>
      <c r="G27" s="372"/>
      <c r="H27" s="372"/>
      <c r="I27" s="107"/>
      <c r="L27" s="106"/>
    </row>
    <row r="28" spans="2:12" s="1" customFormat="1" ht="6.9" customHeight="1">
      <c r="B28" s="38"/>
      <c r="I28" s="103"/>
      <c r="L28" s="38"/>
    </row>
    <row r="29" spans="2:12" s="1" customFormat="1" ht="6.9" customHeight="1">
      <c r="B29" s="38"/>
      <c r="D29" s="56"/>
      <c r="E29" s="56"/>
      <c r="F29" s="56"/>
      <c r="G29" s="56"/>
      <c r="H29" s="56"/>
      <c r="I29" s="108"/>
      <c r="J29" s="56"/>
      <c r="K29" s="56"/>
      <c r="L29" s="38"/>
    </row>
    <row r="30" spans="2:12" s="1" customFormat="1" ht="25.35" customHeight="1">
      <c r="B30" s="38"/>
      <c r="D30" s="109" t="s">
        <v>40</v>
      </c>
      <c r="I30" s="103"/>
      <c r="J30" s="110">
        <f>ROUND(J82,2)</f>
        <v>0</v>
      </c>
      <c r="L30" s="38"/>
    </row>
    <row r="31" spans="2:12" s="1" customFormat="1" ht="6.9" customHeight="1">
      <c r="B31" s="38"/>
      <c r="D31" s="56"/>
      <c r="E31" s="56"/>
      <c r="F31" s="56"/>
      <c r="G31" s="56"/>
      <c r="H31" s="56"/>
      <c r="I31" s="108"/>
      <c r="J31" s="56"/>
      <c r="K31" s="56"/>
      <c r="L31" s="38"/>
    </row>
    <row r="32" spans="2:12" s="1" customFormat="1" ht="14.4" customHeight="1">
      <c r="B32" s="38"/>
      <c r="F32" s="111" t="s">
        <v>42</v>
      </c>
      <c r="I32" s="112" t="s">
        <v>41</v>
      </c>
      <c r="J32" s="111" t="s">
        <v>43</v>
      </c>
      <c r="L32" s="38"/>
    </row>
    <row r="33" spans="2:12" s="1" customFormat="1" ht="14.4" customHeight="1">
      <c r="B33" s="38"/>
      <c r="D33" s="102" t="s">
        <v>44</v>
      </c>
      <c r="E33" s="102" t="s">
        <v>45</v>
      </c>
      <c r="F33" s="113">
        <f>ROUND((SUM(BE82:BE87)),2)</f>
        <v>0</v>
      </c>
      <c r="I33" s="114">
        <v>0.21</v>
      </c>
      <c r="J33" s="113">
        <f>ROUND(((SUM(BE82:BE87))*I33),2)</f>
        <v>0</v>
      </c>
      <c r="L33" s="38"/>
    </row>
    <row r="34" spans="2:12" s="1" customFormat="1" ht="14.4" customHeight="1">
      <c r="B34" s="38"/>
      <c r="E34" s="102" t="s">
        <v>46</v>
      </c>
      <c r="F34" s="113">
        <f>ROUND((SUM(BF82:BF87)),2)</f>
        <v>0</v>
      </c>
      <c r="I34" s="114">
        <v>0.15</v>
      </c>
      <c r="J34" s="113">
        <f>ROUND(((SUM(BF82:BF87))*I34),2)</f>
        <v>0</v>
      </c>
      <c r="L34" s="38"/>
    </row>
    <row r="35" spans="2:12" s="1" customFormat="1" ht="14.4" customHeight="1" hidden="1">
      <c r="B35" s="38"/>
      <c r="E35" s="102" t="s">
        <v>47</v>
      </c>
      <c r="F35" s="113">
        <f>ROUND((SUM(BG82:BG87)),2)</f>
        <v>0</v>
      </c>
      <c r="I35" s="114">
        <v>0.21</v>
      </c>
      <c r="J35" s="113">
        <f>0</f>
        <v>0</v>
      </c>
      <c r="L35" s="38"/>
    </row>
    <row r="36" spans="2:12" s="1" customFormat="1" ht="14.4" customHeight="1" hidden="1">
      <c r="B36" s="38"/>
      <c r="E36" s="102" t="s">
        <v>48</v>
      </c>
      <c r="F36" s="113">
        <f>ROUND((SUM(BH82:BH87)),2)</f>
        <v>0</v>
      </c>
      <c r="I36" s="114">
        <v>0.15</v>
      </c>
      <c r="J36" s="113">
        <f>0</f>
        <v>0</v>
      </c>
      <c r="L36" s="38"/>
    </row>
    <row r="37" spans="2:12" s="1" customFormat="1" ht="14.4" customHeight="1" hidden="1">
      <c r="B37" s="38"/>
      <c r="E37" s="102" t="s">
        <v>49</v>
      </c>
      <c r="F37" s="113">
        <f>ROUND((SUM(BI82:BI87)),2)</f>
        <v>0</v>
      </c>
      <c r="I37" s="114">
        <v>0</v>
      </c>
      <c r="J37" s="113">
        <f>0</f>
        <v>0</v>
      </c>
      <c r="L37" s="38"/>
    </row>
    <row r="38" spans="2:12" s="1" customFormat="1" ht="6.9" customHeight="1">
      <c r="B38" s="38"/>
      <c r="I38" s="103"/>
      <c r="L38" s="38"/>
    </row>
    <row r="39" spans="2:12" s="1" customFormat="1" ht="25.35" customHeight="1">
      <c r="B39" s="38"/>
      <c r="C39" s="115"/>
      <c r="D39" s="116" t="s">
        <v>50</v>
      </c>
      <c r="E39" s="117"/>
      <c r="F39" s="117"/>
      <c r="G39" s="118" t="s">
        <v>51</v>
      </c>
      <c r="H39" s="119" t="s">
        <v>52</v>
      </c>
      <c r="I39" s="120"/>
      <c r="J39" s="121">
        <f>SUM(J30:J37)</f>
        <v>0</v>
      </c>
      <c r="K39" s="122"/>
      <c r="L39" s="38"/>
    </row>
    <row r="40" spans="2:12" s="1" customFormat="1" ht="14.4" customHeight="1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8"/>
    </row>
    <row r="44" spans="2:12" s="1" customFormat="1" ht="6.9" customHeight="1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8"/>
    </row>
    <row r="45" spans="2:12" s="1" customFormat="1" ht="24.9" customHeight="1">
      <c r="B45" s="34"/>
      <c r="C45" s="23" t="s">
        <v>95</v>
      </c>
      <c r="D45" s="35"/>
      <c r="E45" s="35"/>
      <c r="F45" s="35"/>
      <c r="G45" s="35"/>
      <c r="H45" s="35"/>
      <c r="I45" s="103"/>
      <c r="J45" s="35"/>
      <c r="K45" s="35"/>
      <c r="L45" s="38"/>
    </row>
    <row r="46" spans="2:12" s="1" customFormat="1" ht="6.9" customHeight="1">
      <c r="B46" s="34"/>
      <c r="C46" s="35"/>
      <c r="D46" s="35"/>
      <c r="E46" s="35"/>
      <c r="F46" s="35"/>
      <c r="G46" s="35"/>
      <c r="H46" s="35"/>
      <c r="I46" s="103"/>
      <c r="J46" s="35"/>
      <c r="K46" s="35"/>
      <c r="L46" s="38"/>
    </row>
    <row r="47" spans="2:12" s="1" customFormat="1" ht="12" customHeight="1">
      <c r="B47" s="34"/>
      <c r="C47" s="29" t="s">
        <v>17</v>
      </c>
      <c r="D47" s="35"/>
      <c r="E47" s="35"/>
      <c r="F47" s="35"/>
      <c r="G47" s="35"/>
      <c r="H47" s="35"/>
      <c r="I47" s="103"/>
      <c r="J47" s="35"/>
      <c r="K47" s="35"/>
      <c r="L47" s="38"/>
    </row>
    <row r="48" spans="2:12" s="1" customFormat="1" ht="14.4" customHeight="1">
      <c r="B48" s="34"/>
      <c r="C48" s="35"/>
      <c r="D48" s="35"/>
      <c r="E48" s="373" t="str">
        <f>E7</f>
        <v>Obnova tělocvičny ZŠ J. Vohradského ve Šluknově - VELKÝ SÁL</v>
      </c>
      <c r="F48" s="374"/>
      <c r="G48" s="374"/>
      <c r="H48" s="374"/>
      <c r="I48" s="103"/>
      <c r="J48" s="35"/>
      <c r="K48" s="35"/>
      <c r="L48" s="38"/>
    </row>
    <row r="49" spans="2:12" s="1" customFormat="1" ht="12" customHeight="1">
      <c r="B49" s="34"/>
      <c r="C49" s="29" t="s">
        <v>93</v>
      </c>
      <c r="D49" s="35"/>
      <c r="E49" s="35"/>
      <c r="F49" s="35"/>
      <c r="G49" s="35"/>
      <c r="H49" s="35"/>
      <c r="I49" s="103"/>
      <c r="J49" s="35"/>
      <c r="K49" s="35"/>
      <c r="L49" s="38"/>
    </row>
    <row r="50" spans="2:12" s="1" customFormat="1" ht="14.4" customHeight="1">
      <c r="B50" s="34"/>
      <c r="C50" s="35"/>
      <c r="D50" s="35"/>
      <c r="E50" s="346" t="str">
        <f>E9</f>
        <v>4 - VEDLEJŠÍ ROZPOČTOVÉ NÁKLADY</v>
      </c>
      <c r="F50" s="345"/>
      <c r="G50" s="345"/>
      <c r="H50" s="345"/>
      <c r="I50" s="103"/>
      <c r="J50" s="35"/>
      <c r="K50" s="35"/>
      <c r="L50" s="38"/>
    </row>
    <row r="51" spans="2:12" s="1" customFormat="1" ht="6.9" customHeight="1">
      <c r="B51" s="34"/>
      <c r="C51" s="35"/>
      <c r="D51" s="35"/>
      <c r="E51" s="35"/>
      <c r="F51" s="35"/>
      <c r="G51" s="35"/>
      <c r="H51" s="35"/>
      <c r="I51" s="103"/>
      <c r="J51" s="35"/>
      <c r="K51" s="35"/>
      <c r="L51" s="38"/>
    </row>
    <row r="52" spans="2:12" s="1" customFormat="1" ht="12" customHeight="1">
      <c r="B52" s="34"/>
      <c r="C52" s="29" t="s">
        <v>23</v>
      </c>
      <c r="D52" s="35"/>
      <c r="E52" s="35"/>
      <c r="F52" s="27" t="str">
        <f>F12</f>
        <v>ŠLUKNOV</v>
      </c>
      <c r="G52" s="35"/>
      <c r="H52" s="35"/>
      <c r="I52" s="104" t="s">
        <v>25</v>
      </c>
      <c r="J52" s="55" t="str">
        <f>IF(J12="","",J12)</f>
        <v>22. 2. 2019</v>
      </c>
      <c r="K52" s="35"/>
      <c r="L52" s="38"/>
    </row>
    <row r="53" spans="2:12" s="1" customFormat="1" ht="6.9" customHeight="1">
      <c r="B53" s="34"/>
      <c r="C53" s="35"/>
      <c r="D53" s="35"/>
      <c r="E53" s="35"/>
      <c r="F53" s="35"/>
      <c r="G53" s="35"/>
      <c r="H53" s="35"/>
      <c r="I53" s="103"/>
      <c r="J53" s="35"/>
      <c r="K53" s="35"/>
      <c r="L53" s="38"/>
    </row>
    <row r="54" spans="2:12" s="1" customFormat="1" ht="22.8" customHeight="1">
      <c r="B54" s="34"/>
      <c r="C54" s="29" t="s">
        <v>27</v>
      </c>
      <c r="D54" s="35"/>
      <c r="E54" s="35"/>
      <c r="F54" s="27" t="str">
        <f>E15</f>
        <v>MÚ ŠLUKNOV</v>
      </c>
      <c r="G54" s="35"/>
      <c r="H54" s="35"/>
      <c r="I54" s="104" t="s">
        <v>33</v>
      </c>
      <c r="J54" s="32" t="str">
        <f>E21</f>
        <v>ZEFRAPROJEKT Ústí nad Labem</v>
      </c>
      <c r="K54" s="35"/>
      <c r="L54" s="38"/>
    </row>
    <row r="55" spans="2:12" s="1" customFormat="1" ht="12.6" customHeight="1">
      <c r="B55" s="34"/>
      <c r="C55" s="29" t="s">
        <v>31</v>
      </c>
      <c r="D55" s="35"/>
      <c r="E55" s="35"/>
      <c r="F55" s="27" t="str">
        <f>IF(E18="","",E18)</f>
        <v>Vyplň údaj</v>
      </c>
      <c r="G55" s="35"/>
      <c r="H55" s="35"/>
      <c r="I55" s="104" t="s">
        <v>36</v>
      </c>
      <c r="J55" s="32" t="str">
        <f>E24</f>
        <v>Nina Blavková Děčín</v>
      </c>
      <c r="K55" s="35"/>
      <c r="L55" s="38"/>
    </row>
    <row r="56" spans="2:12" s="1" customFormat="1" ht="10.35" customHeight="1">
      <c r="B56" s="34"/>
      <c r="C56" s="35"/>
      <c r="D56" s="35"/>
      <c r="E56" s="35"/>
      <c r="F56" s="35"/>
      <c r="G56" s="35"/>
      <c r="H56" s="35"/>
      <c r="I56" s="103"/>
      <c r="J56" s="35"/>
      <c r="K56" s="35"/>
      <c r="L56" s="38"/>
    </row>
    <row r="57" spans="2:12" s="1" customFormat="1" ht="29.25" customHeight="1">
      <c r="B57" s="34"/>
      <c r="C57" s="129" t="s">
        <v>96</v>
      </c>
      <c r="D57" s="130"/>
      <c r="E57" s="130"/>
      <c r="F57" s="130"/>
      <c r="G57" s="130"/>
      <c r="H57" s="130"/>
      <c r="I57" s="131"/>
      <c r="J57" s="132" t="s">
        <v>97</v>
      </c>
      <c r="K57" s="130"/>
      <c r="L57" s="38"/>
    </row>
    <row r="58" spans="2:12" s="1" customFormat="1" ht="10.35" customHeight="1">
      <c r="B58" s="34"/>
      <c r="C58" s="35"/>
      <c r="D58" s="35"/>
      <c r="E58" s="35"/>
      <c r="F58" s="35"/>
      <c r="G58" s="35"/>
      <c r="H58" s="35"/>
      <c r="I58" s="103"/>
      <c r="J58" s="35"/>
      <c r="K58" s="35"/>
      <c r="L58" s="38"/>
    </row>
    <row r="59" spans="2:47" s="1" customFormat="1" ht="22.8" customHeight="1">
      <c r="B59" s="34"/>
      <c r="C59" s="133" t="s">
        <v>72</v>
      </c>
      <c r="D59" s="35"/>
      <c r="E59" s="35"/>
      <c r="F59" s="35"/>
      <c r="G59" s="35"/>
      <c r="H59" s="35"/>
      <c r="I59" s="103"/>
      <c r="J59" s="73">
        <f>J82</f>
        <v>0</v>
      </c>
      <c r="K59" s="35"/>
      <c r="L59" s="38"/>
      <c r="AU59" s="17" t="s">
        <v>98</v>
      </c>
    </row>
    <row r="60" spans="2:12" s="7" customFormat="1" ht="24.9" customHeight="1">
      <c r="B60" s="134"/>
      <c r="C60" s="135"/>
      <c r="D60" s="136" t="s">
        <v>948</v>
      </c>
      <c r="E60" s="137"/>
      <c r="F60" s="137"/>
      <c r="G60" s="137"/>
      <c r="H60" s="137"/>
      <c r="I60" s="138"/>
      <c r="J60" s="139">
        <f>J83</f>
        <v>0</v>
      </c>
      <c r="K60" s="135"/>
      <c r="L60" s="140"/>
    </row>
    <row r="61" spans="2:12" s="8" customFormat="1" ht="19.95" customHeight="1">
      <c r="B61" s="141"/>
      <c r="C61" s="142"/>
      <c r="D61" s="143" t="s">
        <v>949</v>
      </c>
      <c r="E61" s="144"/>
      <c r="F61" s="144"/>
      <c r="G61" s="144"/>
      <c r="H61" s="144"/>
      <c r="I61" s="145"/>
      <c r="J61" s="146">
        <f>J84</f>
        <v>0</v>
      </c>
      <c r="K61" s="142"/>
      <c r="L61" s="147"/>
    </row>
    <row r="62" spans="2:12" s="8" customFormat="1" ht="19.95" customHeight="1">
      <c r="B62" s="141"/>
      <c r="C62" s="142"/>
      <c r="D62" s="143" t="s">
        <v>950</v>
      </c>
      <c r="E62" s="144"/>
      <c r="F62" s="144"/>
      <c r="G62" s="144"/>
      <c r="H62" s="144"/>
      <c r="I62" s="145"/>
      <c r="J62" s="146">
        <f>J86</f>
        <v>0</v>
      </c>
      <c r="K62" s="142"/>
      <c r="L62" s="147"/>
    </row>
    <row r="63" spans="2:12" s="1" customFormat="1" ht="21.75" customHeight="1">
      <c r="B63" s="34"/>
      <c r="C63" s="35"/>
      <c r="D63" s="35"/>
      <c r="E63" s="35"/>
      <c r="F63" s="35"/>
      <c r="G63" s="35"/>
      <c r="H63" s="35"/>
      <c r="I63" s="103"/>
      <c r="J63" s="35"/>
      <c r="K63" s="35"/>
      <c r="L63" s="38"/>
    </row>
    <row r="64" spans="2:12" s="1" customFormat="1" ht="6.9" customHeight="1">
      <c r="B64" s="46"/>
      <c r="C64" s="47"/>
      <c r="D64" s="47"/>
      <c r="E64" s="47"/>
      <c r="F64" s="47"/>
      <c r="G64" s="47"/>
      <c r="H64" s="47"/>
      <c r="I64" s="125"/>
      <c r="J64" s="47"/>
      <c r="K64" s="47"/>
      <c r="L64" s="38"/>
    </row>
    <row r="68" spans="2:12" s="1" customFormat="1" ht="6.9" customHeight="1">
      <c r="B68" s="48"/>
      <c r="C68" s="49"/>
      <c r="D68" s="49"/>
      <c r="E68" s="49"/>
      <c r="F68" s="49"/>
      <c r="G68" s="49"/>
      <c r="H68" s="49"/>
      <c r="I68" s="128"/>
      <c r="J68" s="49"/>
      <c r="K68" s="49"/>
      <c r="L68" s="38"/>
    </row>
    <row r="69" spans="2:12" s="1" customFormat="1" ht="24.9" customHeight="1">
      <c r="B69" s="34"/>
      <c r="C69" s="23" t="s">
        <v>109</v>
      </c>
      <c r="D69" s="35"/>
      <c r="E69" s="35"/>
      <c r="F69" s="35"/>
      <c r="G69" s="35"/>
      <c r="H69" s="35"/>
      <c r="I69" s="103"/>
      <c r="J69" s="35"/>
      <c r="K69" s="35"/>
      <c r="L69" s="38"/>
    </row>
    <row r="70" spans="2:12" s="1" customFormat="1" ht="6.9" customHeight="1">
      <c r="B70" s="34"/>
      <c r="C70" s="35"/>
      <c r="D70" s="35"/>
      <c r="E70" s="35"/>
      <c r="F70" s="35"/>
      <c r="G70" s="35"/>
      <c r="H70" s="35"/>
      <c r="I70" s="103"/>
      <c r="J70" s="35"/>
      <c r="K70" s="35"/>
      <c r="L70" s="38"/>
    </row>
    <row r="71" spans="2:12" s="1" customFormat="1" ht="12" customHeight="1">
      <c r="B71" s="34"/>
      <c r="C71" s="29" t="s">
        <v>17</v>
      </c>
      <c r="D71" s="35"/>
      <c r="E71" s="35"/>
      <c r="F71" s="35"/>
      <c r="G71" s="35"/>
      <c r="H71" s="35"/>
      <c r="I71" s="103"/>
      <c r="J71" s="35"/>
      <c r="K71" s="35"/>
      <c r="L71" s="38"/>
    </row>
    <row r="72" spans="2:12" s="1" customFormat="1" ht="14.4" customHeight="1">
      <c r="B72" s="34"/>
      <c r="C72" s="35"/>
      <c r="D72" s="35"/>
      <c r="E72" s="373" t="str">
        <f>E7</f>
        <v>Obnova tělocvičny ZŠ J. Vohradského ve Šluknově - VELKÝ SÁL</v>
      </c>
      <c r="F72" s="374"/>
      <c r="G72" s="374"/>
      <c r="H72" s="374"/>
      <c r="I72" s="103"/>
      <c r="J72" s="35"/>
      <c r="K72" s="35"/>
      <c r="L72" s="38"/>
    </row>
    <row r="73" spans="2:12" s="1" customFormat="1" ht="12" customHeight="1">
      <c r="B73" s="34"/>
      <c r="C73" s="29" t="s">
        <v>93</v>
      </c>
      <c r="D73" s="35"/>
      <c r="E73" s="35"/>
      <c r="F73" s="35"/>
      <c r="G73" s="35"/>
      <c r="H73" s="35"/>
      <c r="I73" s="103"/>
      <c r="J73" s="35"/>
      <c r="K73" s="35"/>
      <c r="L73" s="38"/>
    </row>
    <row r="74" spans="2:12" s="1" customFormat="1" ht="14.4" customHeight="1">
      <c r="B74" s="34"/>
      <c r="C74" s="35"/>
      <c r="D74" s="35"/>
      <c r="E74" s="346" t="str">
        <f>E9</f>
        <v>4 - VEDLEJŠÍ ROZPOČTOVÉ NÁKLADY</v>
      </c>
      <c r="F74" s="345"/>
      <c r="G74" s="345"/>
      <c r="H74" s="345"/>
      <c r="I74" s="103"/>
      <c r="J74" s="35"/>
      <c r="K74" s="35"/>
      <c r="L74" s="38"/>
    </row>
    <row r="75" spans="2:12" s="1" customFormat="1" ht="6.9" customHeight="1">
      <c r="B75" s="34"/>
      <c r="C75" s="35"/>
      <c r="D75" s="35"/>
      <c r="E75" s="35"/>
      <c r="F75" s="35"/>
      <c r="G75" s="35"/>
      <c r="H75" s="35"/>
      <c r="I75" s="103"/>
      <c r="J75" s="35"/>
      <c r="K75" s="35"/>
      <c r="L75" s="38"/>
    </row>
    <row r="76" spans="2:12" s="1" customFormat="1" ht="12" customHeight="1">
      <c r="B76" s="34"/>
      <c r="C76" s="29" t="s">
        <v>23</v>
      </c>
      <c r="D76" s="35"/>
      <c r="E76" s="35"/>
      <c r="F76" s="27" t="str">
        <f>F12</f>
        <v>ŠLUKNOV</v>
      </c>
      <c r="G76" s="35"/>
      <c r="H76" s="35"/>
      <c r="I76" s="104" t="s">
        <v>25</v>
      </c>
      <c r="J76" s="55" t="str">
        <f>IF(J12="","",J12)</f>
        <v>22. 2. 2019</v>
      </c>
      <c r="K76" s="35"/>
      <c r="L76" s="38"/>
    </row>
    <row r="77" spans="2:12" s="1" customFormat="1" ht="6.9" customHeight="1">
      <c r="B77" s="34"/>
      <c r="C77" s="35"/>
      <c r="D77" s="35"/>
      <c r="E77" s="35"/>
      <c r="F77" s="35"/>
      <c r="G77" s="35"/>
      <c r="H77" s="35"/>
      <c r="I77" s="103"/>
      <c r="J77" s="35"/>
      <c r="K77" s="35"/>
      <c r="L77" s="38"/>
    </row>
    <row r="78" spans="2:12" s="1" customFormat="1" ht="22.8" customHeight="1">
      <c r="B78" s="34"/>
      <c r="C78" s="29" t="s">
        <v>27</v>
      </c>
      <c r="D78" s="35"/>
      <c r="E78" s="35"/>
      <c r="F78" s="27" t="str">
        <f>E15</f>
        <v>MÚ ŠLUKNOV</v>
      </c>
      <c r="G78" s="35"/>
      <c r="H78" s="35"/>
      <c r="I78" s="104" t="s">
        <v>33</v>
      </c>
      <c r="J78" s="32" t="str">
        <f>E21</f>
        <v>ZEFRAPROJEKT Ústí nad Labem</v>
      </c>
      <c r="K78" s="35"/>
      <c r="L78" s="38"/>
    </row>
    <row r="79" spans="2:12" s="1" customFormat="1" ht="12.6" customHeight="1">
      <c r="B79" s="34"/>
      <c r="C79" s="29" t="s">
        <v>31</v>
      </c>
      <c r="D79" s="35"/>
      <c r="E79" s="35"/>
      <c r="F79" s="27" t="str">
        <f>IF(E18="","",E18)</f>
        <v>Vyplň údaj</v>
      </c>
      <c r="G79" s="35"/>
      <c r="H79" s="35"/>
      <c r="I79" s="104" t="s">
        <v>36</v>
      </c>
      <c r="J79" s="32" t="str">
        <f>E24</f>
        <v>Nina Blavková Děčín</v>
      </c>
      <c r="K79" s="35"/>
      <c r="L79" s="38"/>
    </row>
    <row r="80" spans="2:12" s="1" customFormat="1" ht="10.35" customHeight="1">
      <c r="B80" s="34"/>
      <c r="C80" s="35"/>
      <c r="D80" s="35"/>
      <c r="E80" s="35"/>
      <c r="F80" s="35"/>
      <c r="G80" s="35"/>
      <c r="H80" s="35"/>
      <c r="I80" s="103"/>
      <c r="J80" s="35"/>
      <c r="K80" s="35"/>
      <c r="L80" s="38"/>
    </row>
    <row r="81" spans="2:21" s="9" customFormat="1" ht="29.25" customHeight="1">
      <c r="B81" s="148"/>
      <c r="C81" s="149" t="s">
        <v>110</v>
      </c>
      <c r="D81" s="150" t="s">
        <v>59</v>
      </c>
      <c r="E81" s="150" t="s">
        <v>55</v>
      </c>
      <c r="F81" s="150" t="s">
        <v>56</v>
      </c>
      <c r="G81" s="150" t="s">
        <v>111</v>
      </c>
      <c r="H81" s="150" t="s">
        <v>112</v>
      </c>
      <c r="I81" s="151" t="s">
        <v>113</v>
      </c>
      <c r="J81" s="150" t="s">
        <v>97</v>
      </c>
      <c r="K81" s="152" t="s">
        <v>114</v>
      </c>
      <c r="L81" s="153"/>
      <c r="M81" s="64" t="s">
        <v>22</v>
      </c>
      <c r="N81" s="65" t="s">
        <v>44</v>
      </c>
      <c r="O81" s="65" t="s">
        <v>115</v>
      </c>
      <c r="P81" s="65" t="s">
        <v>116</v>
      </c>
      <c r="Q81" s="65" t="s">
        <v>117</v>
      </c>
      <c r="R81" s="65" t="s">
        <v>118</v>
      </c>
      <c r="S81" s="65" t="s">
        <v>119</v>
      </c>
      <c r="T81" s="65" t="s">
        <v>120</v>
      </c>
      <c r="U81" s="66" t="s">
        <v>121</v>
      </c>
    </row>
    <row r="82" spans="2:63" s="1" customFormat="1" ht="22.8" customHeight="1">
      <c r="B82" s="34"/>
      <c r="C82" s="71" t="s">
        <v>122</v>
      </c>
      <c r="D82" s="35"/>
      <c r="E82" s="35"/>
      <c r="F82" s="35"/>
      <c r="G82" s="35"/>
      <c r="H82" s="35"/>
      <c r="I82" s="103"/>
      <c r="J82" s="154">
        <f>BK82</f>
        <v>0</v>
      </c>
      <c r="K82" s="35"/>
      <c r="L82" s="38"/>
      <c r="M82" s="67"/>
      <c r="N82" s="68"/>
      <c r="O82" s="68"/>
      <c r="P82" s="155">
        <f>P83</f>
        <v>0</v>
      </c>
      <c r="Q82" s="68"/>
      <c r="R82" s="155">
        <f>R83</f>
        <v>0</v>
      </c>
      <c r="S82" s="68"/>
      <c r="T82" s="155">
        <f>T83</f>
        <v>0</v>
      </c>
      <c r="U82" s="69"/>
      <c r="AT82" s="17" t="s">
        <v>73</v>
      </c>
      <c r="AU82" s="17" t="s">
        <v>98</v>
      </c>
      <c r="BK82" s="156">
        <f>BK83</f>
        <v>0</v>
      </c>
    </row>
    <row r="83" spans="2:63" s="10" customFormat="1" ht="25.95" customHeight="1">
      <c r="B83" s="157"/>
      <c r="C83" s="158"/>
      <c r="D83" s="159" t="s">
        <v>73</v>
      </c>
      <c r="E83" s="160" t="s">
        <v>951</v>
      </c>
      <c r="F83" s="160" t="s">
        <v>952</v>
      </c>
      <c r="G83" s="158"/>
      <c r="H83" s="158"/>
      <c r="I83" s="161"/>
      <c r="J83" s="162">
        <f>BK83</f>
        <v>0</v>
      </c>
      <c r="K83" s="158"/>
      <c r="L83" s="163"/>
      <c r="M83" s="164"/>
      <c r="N83" s="165"/>
      <c r="O83" s="165"/>
      <c r="P83" s="166">
        <f>P84+P86</f>
        <v>0</v>
      </c>
      <c r="Q83" s="165"/>
      <c r="R83" s="166">
        <f>R84+R86</f>
        <v>0</v>
      </c>
      <c r="S83" s="165"/>
      <c r="T83" s="166">
        <f>T84+T86</f>
        <v>0</v>
      </c>
      <c r="U83" s="167"/>
      <c r="AR83" s="168" t="s">
        <v>151</v>
      </c>
      <c r="AT83" s="169" t="s">
        <v>73</v>
      </c>
      <c r="AU83" s="169" t="s">
        <v>74</v>
      </c>
      <c r="AY83" s="168" t="s">
        <v>125</v>
      </c>
      <c r="BK83" s="170">
        <f>BK84+BK86</f>
        <v>0</v>
      </c>
    </row>
    <row r="84" spans="2:63" s="10" customFormat="1" ht="22.8" customHeight="1">
      <c r="B84" s="157"/>
      <c r="C84" s="158"/>
      <c r="D84" s="159" t="s">
        <v>73</v>
      </c>
      <c r="E84" s="171" t="s">
        <v>953</v>
      </c>
      <c r="F84" s="171" t="s">
        <v>954</v>
      </c>
      <c r="G84" s="158"/>
      <c r="H84" s="158"/>
      <c r="I84" s="161"/>
      <c r="J84" s="172">
        <f>BK84</f>
        <v>0</v>
      </c>
      <c r="K84" s="158"/>
      <c r="L84" s="163"/>
      <c r="M84" s="164"/>
      <c r="N84" s="165"/>
      <c r="O84" s="165"/>
      <c r="P84" s="166">
        <f>P85</f>
        <v>0</v>
      </c>
      <c r="Q84" s="165"/>
      <c r="R84" s="166">
        <f>R85</f>
        <v>0</v>
      </c>
      <c r="S84" s="165"/>
      <c r="T84" s="166">
        <f>T85</f>
        <v>0</v>
      </c>
      <c r="U84" s="167"/>
      <c r="AR84" s="168" t="s">
        <v>151</v>
      </c>
      <c r="AT84" s="169" t="s">
        <v>73</v>
      </c>
      <c r="AU84" s="169" t="s">
        <v>79</v>
      </c>
      <c r="AY84" s="168" t="s">
        <v>125</v>
      </c>
      <c r="BK84" s="170">
        <f>BK85</f>
        <v>0</v>
      </c>
    </row>
    <row r="85" spans="2:65" s="1" customFormat="1" ht="20.4" customHeight="1">
      <c r="B85" s="34"/>
      <c r="C85" s="173" t="s">
        <v>79</v>
      </c>
      <c r="D85" s="173" t="s">
        <v>128</v>
      </c>
      <c r="E85" s="174" t="s">
        <v>955</v>
      </c>
      <c r="F85" s="175" t="s">
        <v>954</v>
      </c>
      <c r="G85" s="176" t="s">
        <v>256</v>
      </c>
      <c r="H85" s="228">
        <v>1.6</v>
      </c>
      <c r="I85" s="178"/>
      <c r="J85" s="179">
        <f>ROUND(I85*H85,2)</f>
        <v>0</v>
      </c>
      <c r="K85" s="175" t="s">
        <v>132</v>
      </c>
      <c r="L85" s="38"/>
      <c r="M85" s="180" t="s">
        <v>22</v>
      </c>
      <c r="N85" s="181" t="s">
        <v>45</v>
      </c>
      <c r="O85" s="60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2">
        <f>S85*H85</f>
        <v>0</v>
      </c>
      <c r="U85" s="183" t="s">
        <v>22</v>
      </c>
      <c r="AR85" s="17" t="s">
        <v>956</v>
      </c>
      <c r="AT85" s="17" t="s">
        <v>128</v>
      </c>
      <c r="AU85" s="17" t="s">
        <v>83</v>
      </c>
      <c r="AY85" s="17" t="s">
        <v>125</v>
      </c>
      <c r="BE85" s="184">
        <f>IF(N85="základní",J85,0)</f>
        <v>0</v>
      </c>
      <c r="BF85" s="184">
        <f>IF(N85="snížená",J85,0)</f>
        <v>0</v>
      </c>
      <c r="BG85" s="184">
        <f>IF(N85="zákl. přenesená",J85,0)</f>
        <v>0</v>
      </c>
      <c r="BH85" s="184">
        <f>IF(N85="sníž. přenesená",J85,0)</f>
        <v>0</v>
      </c>
      <c r="BI85" s="184">
        <f>IF(N85="nulová",J85,0)</f>
        <v>0</v>
      </c>
      <c r="BJ85" s="17" t="s">
        <v>79</v>
      </c>
      <c r="BK85" s="184">
        <f>ROUND(I85*H85,2)</f>
        <v>0</v>
      </c>
      <c r="BL85" s="17" t="s">
        <v>956</v>
      </c>
      <c r="BM85" s="17" t="s">
        <v>957</v>
      </c>
    </row>
    <row r="86" spans="2:63" s="10" customFormat="1" ht="22.8" customHeight="1">
      <c r="B86" s="157"/>
      <c r="C86" s="158"/>
      <c r="D86" s="159" t="s">
        <v>73</v>
      </c>
      <c r="E86" s="171" t="s">
        <v>958</v>
      </c>
      <c r="F86" s="171" t="s">
        <v>959</v>
      </c>
      <c r="G86" s="158"/>
      <c r="H86" s="158"/>
      <c r="I86" s="161"/>
      <c r="J86" s="172">
        <f>BK86</f>
        <v>0</v>
      </c>
      <c r="K86" s="158"/>
      <c r="L86" s="163"/>
      <c r="M86" s="164"/>
      <c r="N86" s="165"/>
      <c r="O86" s="165"/>
      <c r="P86" s="166">
        <f>P87</f>
        <v>0</v>
      </c>
      <c r="Q86" s="165"/>
      <c r="R86" s="166">
        <f>R87</f>
        <v>0</v>
      </c>
      <c r="S86" s="165"/>
      <c r="T86" s="166">
        <f>T87</f>
        <v>0</v>
      </c>
      <c r="U86" s="167"/>
      <c r="AR86" s="168" t="s">
        <v>151</v>
      </c>
      <c r="AT86" s="169" t="s">
        <v>73</v>
      </c>
      <c r="AU86" s="169" t="s">
        <v>79</v>
      </c>
      <c r="AY86" s="168" t="s">
        <v>125</v>
      </c>
      <c r="BK86" s="170">
        <f>BK87</f>
        <v>0</v>
      </c>
    </row>
    <row r="87" spans="2:65" s="1" customFormat="1" ht="20.4" customHeight="1">
      <c r="B87" s="34"/>
      <c r="C87" s="173" t="s">
        <v>83</v>
      </c>
      <c r="D87" s="173" t="s">
        <v>128</v>
      </c>
      <c r="E87" s="174" t="s">
        <v>960</v>
      </c>
      <c r="F87" s="175" t="s">
        <v>961</v>
      </c>
      <c r="G87" s="176" t="s">
        <v>256</v>
      </c>
      <c r="H87" s="228">
        <v>1</v>
      </c>
      <c r="I87" s="178"/>
      <c r="J87" s="179">
        <f>ROUND(I87*H87,2)</f>
        <v>0</v>
      </c>
      <c r="K87" s="175" t="s">
        <v>132</v>
      </c>
      <c r="L87" s="38"/>
      <c r="M87" s="240" t="s">
        <v>22</v>
      </c>
      <c r="N87" s="241" t="s">
        <v>45</v>
      </c>
      <c r="O87" s="242"/>
      <c r="P87" s="243">
        <f>O87*H87</f>
        <v>0</v>
      </c>
      <c r="Q87" s="243">
        <v>0</v>
      </c>
      <c r="R87" s="243">
        <f>Q87*H87</f>
        <v>0</v>
      </c>
      <c r="S87" s="243">
        <v>0</v>
      </c>
      <c r="T87" s="243">
        <f>S87*H87</f>
        <v>0</v>
      </c>
      <c r="U87" s="244" t="s">
        <v>22</v>
      </c>
      <c r="AR87" s="17" t="s">
        <v>956</v>
      </c>
      <c r="AT87" s="17" t="s">
        <v>128</v>
      </c>
      <c r="AU87" s="17" t="s">
        <v>83</v>
      </c>
      <c r="AY87" s="17" t="s">
        <v>125</v>
      </c>
      <c r="BE87" s="184">
        <f>IF(N87="základní",J87,0)</f>
        <v>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17" t="s">
        <v>79</v>
      </c>
      <c r="BK87" s="184">
        <f>ROUND(I87*H87,2)</f>
        <v>0</v>
      </c>
      <c r="BL87" s="17" t="s">
        <v>956</v>
      </c>
      <c r="BM87" s="17" t="s">
        <v>962</v>
      </c>
    </row>
    <row r="88" spans="2:12" s="1" customFormat="1" ht="6.9" customHeight="1">
      <c r="B88" s="46"/>
      <c r="C88" s="47"/>
      <c r="D88" s="47"/>
      <c r="E88" s="47"/>
      <c r="F88" s="47"/>
      <c r="G88" s="47"/>
      <c r="H88" s="47"/>
      <c r="I88" s="125"/>
      <c r="J88" s="47"/>
      <c r="K88" s="47"/>
      <c r="L88" s="38"/>
    </row>
  </sheetData>
  <sheetProtection algorithmName="SHA-512" hashValue="WxywaeGy6lTl8Vm6Qv7PdCC6LdPT0BfrwAdyctJLEWJocROdFM1I+rHwoEgl+EUhF2E1aPohcotCReFzDg5i3Q==" saltValue="DkC0dVQlYYezbJ8FabF+DST95m8Rkf6ivwkzdHV8UuqFUGjWhUlnvj0B3pmF7WyxoiBarQ2BBI0KCy5ZxIBmRA==" spinCount="100000" sheet="1" objects="1" scenarios="1" formatColumns="0" formatRows="0" autoFilter="0"/>
  <autoFilter ref="C81:K8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49" customWidth="1"/>
    <col min="2" max="2" width="1.7109375" style="249" customWidth="1"/>
    <col min="3" max="4" width="5.00390625" style="249" customWidth="1"/>
    <col min="5" max="5" width="11.7109375" style="249" customWidth="1"/>
    <col min="6" max="6" width="9.140625" style="249" customWidth="1"/>
    <col min="7" max="7" width="5.00390625" style="249" customWidth="1"/>
    <col min="8" max="8" width="77.8515625" style="249" customWidth="1"/>
    <col min="9" max="10" width="20.00390625" style="249" customWidth="1"/>
    <col min="11" max="11" width="1.7109375" style="249" customWidth="1"/>
  </cols>
  <sheetData>
    <row r="1" ht="37.5" customHeight="1"/>
    <row r="2" spans="2:11" ht="7.5" customHeight="1">
      <c r="B2" s="250"/>
      <c r="C2" s="251"/>
      <c r="D2" s="251"/>
      <c r="E2" s="251"/>
      <c r="F2" s="251"/>
      <c r="G2" s="251"/>
      <c r="H2" s="251"/>
      <c r="I2" s="251"/>
      <c r="J2" s="251"/>
      <c r="K2" s="252"/>
    </row>
    <row r="3" spans="2:11" s="15" customFormat="1" ht="45" customHeight="1">
      <c r="B3" s="253"/>
      <c r="C3" s="378" t="s">
        <v>963</v>
      </c>
      <c r="D3" s="378"/>
      <c r="E3" s="378"/>
      <c r="F3" s="378"/>
      <c r="G3" s="378"/>
      <c r="H3" s="378"/>
      <c r="I3" s="378"/>
      <c r="J3" s="378"/>
      <c r="K3" s="254"/>
    </row>
    <row r="4" spans="2:11" ht="25.5" customHeight="1">
      <c r="B4" s="255"/>
      <c r="C4" s="381" t="s">
        <v>964</v>
      </c>
      <c r="D4" s="381"/>
      <c r="E4" s="381"/>
      <c r="F4" s="381"/>
      <c r="G4" s="381"/>
      <c r="H4" s="381"/>
      <c r="I4" s="381"/>
      <c r="J4" s="381"/>
      <c r="K4" s="256"/>
    </row>
    <row r="5" spans="2:11" ht="5.25" customHeight="1">
      <c r="B5" s="255"/>
      <c r="C5" s="257"/>
      <c r="D5" s="257"/>
      <c r="E5" s="257"/>
      <c r="F5" s="257"/>
      <c r="G5" s="257"/>
      <c r="H5" s="257"/>
      <c r="I5" s="257"/>
      <c r="J5" s="257"/>
      <c r="K5" s="256"/>
    </row>
    <row r="6" spans="2:11" ht="15" customHeight="1">
      <c r="B6" s="255"/>
      <c r="C6" s="379" t="s">
        <v>965</v>
      </c>
      <c r="D6" s="379"/>
      <c r="E6" s="379"/>
      <c r="F6" s="379"/>
      <c r="G6" s="379"/>
      <c r="H6" s="379"/>
      <c r="I6" s="379"/>
      <c r="J6" s="379"/>
      <c r="K6" s="256"/>
    </row>
    <row r="7" spans="2:11" ht="15" customHeight="1">
      <c r="B7" s="259"/>
      <c r="C7" s="379" t="s">
        <v>966</v>
      </c>
      <c r="D7" s="379"/>
      <c r="E7" s="379"/>
      <c r="F7" s="379"/>
      <c r="G7" s="379"/>
      <c r="H7" s="379"/>
      <c r="I7" s="379"/>
      <c r="J7" s="379"/>
      <c r="K7" s="256"/>
    </row>
    <row r="8" spans="2:1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pans="2:11" ht="15" customHeight="1">
      <c r="B9" s="259"/>
      <c r="C9" s="379" t="s">
        <v>967</v>
      </c>
      <c r="D9" s="379"/>
      <c r="E9" s="379"/>
      <c r="F9" s="379"/>
      <c r="G9" s="379"/>
      <c r="H9" s="379"/>
      <c r="I9" s="379"/>
      <c r="J9" s="379"/>
      <c r="K9" s="256"/>
    </row>
    <row r="10" spans="2:11" ht="15" customHeight="1">
      <c r="B10" s="259"/>
      <c r="C10" s="258"/>
      <c r="D10" s="379" t="s">
        <v>968</v>
      </c>
      <c r="E10" s="379"/>
      <c r="F10" s="379"/>
      <c r="G10" s="379"/>
      <c r="H10" s="379"/>
      <c r="I10" s="379"/>
      <c r="J10" s="379"/>
      <c r="K10" s="256"/>
    </row>
    <row r="11" spans="2:11" ht="15" customHeight="1">
      <c r="B11" s="259"/>
      <c r="C11" s="260"/>
      <c r="D11" s="379" t="s">
        <v>969</v>
      </c>
      <c r="E11" s="379"/>
      <c r="F11" s="379"/>
      <c r="G11" s="379"/>
      <c r="H11" s="379"/>
      <c r="I11" s="379"/>
      <c r="J11" s="379"/>
      <c r="K11" s="256"/>
    </row>
    <row r="12" spans="2:11" ht="15" customHeight="1">
      <c r="B12" s="259"/>
      <c r="C12" s="260"/>
      <c r="D12" s="258"/>
      <c r="E12" s="258"/>
      <c r="F12" s="258"/>
      <c r="G12" s="258"/>
      <c r="H12" s="258"/>
      <c r="I12" s="258"/>
      <c r="J12" s="258"/>
      <c r="K12" s="256"/>
    </row>
    <row r="13" spans="2:11" ht="15" customHeight="1">
      <c r="B13" s="259"/>
      <c r="C13" s="260"/>
      <c r="D13" s="261" t="s">
        <v>970</v>
      </c>
      <c r="E13" s="258"/>
      <c r="F13" s="258"/>
      <c r="G13" s="258"/>
      <c r="H13" s="258"/>
      <c r="I13" s="258"/>
      <c r="J13" s="258"/>
      <c r="K13" s="256"/>
    </row>
    <row r="14" spans="2:11" ht="12.75" customHeight="1">
      <c r="B14" s="259"/>
      <c r="C14" s="260"/>
      <c r="D14" s="260"/>
      <c r="E14" s="260"/>
      <c r="F14" s="260"/>
      <c r="G14" s="260"/>
      <c r="H14" s="260"/>
      <c r="I14" s="260"/>
      <c r="J14" s="260"/>
      <c r="K14" s="256"/>
    </row>
    <row r="15" spans="2:11" ht="15" customHeight="1">
      <c r="B15" s="259"/>
      <c r="C15" s="260"/>
      <c r="D15" s="379" t="s">
        <v>971</v>
      </c>
      <c r="E15" s="379"/>
      <c r="F15" s="379"/>
      <c r="G15" s="379"/>
      <c r="H15" s="379"/>
      <c r="I15" s="379"/>
      <c r="J15" s="379"/>
      <c r="K15" s="256"/>
    </row>
    <row r="16" spans="2:11" ht="15" customHeight="1">
      <c r="B16" s="259"/>
      <c r="C16" s="260"/>
      <c r="D16" s="379" t="s">
        <v>972</v>
      </c>
      <c r="E16" s="379"/>
      <c r="F16" s="379"/>
      <c r="G16" s="379"/>
      <c r="H16" s="379"/>
      <c r="I16" s="379"/>
      <c r="J16" s="379"/>
      <c r="K16" s="256"/>
    </row>
    <row r="17" spans="2:11" ht="15" customHeight="1">
      <c r="B17" s="259"/>
      <c r="C17" s="260"/>
      <c r="D17" s="379" t="s">
        <v>973</v>
      </c>
      <c r="E17" s="379"/>
      <c r="F17" s="379"/>
      <c r="G17" s="379"/>
      <c r="H17" s="379"/>
      <c r="I17" s="379"/>
      <c r="J17" s="379"/>
      <c r="K17" s="256"/>
    </row>
    <row r="18" spans="2:11" ht="15" customHeight="1">
      <c r="B18" s="259"/>
      <c r="C18" s="260"/>
      <c r="D18" s="260"/>
      <c r="E18" s="262" t="s">
        <v>81</v>
      </c>
      <c r="F18" s="379" t="s">
        <v>974</v>
      </c>
      <c r="G18" s="379"/>
      <c r="H18" s="379"/>
      <c r="I18" s="379"/>
      <c r="J18" s="379"/>
      <c r="K18" s="256"/>
    </row>
    <row r="19" spans="2:11" ht="15" customHeight="1">
      <c r="B19" s="259"/>
      <c r="C19" s="260"/>
      <c r="D19" s="260"/>
      <c r="E19" s="262" t="s">
        <v>975</v>
      </c>
      <c r="F19" s="379" t="s">
        <v>976</v>
      </c>
      <c r="G19" s="379"/>
      <c r="H19" s="379"/>
      <c r="I19" s="379"/>
      <c r="J19" s="379"/>
      <c r="K19" s="256"/>
    </row>
    <row r="20" spans="2:11" ht="15" customHeight="1">
      <c r="B20" s="259"/>
      <c r="C20" s="260"/>
      <c r="D20" s="260"/>
      <c r="E20" s="262" t="s">
        <v>977</v>
      </c>
      <c r="F20" s="379" t="s">
        <v>978</v>
      </c>
      <c r="G20" s="379"/>
      <c r="H20" s="379"/>
      <c r="I20" s="379"/>
      <c r="J20" s="379"/>
      <c r="K20" s="256"/>
    </row>
    <row r="21" spans="2:11" ht="15" customHeight="1">
      <c r="B21" s="259"/>
      <c r="C21" s="260"/>
      <c r="D21" s="260"/>
      <c r="E21" s="262" t="s">
        <v>979</v>
      </c>
      <c r="F21" s="379" t="s">
        <v>980</v>
      </c>
      <c r="G21" s="379"/>
      <c r="H21" s="379"/>
      <c r="I21" s="379"/>
      <c r="J21" s="379"/>
      <c r="K21" s="256"/>
    </row>
    <row r="22" spans="2:11" ht="15" customHeight="1">
      <c r="B22" s="259"/>
      <c r="C22" s="260"/>
      <c r="D22" s="260"/>
      <c r="E22" s="262" t="s">
        <v>981</v>
      </c>
      <c r="F22" s="379" t="s">
        <v>982</v>
      </c>
      <c r="G22" s="379"/>
      <c r="H22" s="379"/>
      <c r="I22" s="379"/>
      <c r="J22" s="379"/>
      <c r="K22" s="256"/>
    </row>
    <row r="23" spans="2:11" ht="15" customHeight="1">
      <c r="B23" s="259"/>
      <c r="C23" s="260"/>
      <c r="D23" s="260"/>
      <c r="E23" s="262" t="s">
        <v>983</v>
      </c>
      <c r="F23" s="379" t="s">
        <v>984</v>
      </c>
      <c r="G23" s="379"/>
      <c r="H23" s="379"/>
      <c r="I23" s="379"/>
      <c r="J23" s="379"/>
      <c r="K23" s="256"/>
    </row>
    <row r="24" spans="2:11" ht="12.75" customHeight="1">
      <c r="B24" s="259"/>
      <c r="C24" s="260"/>
      <c r="D24" s="260"/>
      <c r="E24" s="260"/>
      <c r="F24" s="260"/>
      <c r="G24" s="260"/>
      <c r="H24" s="260"/>
      <c r="I24" s="260"/>
      <c r="J24" s="260"/>
      <c r="K24" s="256"/>
    </row>
    <row r="25" spans="2:11" ht="15" customHeight="1">
      <c r="B25" s="259"/>
      <c r="C25" s="379" t="s">
        <v>985</v>
      </c>
      <c r="D25" s="379"/>
      <c r="E25" s="379"/>
      <c r="F25" s="379"/>
      <c r="G25" s="379"/>
      <c r="H25" s="379"/>
      <c r="I25" s="379"/>
      <c r="J25" s="379"/>
      <c r="K25" s="256"/>
    </row>
    <row r="26" spans="2:11" ht="15" customHeight="1">
      <c r="B26" s="259"/>
      <c r="C26" s="379" t="s">
        <v>986</v>
      </c>
      <c r="D26" s="379"/>
      <c r="E26" s="379"/>
      <c r="F26" s="379"/>
      <c r="G26" s="379"/>
      <c r="H26" s="379"/>
      <c r="I26" s="379"/>
      <c r="J26" s="379"/>
      <c r="K26" s="256"/>
    </row>
    <row r="27" spans="2:11" ht="15" customHeight="1">
      <c r="B27" s="259"/>
      <c r="C27" s="258"/>
      <c r="D27" s="379" t="s">
        <v>987</v>
      </c>
      <c r="E27" s="379"/>
      <c r="F27" s="379"/>
      <c r="G27" s="379"/>
      <c r="H27" s="379"/>
      <c r="I27" s="379"/>
      <c r="J27" s="379"/>
      <c r="K27" s="256"/>
    </row>
    <row r="28" spans="2:11" ht="15" customHeight="1">
      <c r="B28" s="259"/>
      <c r="C28" s="260"/>
      <c r="D28" s="379" t="s">
        <v>988</v>
      </c>
      <c r="E28" s="379"/>
      <c r="F28" s="379"/>
      <c r="G28" s="379"/>
      <c r="H28" s="379"/>
      <c r="I28" s="379"/>
      <c r="J28" s="379"/>
      <c r="K28" s="256"/>
    </row>
    <row r="29" spans="2:11" ht="12.75" customHeight="1">
      <c r="B29" s="259"/>
      <c r="C29" s="260"/>
      <c r="D29" s="260"/>
      <c r="E29" s="260"/>
      <c r="F29" s="260"/>
      <c r="G29" s="260"/>
      <c r="H29" s="260"/>
      <c r="I29" s="260"/>
      <c r="J29" s="260"/>
      <c r="K29" s="256"/>
    </row>
    <row r="30" spans="2:11" ht="15" customHeight="1">
      <c r="B30" s="259"/>
      <c r="C30" s="260"/>
      <c r="D30" s="379" t="s">
        <v>989</v>
      </c>
      <c r="E30" s="379"/>
      <c r="F30" s="379"/>
      <c r="G30" s="379"/>
      <c r="H30" s="379"/>
      <c r="I30" s="379"/>
      <c r="J30" s="379"/>
      <c r="K30" s="256"/>
    </row>
    <row r="31" spans="2:11" ht="15" customHeight="1">
      <c r="B31" s="259"/>
      <c r="C31" s="260"/>
      <c r="D31" s="379" t="s">
        <v>990</v>
      </c>
      <c r="E31" s="379"/>
      <c r="F31" s="379"/>
      <c r="G31" s="379"/>
      <c r="H31" s="379"/>
      <c r="I31" s="379"/>
      <c r="J31" s="379"/>
      <c r="K31" s="256"/>
    </row>
    <row r="32" spans="2:11" ht="12.75" customHeight="1">
      <c r="B32" s="259"/>
      <c r="C32" s="260"/>
      <c r="D32" s="260"/>
      <c r="E32" s="260"/>
      <c r="F32" s="260"/>
      <c r="G32" s="260"/>
      <c r="H32" s="260"/>
      <c r="I32" s="260"/>
      <c r="J32" s="260"/>
      <c r="K32" s="256"/>
    </row>
    <row r="33" spans="2:11" ht="15" customHeight="1">
      <c r="B33" s="259"/>
      <c r="C33" s="260"/>
      <c r="D33" s="379" t="s">
        <v>991</v>
      </c>
      <c r="E33" s="379"/>
      <c r="F33" s="379"/>
      <c r="G33" s="379"/>
      <c r="H33" s="379"/>
      <c r="I33" s="379"/>
      <c r="J33" s="379"/>
      <c r="K33" s="256"/>
    </row>
    <row r="34" spans="2:11" ht="15" customHeight="1">
      <c r="B34" s="259"/>
      <c r="C34" s="260"/>
      <c r="D34" s="379" t="s">
        <v>992</v>
      </c>
      <c r="E34" s="379"/>
      <c r="F34" s="379"/>
      <c r="G34" s="379"/>
      <c r="H34" s="379"/>
      <c r="I34" s="379"/>
      <c r="J34" s="379"/>
      <c r="K34" s="256"/>
    </row>
    <row r="35" spans="2:11" ht="15" customHeight="1">
      <c r="B35" s="259"/>
      <c r="C35" s="260"/>
      <c r="D35" s="379" t="s">
        <v>993</v>
      </c>
      <c r="E35" s="379"/>
      <c r="F35" s="379"/>
      <c r="G35" s="379"/>
      <c r="H35" s="379"/>
      <c r="I35" s="379"/>
      <c r="J35" s="379"/>
      <c r="K35" s="256"/>
    </row>
    <row r="36" spans="2:11" ht="15" customHeight="1">
      <c r="B36" s="259"/>
      <c r="C36" s="260"/>
      <c r="D36" s="258"/>
      <c r="E36" s="261" t="s">
        <v>110</v>
      </c>
      <c r="F36" s="258"/>
      <c r="G36" s="379" t="s">
        <v>994</v>
      </c>
      <c r="H36" s="379"/>
      <c r="I36" s="379"/>
      <c r="J36" s="379"/>
      <c r="K36" s="256"/>
    </row>
    <row r="37" spans="2:11" ht="30.75" customHeight="1">
      <c r="B37" s="259"/>
      <c r="C37" s="260"/>
      <c r="D37" s="258"/>
      <c r="E37" s="261" t="s">
        <v>995</v>
      </c>
      <c r="F37" s="258"/>
      <c r="G37" s="379" t="s">
        <v>996</v>
      </c>
      <c r="H37" s="379"/>
      <c r="I37" s="379"/>
      <c r="J37" s="379"/>
      <c r="K37" s="256"/>
    </row>
    <row r="38" spans="2:11" ht="15" customHeight="1">
      <c r="B38" s="259"/>
      <c r="C38" s="260"/>
      <c r="D38" s="258"/>
      <c r="E38" s="261" t="s">
        <v>55</v>
      </c>
      <c r="F38" s="258"/>
      <c r="G38" s="379" t="s">
        <v>997</v>
      </c>
      <c r="H38" s="379"/>
      <c r="I38" s="379"/>
      <c r="J38" s="379"/>
      <c r="K38" s="256"/>
    </row>
    <row r="39" spans="2:11" ht="15" customHeight="1">
      <c r="B39" s="259"/>
      <c r="C39" s="260"/>
      <c r="D39" s="258"/>
      <c r="E39" s="261" t="s">
        <v>56</v>
      </c>
      <c r="F39" s="258"/>
      <c r="G39" s="379" t="s">
        <v>998</v>
      </c>
      <c r="H39" s="379"/>
      <c r="I39" s="379"/>
      <c r="J39" s="379"/>
      <c r="K39" s="256"/>
    </row>
    <row r="40" spans="2:11" ht="15" customHeight="1">
      <c r="B40" s="259"/>
      <c r="C40" s="260"/>
      <c r="D40" s="258"/>
      <c r="E40" s="261" t="s">
        <v>111</v>
      </c>
      <c r="F40" s="258"/>
      <c r="G40" s="379" t="s">
        <v>999</v>
      </c>
      <c r="H40" s="379"/>
      <c r="I40" s="379"/>
      <c r="J40" s="379"/>
      <c r="K40" s="256"/>
    </row>
    <row r="41" spans="2:11" ht="15" customHeight="1">
      <c r="B41" s="259"/>
      <c r="C41" s="260"/>
      <c r="D41" s="258"/>
      <c r="E41" s="261" t="s">
        <v>112</v>
      </c>
      <c r="F41" s="258"/>
      <c r="G41" s="379" t="s">
        <v>1000</v>
      </c>
      <c r="H41" s="379"/>
      <c r="I41" s="379"/>
      <c r="J41" s="379"/>
      <c r="K41" s="256"/>
    </row>
    <row r="42" spans="2:11" ht="15" customHeight="1">
      <c r="B42" s="259"/>
      <c r="C42" s="260"/>
      <c r="D42" s="258"/>
      <c r="E42" s="261" t="s">
        <v>1001</v>
      </c>
      <c r="F42" s="258"/>
      <c r="G42" s="379" t="s">
        <v>1002</v>
      </c>
      <c r="H42" s="379"/>
      <c r="I42" s="379"/>
      <c r="J42" s="379"/>
      <c r="K42" s="256"/>
    </row>
    <row r="43" spans="2:11" ht="15" customHeight="1">
      <c r="B43" s="259"/>
      <c r="C43" s="260"/>
      <c r="D43" s="258"/>
      <c r="E43" s="261"/>
      <c r="F43" s="258"/>
      <c r="G43" s="379" t="s">
        <v>1003</v>
      </c>
      <c r="H43" s="379"/>
      <c r="I43" s="379"/>
      <c r="J43" s="379"/>
      <c r="K43" s="256"/>
    </row>
    <row r="44" spans="2:11" ht="15" customHeight="1">
      <c r="B44" s="259"/>
      <c r="C44" s="260"/>
      <c r="D44" s="258"/>
      <c r="E44" s="261" t="s">
        <v>1004</v>
      </c>
      <c r="F44" s="258"/>
      <c r="G44" s="379" t="s">
        <v>1005</v>
      </c>
      <c r="H44" s="379"/>
      <c r="I44" s="379"/>
      <c r="J44" s="379"/>
      <c r="K44" s="256"/>
    </row>
    <row r="45" spans="2:11" ht="15" customHeight="1">
      <c r="B45" s="259"/>
      <c r="C45" s="260"/>
      <c r="D45" s="258"/>
      <c r="E45" s="261" t="s">
        <v>114</v>
      </c>
      <c r="F45" s="258"/>
      <c r="G45" s="379" t="s">
        <v>1006</v>
      </c>
      <c r="H45" s="379"/>
      <c r="I45" s="379"/>
      <c r="J45" s="379"/>
      <c r="K45" s="256"/>
    </row>
    <row r="46" spans="2:11" ht="12.75" customHeight="1">
      <c r="B46" s="259"/>
      <c r="C46" s="260"/>
      <c r="D46" s="258"/>
      <c r="E46" s="258"/>
      <c r="F46" s="258"/>
      <c r="G46" s="258"/>
      <c r="H46" s="258"/>
      <c r="I46" s="258"/>
      <c r="J46" s="258"/>
      <c r="K46" s="256"/>
    </row>
    <row r="47" spans="2:11" ht="15" customHeight="1">
      <c r="B47" s="259"/>
      <c r="C47" s="260"/>
      <c r="D47" s="379" t="s">
        <v>1007</v>
      </c>
      <c r="E47" s="379"/>
      <c r="F47" s="379"/>
      <c r="G47" s="379"/>
      <c r="H47" s="379"/>
      <c r="I47" s="379"/>
      <c r="J47" s="379"/>
      <c r="K47" s="256"/>
    </row>
    <row r="48" spans="2:11" ht="15" customHeight="1">
      <c r="B48" s="259"/>
      <c r="C48" s="260"/>
      <c r="D48" s="260"/>
      <c r="E48" s="379" t="s">
        <v>1008</v>
      </c>
      <c r="F48" s="379"/>
      <c r="G48" s="379"/>
      <c r="H48" s="379"/>
      <c r="I48" s="379"/>
      <c r="J48" s="379"/>
      <c r="K48" s="256"/>
    </row>
    <row r="49" spans="2:11" ht="15" customHeight="1">
      <c r="B49" s="259"/>
      <c r="C49" s="260"/>
      <c r="D49" s="260"/>
      <c r="E49" s="379" t="s">
        <v>1009</v>
      </c>
      <c r="F49" s="379"/>
      <c r="G49" s="379"/>
      <c r="H49" s="379"/>
      <c r="I49" s="379"/>
      <c r="J49" s="379"/>
      <c r="K49" s="256"/>
    </row>
    <row r="50" spans="2:11" ht="15" customHeight="1">
      <c r="B50" s="259"/>
      <c r="C50" s="260"/>
      <c r="D50" s="260"/>
      <c r="E50" s="379" t="s">
        <v>1010</v>
      </c>
      <c r="F50" s="379"/>
      <c r="G50" s="379"/>
      <c r="H50" s="379"/>
      <c r="I50" s="379"/>
      <c r="J50" s="379"/>
      <c r="K50" s="256"/>
    </row>
    <row r="51" spans="2:11" ht="15" customHeight="1">
      <c r="B51" s="259"/>
      <c r="C51" s="260"/>
      <c r="D51" s="379" t="s">
        <v>1011</v>
      </c>
      <c r="E51" s="379"/>
      <c r="F51" s="379"/>
      <c r="G51" s="379"/>
      <c r="H51" s="379"/>
      <c r="I51" s="379"/>
      <c r="J51" s="379"/>
      <c r="K51" s="256"/>
    </row>
    <row r="52" spans="2:11" ht="25.5" customHeight="1">
      <c r="B52" s="255"/>
      <c r="C52" s="381" t="s">
        <v>1012</v>
      </c>
      <c r="D52" s="381"/>
      <c r="E52" s="381"/>
      <c r="F52" s="381"/>
      <c r="G52" s="381"/>
      <c r="H52" s="381"/>
      <c r="I52" s="381"/>
      <c r="J52" s="381"/>
      <c r="K52" s="256"/>
    </row>
    <row r="53" spans="2:11" ht="5.25" customHeight="1">
      <c r="B53" s="255"/>
      <c r="C53" s="257"/>
      <c r="D53" s="257"/>
      <c r="E53" s="257"/>
      <c r="F53" s="257"/>
      <c r="G53" s="257"/>
      <c r="H53" s="257"/>
      <c r="I53" s="257"/>
      <c r="J53" s="257"/>
      <c r="K53" s="256"/>
    </row>
    <row r="54" spans="2:11" ht="15" customHeight="1">
      <c r="B54" s="255"/>
      <c r="C54" s="379" t="s">
        <v>1013</v>
      </c>
      <c r="D54" s="379"/>
      <c r="E54" s="379"/>
      <c r="F54" s="379"/>
      <c r="G54" s="379"/>
      <c r="H54" s="379"/>
      <c r="I54" s="379"/>
      <c r="J54" s="379"/>
      <c r="K54" s="256"/>
    </row>
    <row r="55" spans="2:11" ht="15" customHeight="1">
      <c r="B55" s="255"/>
      <c r="C55" s="379" t="s">
        <v>1014</v>
      </c>
      <c r="D55" s="379"/>
      <c r="E55" s="379"/>
      <c r="F55" s="379"/>
      <c r="G55" s="379"/>
      <c r="H55" s="379"/>
      <c r="I55" s="379"/>
      <c r="J55" s="379"/>
      <c r="K55" s="256"/>
    </row>
    <row r="56" spans="2:11" ht="12.75" customHeight="1">
      <c r="B56" s="255"/>
      <c r="C56" s="258"/>
      <c r="D56" s="258"/>
      <c r="E56" s="258"/>
      <c r="F56" s="258"/>
      <c r="G56" s="258"/>
      <c r="H56" s="258"/>
      <c r="I56" s="258"/>
      <c r="J56" s="258"/>
      <c r="K56" s="256"/>
    </row>
    <row r="57" spans="2:11" ht="15" customHeight="1">
      <c r="B57" s="255"/>
      <c r="C57" s="379" t="s">
        <v>1015</v>
      </c>
      <c r="D57" s="379"/>
      <c r="E57" s="379"/>
      <c r="F57" s="379"/>
      <c r="G57" s="379"/>
      <c r="H57" s="379"/>
      <c r="I57" s="379"/>
      <c r="J57" s="379"/>
      <c r="K57" s="256"/>
    </row>
    <row r="58" spans="2:11" ht="15" customHeight="1">
      <c r="B58" s="255"/>
      <c r="C58" s="260"/>
      <c r="D58" s="379" t="s">
        <v>1016</v>
      </c>
      <c r="E58" s="379"/>
      <c r="F58" s="379"/>
      <c r="G58" s="379"/>
      <c r="H58" s="379"/>
      <c r="I58" s="379"/>
      <c r="J58" s="379"/>
      <c r="K58" s="256"/>
    </row>
    <row r="59" spans="2:11" ht="15" customHeight="1">
      <c r="B59" s="255"/>
      <c r="C59" s="260"/>
      <c r="D59" s="379" t="s">
        <v>1017</v>
      </c>
      <c r="E59" s="379"/>
      <c r="F59" s="379"/>
      <c r="G59" s="379"/>
      <c r="H59" s="379"/>
      <c r="I59" s="379"/>
      <c r="J59" s="379"/>
      <c r="K59" s="256"/>
    </row>
    <row r="60" spans="2:11" ht="15" customHeight="1">
      <c r="B60" s="255"/>
      <c r="C60" s="260"/>
      <c r="D60" s="379" t="s">
        <v>1018</v>
      </c>
      <c r="E60" s="379"/>
      <c r="F60" s="379"/>
      <c r="G60" s="379"/>
      <c r="H60" s="379"/>
      <c r="I60" s="379"/>
      <c r="J60" s="379"/>
      <c r="K60" s="256"/>
    </row>
    <row r="61" spans="2:11" ht="15" customHeight="1">
      <c r="B61" s="255"/>
      <c r="C61" s="260"/>
      <c r="D61" s="379" t="s">
        <v>1019</v>
      </c>
      <c r="E61" s="379"/>
      <c r="F61" s="379"/>
      <c r="G61" s="379"/>
      <c r="H61" s="379"/>
      <c r="I61" s="379"/>
      <c r="J61" s="379"/>
      <c r="K61" s="256"/>
    </row>
    <row r="62" spans="2:11" ht="15" customHeight="1">
      <c r="B62" s="255"/>
      <c r="C62" s="260"/>
      <c r="D62" s="382" t="s">
        <v>1020</v>
      </c>
      <c r="E62" s="382"/>
      <c r="F62" s="382"/>
      <c r="G62" s="382"/>
      <c r="H62" s="382"/>
      <c r="I62" s="382"/>
      <c r="J62" s="382"/>
      <c r="K62" s="256"/>
    </row>
    <row r="63" spans="2:11" ht="15" customHeight="1">
      <c r="B63" s="255"/>
      <c r="C63" s="260"/>
      <c r="D63" s="379" t="s">
        <v>1021</v>
      </c>
      <c r="E63" s="379"/>
      <c r="F63" s="379"/>
      <c r="G63" s="379"/>
      <c r="H63" s="379"/>
      <c r="I63" s="379"/>
      <c r="J63" s="379"/>
      <c r="K63" s="256"/>
    </row>
    <row r="64" spans="2:11" ht="12.75" customHeight="1">
      <c r="B64" s="255"/>
      <c r="C64" s="260"/>
      <c r="D64" s="260"/>
      <c r="E64" s="263"/>
      <c r="F64" s="260"/>
      <c r="G64" s="260"/>
      <c r="H64" s="260"/>
      <c r="I64" s="260"/>
      <c r="J64" s="260"/>
      <c r="K64" s="256"/>
    </row>
    <row r="65" spans="2:11" ht="15" customHeight="1">
      <c r="B65" s="255"/>
      <c r="C65" s="260"/>
      <c r="D65" s="379" t="s">
        <v>1022</v>
      </c>
      <c r="E65" s="379"/>
      <c r="F65" s="379"/>
      <c r="G65" s="379"/>
      <c r="H65" s="379"/>
      <c r="I65" s="379"/>
      <c r="J65" s="379"/>
      <c r="K65" s="256"/>
    </row>
    <row r="66" spans="2:11" ht="15" customHeight="1">
      <c r="B66" s="255"/>
      <c r="C66" s="260"/>
      <c r="D66" s="382" t="s">
        <v>1023</v>
      </c>
      <c r="E66" s="382"/>
      <c r="F66" s="382"/>
      <c r="G66" s="382"/>
      <c r="H66" s="382"/>
      <c r="I66" s="382"/>
      <c r="J66" s="382"/>
      <c r="K66" s="256"/>
    </row>
    <row r="67" spans="2:11" ht="15" customHeight="1">
      <c r="B67" s="255"/>
      <c r="C67" s="260"/>
      <c r="D67" s="379" t="s">
        <v>1024</v>
      </c>
      <c r="E67" s="379"/>
      <c r="F67" s="379"/>
      <c r="G67" s="379"/>
      <c r="H67" s="379"/>
      <c r="I67" s="379"/>
      <c r="J67" s="379"/>
      <c r="K67" s="256"/>
    </row>
    <row r="68" spans="2:11" ht="15" customHeight="1">
      <c r="B68" s="255"/>
      <c r="C68" s="260"/>
      <c r="D68" s="379" t="s">
        <v>1025</v>
      </c>
      <c r="E68" s="379"/>
      <c r="F68" s="379"/>
      <c r="G68" s="379"/>
      <c r="H68" s="379"/>
      <c r="I68" s="379"/>
      <c r="J68" s="379"/>
      <c r="K68" s="256"/>
    </row>
    <row r="69" spans="2:11" ht="15" customHeight="1">
      <c r="B69" s="255"/>
      <c r="C69" s="260"/>
      <c r="D69" s="379" t="s">
        <v>1026</v>
      </c>
      <c r="E69" s="379"/>
      <c r="F69" s="379"/>
      <c r="G69" s="379"/>
      <c r="H69" s="379"/>
      <c r="I69" s="379"/>
      <c r="J69" s="379"/>
      <c r="K69" s="256"/>
    </row>
    <row r="70" spans="2:11" ht="15" customHeight="1">
      <c r="B70" s="255"/>
      <c r="C70" s="260"/>
      <c r="D70" s="379" t="s">
        <v>1027</v>
      </c>
      <c r="E70" s="379"/>
      <c r="F70" s="379"/>
      <c r="G70" s="379"/>
      <c r="H70" s="379"/>
      <c r="I70" s="379"/>
      <c r="J70" s="379"/>
      <c r="K70" s="256"/>
    </row>
    <row r="71" spans="2:11" ht="12.75" customHeight="1">
      <c r="B71" s="264"/>
      <c r="C71" s="265"/>
      <c r="D71" s="265"/>
      <c r="E71" s="265"/>
      <c r="F71" s="265"/>
      <c r="G71" s="265"/>
      <c r="H71" s="265"/>
      <c r="I71" s="265"/>
      <c r="J71" s="265"/>
      <c r="K71" s="266"/>
    </row>
    <row r="72" spans="2:11" ht="18.75" customHeight="1">
      <c r="B72" s="267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18.75" customHeight="1">
      <c r="B73" s="268"/>
      <c r="C73" s="268"/>
      <c r="D73" s="268"/>
      <c r="E73" s="268"/>
      <c r="F73" s="268"/>
      <c r="G73" s="268"/>
      <c r="H73" s="268"/>
      <c r="I73" s="268"/>
      <c r="J73" s="268"/>
      <c r="K73" s="268"/>
    </row>
    <row r="74" spans="2:11" ht="7.5" customHeight="1">
      <c r="B74" s="269"/>
      <c r="C74" s="270"/>
      <c r="D74" s="270"/>
      <c r="E74" s="270"/>
      <c r="F74" s="270"/>
      <c r="G74" s="270"/>
      <c r="H74" s="270"/>
      <c r="I74" s="270"/>
      <c r="J74" s="270"/>
      <c r="K74" s="271"/>
    </row>
    <row r="75" spans="2:11" ht="45" customHeight="1">
      <c r="B75" s="272"/>
      <c r="C75" s="380" t="s">
        <v>1028</v>
      </c>
      <c r="D75" s="380"/>
      <c r="E75" s="380"/>
      <c r="F75" s="380"/>
      <c r="G75" s="380"/>
      <c r="H75" s="380"/>
      <c r="I75" s="380"/>
      <c r="J75" s="380"/>
      <c r="K75" s="273"/>
    </row>
    <row r="76" spans="2:11" ht="17.25" customHeight="1">
      <c r="B76" s="272"/>
      <c r="C76" s="274" t="s">
        <v>1029</v>
      </c>
      <c r="D76" s="274"/>
      <c r="E76" s="274"/>
      <c r="F76" s="274" t="s">
        <v>1030</v>
      </c>
      <c r="G76" s="275"/>
      <c r="H76" s="274" t="s">
        <v>56</v>
      </c>
      <c r="I76" s="274" t="s">
        <v>59</v>
      </c>
      <c r="J76" s="274" t="s">
        <v>1031</v>
      </c>
      <c r="K76" s="273"/>
    </row>
    <row r="77" spans="2:11" ht="17.25" customHeight="1">
      <c r="B77" s="272"/>
      <c r="C77" s="276" t="s">
        <v>1032</v>
      </c>
      <c r="D77" s="276"/>
      <c r="E77" s="276"/>
      <c r="F77" s="277" t="s">
        <v>1033</v>
      </c>
      <c r="G77" s="278"/>
      <c r="H77" s="276"/>
      <c r="I77" s="276"/>
      <c r="J77" s="276" t="s">
        <v>1034</v>
      </c>
      <c r="K77" s="273"/>
    </row>
    <row r="78" spans="2:11" ht="5.25" customHeight="1">
      <c r="B78" s="272"/>
      <c r="C78" s="279"/>
      <c r="D78" s="279"/>
      <c r="E78" s="279"/>
      <c r="F78" s="279"/>
      <c r="G78" s="280"/>
      <c r="H78" s="279"/>
      <c r="I78" s="279"/>
      <c r="J78" s="279"/>
      <c r="K78" s="273"/>
    </row>
    <row r="79" spans="2:11" ht="15" customHeight="1">
      <c r="B79" s="272"/>
      <c r="C79" s="261" t="s">
        <v>55</v>
      </c>
      <c r="D79" s="279"/>
      <c r="E79" s="279"/>
      <c r="F79" s="281" t="s">
        <v>1035</v>
      </c>
      <c r="G79" s="280"/>
      <c r="H79" s="261" t="s">
        <v>1036</v>
      </c>
      <c r="I79" s="261" t="s">
        <v>1037</v>
      </c>
      <c r="J79" s="261">
        <v>20</v>
      </c>
      <c r="K79" s="273"/>
    </row>
    <row r="80" spans="2:11" ht="15" customHeight="1">
      <c r="B80" s="272"/>
      <c r="C80" s="261" t="s">
        <v>1038</v>
      </c>
      <c r="D80" s="261"/>
      <c r="E80" s="261"/>
      <c r="F80" s="281" t="s">
        <v>1035</v>
      </c>
      <c r="G80" s="280"/>
      <c r="H80" s="261" t="s">
        <v>1039</v>
      </c>
      <c r="I80" s="261" t="s">
        <v>1037</v>
      </c>
      <c r="J80" s="261">
        <v>120</v>
      </c>
      <c r="K80" s="273"/>
    </row>
    <row r="81" spans="2:11" ht="15" customHeight="1">
      <c r="B81" s="282"/>
      <c r="C81" s="261" t="s">
        <v>1040</v>
      </c>
      <c r="D81" s="261"/>
      <c r="E81" s="261"/>
      <c r="F81" s="281" t="s">
        <v>1041</v>
      </c>
      <c r="G81" s="280"/>
      <c r="H81" s="261" t="s">
        <v>1042</v>
      </c>
      <c r="I81" s="261" t="s">
        <v>1037</v>
      </c>
      <c r="J81" s="261">
        <v>50</v>
      </c>
      <c r="K81" s="273"/>
    </row>
    <row r="82" spans="2:11" ht="15" customHeight="1">
      <c r="B82" s="282"/>
      <c r="C82" s="261" t="s">
        <v>1043</v>
      </c>
      <c r="D82" s="261"/>
      <c r="E82" s="261"/>
      <c r="F82" s="281" t="s">
        <v>1035</v>
      </c>
      <c r="G82" s="280"/>
      <c r="H82" s="261" t="s">
        <v>1044</v>
      </c>
      <c r="I82" s="261" t="s">
        <v>1045</v>
      </c>
      <c r="J82" s="261"/>
      <c r="K82" s="273"/>
    </row>
    <row r="83" spans="2:11" ht="15" customHeight="1">
      <c r="B83" s="282"/>
      <c r="C83" s="283" t="s">
        <v>1046</v>
      </c>
      <c r="D83" s="283"/>
      <c r="E83" s="283"/>
      <c r="F83" s="284" t="s">
        <v>1041</v>
      </c>
      <c r="G83" s="283"/>
      <c r="H83" s="283" t="s">
        <v>1047</v>
      </c>
      <c r="I83" s="283" t="s">
        <v>1037</v>
      </c>
      <c r="J83" s="283">
        <v>15</v>
      </c>
      <c r="K83" s="273"/>
    </row>
    <row r="84" spans="2:11" ht="15" customHeight="1">
      <c r="B84" s="282"/>
      <c r="C84" s="283" t="s">
        <v>1048</v>
      </c>
      <c r="D84" s="283"/>
      <c r="E84" s="283"/>
      <c r="F84" s="284" t="s">
        <v>1041</v>
      </c>
      <c r="G84" s="283"/>
      <c r="H84" s="283" t="s">
        <v>1049</v>
      </c>
      <c r="I84" s="283" t="s">
        <v>1037</v>
      </c>
      <c r="J84" s="283">
        <v>15</v>
      </c>
      <c r="K84" s="273"/>
    </row>
    <row r="85" spans="2:11" ht="15" customHeight="1">
      <c r="B85" s="282"/>
      <c r="C85" s="283" t="s">
        <v>1050</v>
      </c>
      <c r="D85" s="283"/>
      <c r="E85" s="283"/>
      <c r="F85" s="284" t="s">
        <v>1041</v>
      </c>
      <c r="G85" s="283"/>
      <c r="H85" s="283" t="s">
        <v>1051</v>
      </c>
      <c r="I85" s="283" t="s">
        <v>1037</v>
      </c>
      <c r="J85" s="283">
        <v>20</v>
      </c>
      <c r="K85" s="273"/>
    </row>
    <row r="86" spans="2:11" ht="15" customHeight="1">
      <c r="B86" s="282"/>
      <c r="C86" s="283" t="s">
        <v>1052</v>
      </c>
      <c r="D86" s="283"/>
      <c r="E86" s="283"/>
      <c r="F86" s="284" t="s">
        <v>1041</v>
      </c>
      <c r="G86" s="283"/>
      <c r="H86" s="283" t="s">
        <v>1053</v>
      </c>
      <c r="I86" s="283" t="s">
        <v>1037</v>
      </c>
      <c r="J86" s="283">
        <v>20</v>
      </c>
      <c r="K86" s="273"/>
    </row>
    <row r="87" spans="2:11" ht="15" customHeight="1">
      <c r="B87" s="282"/>
      <c r="C87" s="261" t="s">
        <v>1054</v>
      </c>
      <c r="D87" s="261"/>
      <c r="E87" s="261"/>
      <c r="F87" s="281" t="s">
        <v>1041</v>
      </c>
      <c r="G87" s="280"/>
      <c r="H87" s="261" t="s">
        <v>1055</v>
      </c>
      <c r="I87" s="261" t="s">
        <v>1037</v>
      </c>
      <c r="J87" s="261">
        <v>50</v>
      </c>
      <c r="K87" s="273"/>
    </row>
    <row r="88" spans="2:11" ht="15" customHeight="1">
      <c r="B88" s="282"/>
      <c r="C88" s="261" t="s">
        <v>1056</v>
      </c>
      <c r="D88" s="261"/>
      <c r="E88" s="261"/>
      <c r="F88" s="281" t="s">
        <v>1041</v>
      </c>
      <c r="G88" s="280"/>
      <c r="H88" s="261" t="s">
        <v>1057</v>
      </c>
      <c r="I88" s="261" t="s">
        <v>1037</v>
      </c>
      <c r="J88" s="261">
        <v>20</v>
      </c>
      <c r="K88" s="273"/>
    </row>
    <row r="89" spans="2:11" ht="15" customHeight="1">
      <c r="B89" s="282"/>
      <c r="C89" s="261" t="s">
        <v>1058</v>
      </c>
      <c r="D89" s="261"/>
      <c r="E89" s="261"/>
      <c r="F89" s="281" t="s">
        <v>1041</v>
      </c>
      <c r="G89" s="280"/>
      <c r="H89" s="261" t="s">
        <v>1059</v>
      </c>
      <c r="I89" s="261" t="s">
        <v>1037</v>
      </c>
      <c r="J89" s="261">
        <v>20</v>
      </c>
      <c r="K89" s="273"/>
    </row>
    <row r="90" spans="2:11" ht="15" customHeight="1">
      <c r="B90" s="282"/>
      <c r="C90" s="261" t="s">
        <v>1060</v>
      </c>
      <c r="D90" s="261"/>
      <c r="E90" s="261"/>
      <c r="F90" s="281" t="s">
        <v>1041</v>
      </c>
      <c r="G90" s="280"/>
      <c r="H90" s="261" t="s">
        <v>1061</v>
      </c>
      <c r="I90" s="261" t="s">
        <v>1037</v>
      </c>
      <c r="J90" s="261">
        <v>50</v>
      </c>
      <c r="K90" s="273"/>
    </row>
    <row r="91" spans="2:11" ht="15" customHeight="1">
      <c r="B91" s="282"/>
      <c r="C91" s="261" t="s">
        <v>1062</v>
      </c>
      <c r="D91" s="261"/>
      <c r="E91" s="261"/>
      <c r="F91" s="281" t="s">
        <v>1041</v>
      </c>
      <c r="G91" s="280"/>
      <c r="H91" s="261" t="s">
        <v>1062</v>
      </c>
      <c r="I91" s="261" t="s">
        <v>1037</v>
      </c>
      <c r="J91" s="261">
        <v>50</v>
      </c>
      <c r="K91" s="273"/>
    </row>
    <row r="92" spans="2:11" ht="15" customHeight="1">
      <c r="B92" s="282"/>
      <c r="C92" s="261" t="s">
        <v>1063</v>
      </c>
      <c r="D92" s="261"/>
      <c r="E92" s="261"/>
      <c r="F92" s="281" t="s">
        <v>1041</v>
      </c>
      <c r="G92" s="280"/>
      <c r="H92" s="261" t="s">
        <v>1064</v>
      </c>
      <c r="I92" s="261" t="s">
        <v>1037</v>
      </c>
      <c r="J92" s="261">
        <v>255</v>
      </c>
      <c r="K92" s="273"/>
    </row>
    <row r="93" spans="2:11" ht="15" customHeight="1">
      <c r="B93" s="282"/>
      <c r="C93" s="261" t="s">
        <v>1065</v>
      </c>
      <c r="D93" s="261"/>
      <c r="E93" s="261"/>
      <c r="F93" s="281" t="s">
        <v>1035</v>
      </c>
      <c r="G93" s="280"/>
      <c r="H93" s="261" t="s">
        <v>1066</v>
      </c>
      <c r="I93" s="261" t="s">
        <v>1067</v>
      </c>
      <c r="J93" s="261"/>
      <c r="K93" s="273"/>
    </row>
    <row r="94" spans="2:11" ht="15" customHeight="1">
      <c r="B94" s="282"/>
      <c r="C94" s="261" t="s">
        <v>1068</v>
      </c>
      <c r="D94" s="261"/>
      <c r="E94" s="261"/>
      <c r="F94" s="281" t="s">
        <v>1035</v>
      </c>
      <c r="G94" s="280"/>
      <c r="H94" s="261" t="s">
        <v>1069</v>
      </c>
      <c r="I94" s="261" t="s">
        <v>1070</v>
      </c>
      <c r="J94" s="261"/>
      <c r="K94" s="273"/>
    </row>
    <row r="95" spans="2:11" ht="15" customHeight="1">
      <c r="B95" s="282"/>
      <c r="C95" s="261" t="s">
        <v>1071</v>
      </c>
      <c r="D95" s="261"/>
      <c r="E95" s="261"/>
      <c r="F95" s="281" t="s">
        <v>1035</v>
      </c>
      <c r="G95" s="280"/>
      <c r="H95" s="261" t="s">
        <v>1071</v>
      </c>
      <c r="I95" s="261" t="s">
        <v>1070</v>
      </c>
      <c r="J95" s="261"/>
      <c r="K95" s="273"/>
    </row>
    <row r="96" spans="2:11" ht="15" customHeight="1">
      <c r="B96" s="282"/>
      <c r="C96" s="261" t="s">
        <v>40</v>
      </c>
      <c r="D96" s="261"/>
      <c r="E96" s="261"/>
      <c r="F96" s="281" t="s">
        <v>1035</v>
      </c>
      <c r="G96" s="280"/>
      <c r="H96" s="261" t="s">
        <v>1072</v>
      </c>
      <c r="I96" s="261" t="s">
        <v>1070</v>
      </c>
      <c r="J96" s="261"/>
      <c r="K96" s="273"/>
    </row>
    <row r="97" spans="2:11" ht="15" customHeight="1">
      <c r="B97" s="282"/>
      <c r="C97" s="261" t="s">
        <v>50</v>
      </c>
      <c r="D97" s="261"/>
      <c r="E97" s="261"/>
      <c r="F97" s="281" t="s">
        <v>1035</v>
      </c>
      <c r="G97" s="280"/>
      <c r="H97" s="261" t="s">
        <v>1073</v>
      </c>
      <c r="I97" s="261" t="s">
        <v>1070</v>
      </c>
      <c r="J97" s="261"/>
      <c r="K97" s="273"/>
    </row>
    <row r="98" spans="2:1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ht="18.75" customHeight="1"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</row>
    <row r="101" spans="2:11" ht="7.5" customHeight="1">
      <c r="B101" s="269"/>
      <c r="C101" s="270"/>
      <c r="D101" s="270"/>
      <c r="E101" s="270"/>
      <c r="F101" s="270"/>
      <c r="G101" s="270"/>
      <c r="H101" s="270"/>
      <c r="I101" s="270"/>
      <c r="J101" s="270"/>
      <c r="K101" s="271"/>
    </row>
    <row r="102" spans="2:11" ht="45" customHeight="1">
      <c r="B102" s="272"/>
      <c r="C102" s="380" t="s">
        <v>1074</v>
      </c>
      <c r="D102" s="380"/>
      <c r="E102" s="380"/>
      <c r="F102" s="380"/>
      <c r="G102" s="380"/>
      <c r="H102" s="380"/>
      <c r="I102" s="380"/>
      <c r="J102" s="380"/>
      <c r="K102" s="273"/>
    </row>
    <row r="103" spans="2:11" ht="17.25" customHeight="1">
      <c r="B103" s="272"/>
      <c r="C103" s="274" t="s">
        <v>1029</v>
      </c>
      <c r="D103" s="274"/>
      <c r="E103" s="274"/>
      <c r="F103" s="274" t="s">
        <v>1030</v>
      </c>
      <c r="G103" s="275"/>
      <c r="H103" s="274" t="s">
        <v>56</v>
      </c>
      <c r="I103" s="274" t="s">
        <v>59</v>
      </c>
      <c r="J103" s="274" t="s">
        <v>1031</v>
      </c>
      <c r="K103" s="273"/>
    </row>
    <row r="104" spans="2:11" ht="17.25" customHeight="1">
      <c r="B104" s="272"/>
      <c r="C104" s="276" t="s">
        <v>1032</v>
      </c>
      <c r="D104" s="276"/>
      <c r="E104" s="276"/>
      <c r="F104" s="277" t="s">
        <v>1033</v>
      </c>
      <c r="G104" s="278"/>
      <c r="H104" s="276"/>
      <c r="I104" s="276"/>
      <c r="J104" s="276" t="s">
        <v>1034</v>
      </c>
      <c r="K104" s="273"/>
    </row>
    <row r="105" spans="2:11" ht="5.25" customHeight="1">
      <c r="B105" s="272"/>
      <c r="C105" s="274"/>
      <c r="D105" s="274"/>
      <c r="E105" s="274"/>
      <c r="F105" s="274"/>
      <c r="G105" s="290"/>
      <c r="H105" s="274"/>
      <c r="I105" s="274"/>
      <c r="J105" s="274"/>
      <c r="K105" s="273"/>
    </row>
    <row r="106" spans="2:11" ht="15" customHeight="1">
      <c r="B106" s="272"/>
      <c r="C106" s="261" t="s">
        <v>55</v>
      </c>
      <c r="D106" s="279"/>
      <c r="E106" s="279"/>
      <c r="F106" s="281" t="s">
        <v>1035</v>
      </c>
      <c r="G106" s="290"/>
      <c r="H106" s="261" t="s">
        <v>1075</v>
      </c>
      <c r="I106" s="261" t="s">
        <v>1037</v>
      </c>
      <c r="J106" s="261">
        <v>20</v>
      </c>
      <c r="K106" s="273"/>
    </row>
    <row r="107" spans="2:11" ht="15" customHeight="1">
      <c r="B107" s="272"/>
      <c r="C107" s="261" t="s">
        <v>1038</v>
      </c>
      <c r="D107" s="261"/>
      <c r="E107" s="261"/>
      <c r="F107" s="281" t="s">
        <v>1035</v>
      </c>
      <c r="G107" s="261"/>
      <c r="H107" s="261" t="s">
        <v>1075</v>
      </c>
      <c r="I107" s="261" t="s">
        <v>1037</v>
      </c>
      <c r="J107" s="261">
        <v>120</v>
      </c>
      <c r="K107" s="273"/>
    </row>
    <row r="108" spans="2:11" ht="15" customHeight="1">
      <c r="B108" s="282"/>
      <c r="C108" s="261" t="s">
        <v>1040</v>
      </c>
      <c r="D108" s="261"/>
      <c r="E108" s="261"/>
      <c r="F108" s="281" t="s">
        <v>1041</v>
      </c>
      <c r="G108" s="261"/>
      <c r="H108" s="261" t="s">
        <v>1075</v>
      </c>
      <c r="I108" s="261" t="s">
        <v>1037</v>
      </c>
      <c r="J108" s="261">
        <v>50</v>
      </c>
      <c r="K108" s="273"/>
    </row>
    <row r="109" spans="2:11" ht="15" customHeight="1">
      <c r="B109" s="282"/>
      <c r="C109" s="261" t="s">
        <v>1043</v>
      </c>
      <c r="D109" s="261"/>
      <c r="E109" s="261"/>
      <c r="F109" s="281" t="s">
        <v>1035</v>
      </c>
      <c r="G109" s="261"/>
      <c r="H109" s="261" t="s">
        <v>1075</v>
      </c>
      <c r="I109" s="261" t="s">
        <v>1045</v>
      </c>
      <c r="J109" s="261"/>
      <c r="K109" s="273"/>
    </row>
    <row r="110" spans="2:11" ht="15" customHeight="1">
      <c r="B110" s="282"/>
      <c r="C110" s="261" t="s">
        <v>1054</v>
      </c>
      <c r="D110" s="261"/>
      <c r="E110" s="261"/>
      <c r="F110" s="281" t="s">
        <v>1041</v>
      </c>
      <c r="G110" s="261"/>
      <c r="H110" s="261" t="s">
        <v>1075</v>
      </c>
      <c r="I110" s="261" t="s">
        <v>1037</v>
      </c>
      <c r="J110" s="261">
        <v>50</v>
      </c>
      <c r="K110" s="273"/>
    </row>
    <row r="111" spans="2:11" ht="15" customHeight="1">
      <c r="B111" s="282"/>
      <c r="C111" s="261" t="s">
        <v>1062</v>
      </c>
      <c r="D111" s="261"/>
      <c r="E111" s="261"/>
      <c r="F111" s="281" t="s">
        <v>1041</v>
      </c>
      <c r="G111" s="261"/>
      <c r="H111" s="261" t="s">
        <v>1075</v>
      </c>
      <c r="I111" s="261" t="s">
        <v>1037</v>
      </c>
      <c r="J111" s="261">
        <v>50</v>
      </c>
      <c r="K111" s="273"/>
    </row>
    <row r="112" spans="2:11" ht="15" customHeight="1">
      <c r="B112" s="282"/>
      <c r="C112" s="261" t="s">
        <v>1060</v>
      </c>
      <c r="D112" s="261"/>
      <c r="E112" s="261"/>
      <c r="F112" s="281" t="s">
        <v>1041</v>
      </c>
      <c r="G112" s="261"/>
      <c r="H112" s="261" t="s">
        <v>1075</v>
      </c>
      <c r="I112" s="261" t="s">
        <v>1037</v>
      </c>
      <c r="J112" s="261">
        <v>50</v>
      </c>
      <c r="K112" s="273"/>
    </row>
    <row r="113" spans="2:11" ht="15" customHeight="1">
      <c r="B113" s="282"/>
      <c r="C113" s="261" t="s">
        <v>55</v>
      </c>
      <c r="D113" s="261"/>
      <c r="E113" s="261"/>
      <c r="F113" s="281" t="s">
        <v>1035</v>
      </c>
      <c r="G113" s="261"/>
      <c r="H113" s="261" t="s">
        <v>1076</v>
      </c>
      <c r="I113" s="261" t="s">
        <v>1037</v>
      </c>
      <c r="J113" s="261">
        <v>20</v>
      </c>
      <c r="K113" s="273"/>
    </row>
    <row r="114" spans="2:11" ht="15" customHeight="1">
      <c r="B114" s="282"/>
      <c r="C114" s="261" t="s">
        <v>1077</v>
      </c>
      <c r="D114" s="261"/>
      <c r="E114" s="261"/>
      <c r="F114" s="281" t="s">
        <v>1035</v>
      </c>
      <c r="G114" s="261"/>
      <c r="H114" s="261" t="s">
        <v>1078</v>
      </c>
      <c r="I114" s="261" t="s">
        <v>1037</v>
      </c>
      <c r="J114" s="261">
        <v>120</v>
      </c>
      <c r="K114" s="273"/>
    </row>
    <row r="115" spans="2:11" ht="15" customHeight="1">
      <c r="B115" s="282"/>
      <c r="C115" s="261" t="s">
        <v>40</v>
      </c>
      <c r="D115" s="261"/>
      <c r="E115" s="261"/>
      <c r="F115" s="281" t="s">
        <v>1035</v>
      </c>
      <c r="G115" s="261"/>
      <c r="H115" s="261" t="s">
        <v>1079</v>
      </c>
      <c r="I115" s="261" t="s">
        <v>1070</v>
      </c>
      <c r="J115" s="261"/>
      <c r="K115" s="273"/>
    </row>
    <row r="116" spans="2:11" ht="15" customHeight="1">
      <c r="B116" s="282"/>
      <c r="C116" s="261" t="s">
        <v>50</v>
      </c>
      <c r="D116" s="261"/>
      <c r="E116" s="261"/>
      <c r="F116" s="281" t="s">
        <v>1035</v>
      </c>
      <c r="G116" s="261"/>
      <c r="H116" s="261" t="s">
        <v>1080</v>
      </c>
      <c r="I116" s="261" t="s">
        <v>1070</v>
      </c>
      <c r="J116" s="261"/>
      <c r="K116" s="273"/>
    </row>
    <row r="117" spans="2:11" ht="15" customHeight="1">
      <c r="B117" s="282"/>
      <c r="C117" s="261" t="s">
        <v>59</v>
      </c>
      <c r="D117" s="261"/>
      <c r="E117" s="261"/>
      <c r="F117" s="281" t="s">
        <v>1035</v>
      </c>
      <c r="G117" s="261"/>
      <c r="H117" s="261" t="s">
        <v>1081</v>
      </c>
      <c r="I117" s="261" t="s">
        <v>1082</v>
      </c>
      <c r="J117" s="261"/>
      <c r="K117" s="273"/>
    </row>
    <row r="118" spans="2:1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ht="18.75" customHeight="1">
      <c r="B119" s="292"/>
      <c r="C119" s="258"/>
      <c r="D119" s="258"/>
      <c r="E119" s="258"/>
      <c r="F119" s="293"/>
      <c r="G119" s="258"/>
      <c r="H119" s="258"/>
      <c r="I119" s="258"/>
      <c r="J119" s="258"/>
      <c r="K119" s="292"/>
    </row>
    <row r="120" spans="2:11" ht="18.75" customHeight="1"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</row>
    <row r="121" spans="2:11" ht="7.5" customHeight="1">
      <c r="B121" s="294"/>
      <c r="C121" s="295"/>
      <c r="D121" s="295"/>
      <c r="E121" s="295"/>
      <c r="F121" s="295"/>
      <c r="G121" s="295"/>
      <c r="H121" s="295"/>
      <c r="I121" s="295"/>
      <c r="J121" s="295"/>
      <c r="K121" s="296"/>
    </row>
    <row r="122" spans="2:11" ht="45" customHeight="1">
      <c r="B122" s="297"/>
      <c r="C122" s="378" t="s">
        <v>1083</v>
      </c>
      <c r="D122" s="378"/>
      <c r="E122" s="378"/>
      <c r="F122" s="378"/>
      <c r="G122" s="378"/>
      <c r="H122" s="378"/>
      <c r="I122" s="378"/>
      <c r="J122" s="378"/>
      <c r="K122" s="298"/>
    </row>
    <row r="123" spans="2:11" ht="17.25" customHeight="1">
      <c r="B123" s="299"/>
      <c r="C123" s="274" t="s">
        <v>1029</v>
      </c>
      <c r="D123" s="274"/>
      <c r="E123" s="274"/>
      <c r="F123" s="274" t="s">
        <v>1030</v>
      </c>
      <c r="G123" s="275"/>
      <c r="H123" s="274" t="s">
        <v>56</v>
      </c>
      <c r="I123" s="274" t="s">
        <v>59</v>
      </c>
      <c r="J123" s="274" t="s">
        <v>1031</v>
      </c>
      <c r="K123" s="300"/>
    </row>
    <row r="124" spans="2:11" ht="17.25" customHeight="1">
      <c r="B124" s="299"/>
      <c r="C124" s="276" t="s">
        <v>1032</v>
      </c>
      <c r="D124" s="276"/>
      <c r="E124" s="276"/>
      <c r="F124" s="277" t="s">
        <v>1033</v>
      </c>
      <c r="G124" s="278"/>
      <c r="H124" s="276"/>
      <c r="I124" s="276"/>
      <c r="J124" s="276" t="s">
        <v>1034</v>
      </c>
      <c r="K124" s="300"/>
    </row>
    <row r="125" spans="2:11" ht="5.25" customHeight="1">
      <c r="B125" s="301"/>
      <c r="C125" s="279"/>
      <c r="D125" s="279"/>
      <c r="E125" s="279"/>
      <c r="F125" s="279"/>
      <c r="G125" s="261"/>
      <c r="H125" s="279"/>
      <c r="I125" s="279"/>
      <c r="J125" s="279"/>
      <c r="K125" s="302"/>
    </row>
    <row r="126" spans="2:11" ht="15" customHeight="1">
      <c r="B126" s="301"/>
      <c r="C126" s="261" t="s">
        <v>1038</v>
      </c>
      <c r="D126" s="279"/>
      <c r="E126" s="279"/>
      <c r="F126" s="281" t="s">
        <v>1035</v>
      </c>
      <c r="G126" s="261"/>
      <c r="H126" s="261" t="s">
        <v>1075</v>
      </c>
      <c r="I126" s="261" t="s">
        <v>1037</v>
      </c>
      <c r="J126" s="261">
        <v>120</v>
      </c>
      <c r="K126" s="303"/>
    </row>
    <row r="127" spans="2:11" ht="15" customHeight="1">
      <c r="B127" s="301"/>
      <c r="C127" s="261" t="s">
        <v>1084</v>
      </c>
      <c r="D127" s="261"/>
      <c r="E127" s="261"/>
      <c r="F127" s="281" t="s">
        <v>1035</v>
      </c>
      <c r="G127" s="261"/>
      <c r="H127" s="261" t="s">
        <v>1085</v>
      </c>
      <c r="I127" s="261" t="s">
        <v>1037</v>
      </c>
      <c r="J127" s="261" t="s">
        <v>1086</v>
      </c>
      <c r="K127" s="303"/>
    </row>
    <row r="128" spans="2:11" ht="15" customHeight="1">
      <c r="B128" s="301"/>
      <c r="C128" s="261" t="s">
        <v>983</v>
      </c>
      <c r="D128" s="261"/>
      <c r="E128" s="261"/>
      <c r="F128" s="281" t="s">
        <v>1035</v>
      </c>
      <c r="G128" s="261"/>
      <c r="H128" s="261" t="s">
        <v>1087</v>
      </c>
      <c r="I128" s="261" t="s">
        <v>1037</v>
      </c>
      <c r="J128" s="261" t="s">
        <v>1086</v>
      </c>
      <c r="K128" s="303"/>
    </row>
    <row r="129" spans="2:11" ht="15" customHeight="1">
      <c r="B129" s="301"/>
      <c r="C129" s="261" t="s">
        <v>1046</v>
      </c>
      <c r="D129" s="261"/>
      <c r="E129" s="261"/>
      <c r="F129" s="281" t="s">
        <v>1041</v>
      </c>
      <c r="G129" s="261"/>
      <c r="H129" s="261" t="s">
        <v>1047</v>
      </c>
      <c r="I129" s="261" t="s">
        <v>1037</v>
      </c>
      <c r="J129" s="261">
        <v>15</v>
      </c>
      <c r="K129" s="303"/>
    </row>
    <row r="130" spans="2:11" ht="15" customHeight="1">
      <c r="B130" s="301"/>
      <c r="C130" s="283" t="s">
        <v>1048</v>
      </c>
      <c r="D130" s="283"/>
      <c r="E130" s="283"/>
      <c r="F130" s="284" t="s">
        <v>1041</v>
      </c>
      <c r="G130" s="283"/>
      <c r="H130" s="283" t="s">
        <v>1049</v>
      </c>
      <c r="I130" s="283" t="s">
        <v>1037</v>
      </c>
      <c r="J130" s="283">
        <v>15</v>
      </c>
      <c r="K130" s="303"/>
    </row>
    <row r="131" spans="2:11" ht="15" customHeight="1">
      <c r="B131" s="301"/>
      <c r="C131" s="283" t="s">
        <v>1050</v>
      </c>
      <c r="D131" s="283"/>
      <c r="E131" s="283"/>
      <c r="F131" s="284" t="s">
        <v>1041</v>
      </c>
      <c r="G131" s="283"/>
      <c r="H131" s="283" t="s">
        <v>1051</v>
      </c>
      <c r="I131" s="283" t="s">
        <v>1037</v>
      </c>
      <c r="J131" s="283">
        <v>20</v>
      </c>
      <c r="K131" s="303"/>
    </row>
    <row r="132" spans="2:11" ht="15" customHeight="1">
      <c r="B132" s="301"/>
      <c r="C132" s="283" t="s">
        <v>1052</v>
      </c>
      <c r="D132" s="283"/>
      <c r="E132" s="283"/>
      <c r="F132" s="284" t="s">
        <v>1041</v>
      </c>
      <c r="G132" s="283"/>
      <c r="H132" s="283" t="s">
        <v>1053</v>
      </c>
      <c r="I132" s="283" t="s">
        <v>1037</v>
      </c>
      <c r="J132" s="283">
        <v>20</v>
      </c>
      <c r="K132" s="303"/>
    </row>
    <row r="133" spans="2:11" ht="15" customHeight="1">
      <c r="B133" s="301"/>
      <c r="C133" s="261" t="s">
        <v>1040</v>
      </c>
      <c r="D133" s="261"/>
      <c r="E133" s="261"/>
      <c r="F133" s="281" t="s">
        <v>1041</v>
      </c>
      <c r="G133" s="261"/>
      <c r="H133" s="261" t="s">
        <v>1075</v>
      </c>
      <c r="I133" s="261" t="s">
        <v>1037</v>
      </c>
      <c r="J133" s="261">
        <v>50</v>
      </c>
      <c r="K133" s="303"/>
    </row>
    <row r="134" spans="2:11" ht="15" customHeight="1">
      <c r="B134" s="301"/>
      <c r="C134" s="261" t="s">
        <v>1054</v>
      </c>
      <c r="D134" s="261"/>
      <c r="E134" s="261"/>
      <c r="F134" s="281" t="s">
        <v>1041</v>
      </c>
      <c r="G134" s="261"/>
      <c r="H134" s="261" t="s">
        <v>1075</v>
      </c>
      <c r="I134" s="261" t="s">
        <v>1037</v>
      </c>
      <c r="J134" s="261">
        <v>50</v>
      </c>
      <c r="K134" s="303"/>
    </row>
    <row r="135" spans="2:11" ht="15" customHeight="1">
      <c r="B135" s="301"/>
      <c r="C135" s="261" t="s">
        <v>1060</v>
      </c>
      <c r="D135" s="261"/>
      <c r="E135" s="261"/>
      <c r="F135" s="281" t="s">
        <v>1041</v>
      </c>
      <c r="G135" s="261"/>
      <c r="H135" s="261" t="s">
        <v>1075</v>
      </c>
      <c r="I135" s="261" t="s">
        <v>1037</v>
      </c>
      <c r="J135" s="261">
        <v>50</v>
      </c>
      <c r="K135" s="303"/>
    </row>
    <row r="136" spans="2:11" ht="15" customHeight="1">
      <c r="B136" s="301"/>
      <c r="C136" s="261" t="s">
        <v>1062</v>
      </c>
      <c r="D136" s="261"/>
      <c r="E136" s="261"/>
      <c r="F136" s="281" t="s">
        <v>1041</v>
      </c>
      <c r="G136" s="261"/>
      <c r="H136" s="261" t="s">
        <v>1075</v>
      </c>
      <c r="I136" s="261" t="s">
        <v>1037</v>
      </c>
      <c r="J136" s="261">
        <v>50</v>
      </c>
      <c r="K136" s="303"/>
    </row>
    <row r="137" spans="2:11" ht="15" customHeight="1">
      <c r="B137" s="301"/>
      <c r="C137" s="261" t="s">
        <v>1063</v>
      </c>
      <c r="D137" s="261"/>
      <c r="E137" s="261"/>
      <c r="F137" s="281" t="s">
        <v>1041</v>
      </c>
      <c r="G137" s="261"/>
      <c r="H137" s="261" t="s">
        <v>1088</v>
      </c>
      <c r="I137" s="261" t="s">
        <v>1037</v>
      </c>
      <c r="J137" s="261">
        <v>255</v>
      </c>
      <c r="K137" s="303"/>
    </row>
    <row r="138" spans="2:11" ht="15" customHeight="1">
      <c r="B138" s="301"/>
      <c r="C138" s="261" t="s">
        <v>1065</v>
      </c>
      <c r="D138" s="261"/>
      <c r="E138" s="261"/>
      <c r="F138" s="281" t="s">
        <v>1035</v>
      </c>
      <c r="G138" s="261"/>
      <c r="H138" s="261" t="s">
        <v>1089</v>
      </c>
      <c r="I138" s="261" t="s">
        <v>1067</v>
      </c>
      <c r="J138" s="261"/>
      <c r="K138" s="303"/>
    </row>
    <row r="139" spans="2:11" ht="15" customHeight="1">
      <c r="B139" s="301"/>
      <c r="C139" s="261" t="s">
        <v>1068</v>
      </c>
      <c r="D139" s="261"/>
      <c r="E139" s="261"/>
      <c r="F139" s="281" t="s">
        <v>1035</v>
      </c>
      <c r="G139" s="261"/>
      <c r="H139" s="261" t="s">
        <v>1090</v>
      </c>
      <c r="I139" s="261" t="s">
        <v>1070</v>
      </c>
      <c r="J139" s="261"/>
      <c r="K139" s="303"/>
    </row>
    <row r="140" spans="2:11" ht="15" customHeight="1">
      <c r="B140" s="301"/>
      <c r="C140" s="261" t="s">
        <v>1071</v>
      </c>
      <c r="D140" s="261"/>
      <c r="E140" s="261"/>
      <c r="F140" s="281" t="s">
        <v>1035</v>
      </c>
      <c r="G140" s="261"/>
      <c r="H140" s="261" t="s">
        <v>1071</v>
      </c>
      <c r="I140" s="261" t="s">
        <v>1070</v>
      </c>
      <c r="J140" s="261"/>
      <c r="K140" s="303"/>
    </row>
    <row r="141" spans="2:11" ht="15" customHeight="1">
      <c r="B141" s="301"/>
      <c r="C141" s="261" t="s">
        <v>40</v>
      </c>
      <c r="D141" s="261"/>
      <c r="E141" s="261"/>
      <c r="F141" s="281" t="s">
        <v>1035</v>
      </c>
      <c r="G141" s="261"/>
      <c r="H141" s="261" t="s">
        <v>1091</v>
      </c>
      <c r="I141" s="261" t="s">
        <v>1070</v>
      </c>
      <c r="J141" s="261"/>
      <c r="K141" s="303"/>
    </row>
    <row r="142" spans="2:11" ht="15" customHeight="1">
      <c r="B142" s="301"/>
      <c r="C142" s="261" t="s">
        <v>1092</v>
      </c>
      <c r="D142" s="261"/>
      <c r="E142" s="261"/>
      <c r="F142" s="281" t="s">
        <v>1035</v>
      </c>
      <c r="G142" s="261"/>
      <c r="H142" s="261" t="s">
        <v>1093</v>
      </c>
      <c r="I142" s="261" t="s">
        <v>1070</v>
      </c>
      <c r="J142" s="261"/>
      <c r="K142" s="303"/>
    </row>
    <row r="143" spans="2:11" ht="15" customHeight="1">
      <c r="B143" s="304"/>
      <c r="C143" s="305"/>
      <c r="D143" s="305"/>
      <c r="E143" s="305"/>
      <c r="F143" s="305"/>
      <c r="G143" s="305"/>
      <c r="H143" s="305"/>
      <c r="I143" s="305"/>
      <c r="J143" s="305"/>
      <c r="K143" s="306"/>
    </row>
    <row r="144" spans="2:11" ht="18.75" customHeight="1">
      <c r="B144" s="258"/>
      <c r="C144" s="258"/>
      <c r="D144" s="258"/>
      <c r="E144" s="258"/>
      <c r="F144" s="293"/>
      <c r="G144" s="258"/>
      <c r="H144" s="258"/>
      <c r="I144" s="258"/>
      <c r="J144" s="258"/>
      <c r="K144" s="258"/>
    </row>
    <row r="145" spans="2:11" ht="18.75" customHeight="1"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</row>
    <row r="146" spans="2:11" ht="7.5" customHeight="1">
      <c r="B146" s="269"/>
      <c r="C146" s="270"/>
      <c r="D146" s="270"/>
      <c r="E146" s="270"/>
      <c r="F146" s="270"/>
      <c r="G146" s="270"/>
      <c r="H146" s="270"/>
      <c r="I146" s="270"/>
      <c r="J146" s="270"/>
      <c r="K146" s="271"/>
    </row>
    <row r="147" spans="2:11" ht="45" customHeight="1">
      <c r="B147" s="272"/>
      <c r="C147" s="380" t="s">
        <v>1094</v>
      </c>
      <c r="D147" s="380"/>
      <c r="E147" s="380"/>
      <c r="F147" s="380"/>
      <c r="G147" s="380"/>
      <c r="H147" s="380"/>
      <c r="I147" s="380"/>
      <c r="J147" s="380"/>
      <c r="K147" s="273"/>
    </row>
    <row r="148" spans="2:11" ht="17.25" customHeight="1">
      <c r="B148" s="272"/>
      <c r="C148" s="274" t="s">
        <v>1029</v>
      </c>
      <c r="D148" s="274"/>
      <c r="E148" s="274"/>
      <c r="F148" s="274" t="s">
        <v>1030</v>
      </c>
      <c r="G148" s="275"/>
      <c r="H148" s="274" t="s">
        <v>56</v>
      </c>
      <c r="I148" s="274" t="s">
        <v>59</v>
      </c>
      <c r="J148" s="274" t="s">
        <v>1031</v>
      </c>
      <c r="K148" s="273"/>
    </row>
    <row r="149" spans="2:11" ht="17.25" customHeight="1">
      <c r="B149" s="272"/>
      <c r="C149" s="276" t="s">
        <v>1032</v>
      </c>
      <c r="D149" s="276"/>
      <c r="E149" s="276"/>
      <c r="F149" s="277" t="s">
        <v>1033</v>
      </c>
      <c r="G149" s="278"/>
      <c r="H149" s="276"/>
      <c r="I149" s="276"/>
      <c r="J149" s="276" t="s">
        <v>1034</v>
      </c>
      <c r="K149" s="273"/>
    </row>
    <row r="150" spans="2:11" ht="5.25" customHeight="1">
      <c r="B150" s="282"/>
      <c r="C150" s="279"/>
      <c r="D150" s="279"/>
      <c r="E150" s="279"/>
      <c r="F150" s="279"/>
      <c r="G150" s="280"/>
      <c r="H150" s="279"/>
      <c r="I150" s="279"/>
      <c r="J150" s="279"/>
      <c r="K150" s="303"/>
    </row>
    <row r="151" spans="2:11" ht="15" customHeight="1">
      <c r="B151" s="282"/>
      <c r="C151" s="307" t="s">
        <v>1038</v>
      </c>
      <c r="D151" s="261"/>
      <c r="E151" s="261"/>
      <c r="F151" s="308" t="s">
        <v>1035</v>
      </c>
      <c r="G151" s="261"/>
      <c r="H151" s="307" t="s">
        <v>1075</v>
      </c>
      <c r="I151" s="307" t="s">
        <v>1037</v>
      </c>
      <c r="J151" s="307">
        <v>120</v>
      </c>
      <c r="K151" s="303"/>
    </row>
    <row r="152" spans="2:11" ht="15" customHeight="1">
      <c r="B152" s="282"/>
      <c r="C152" s="307" t="s">
        <v>1084</v>
      </c>
      <c r="D152" s="261"/>
      <c r="E152" s="261"/>
      <c r="F152" s="308" t="s">
        <v>1035</v>
      </c>
      <c r="G152" s="261"/>
      <c r="H152" s="307" t="s">
        <v>1095</v>
      </c>
      <c r="I152" s="307" t="s">
        <v>1037</v>
      </c>
      <c r="J152" s="307" t="s">
        <v>1086</v>
      </c>
      <c r="K152" s="303"/>
    </row>
    <row r="153" spans="2:11" ht="15" customHeight="1">
      <c r="B153" s="282"/>
      <c r="C153" s="307" t="s">
        <v>983</v>
      </c>
      <c r="D153" s="261"/>
      <c r="E153" s="261"/>
      <c r="F153" s="308" t="s">
        <v>1035</v>
      </c>
      <c r="G153" s="261"/>
      <c r="H153" s="307" t="s">
        <v>1096</v>
      </c>
      <c r="I153" s="307" t="s">
        <v>1037</v>
      </c>
      <c r="J153" s="307" t="s">
        <v>1086</v>
      </c>
      <c r="K153" s="303"/>
    </row>
    <row r="154" spans="2:11" ht="15" customHeight="1">
      <c r="B154" s="282"/>
      <c r="C154" s="307" t="s">
        <v>1040</v>
      </c>
      <c r="D154" s="261"/>
      <c r="E154" s="261"/>
      <c r="F154" s="308" t="s">
        <v>1041</v>
      </c>
      <c r="G154" s="261"/>
      <c r="H154" s="307" t="s">
        <v>1075</v>
      </c>
      <c r="I154" s="307" t="s">
        <v>1037</v>
      </c>
      <c r="J154" s="307">
        <v>50</v>
      </c>
      <c r="K154" s="303"/>
    </row>
    <row r="155" spans="2:11" ht="15" customHeight="1">
      <c r="B155" s="282"/>
      <c r="C155" s="307" t="s">
        <v>1043</v>
      </c>
      <c r="D155" s="261"/>
      <c r="E155" s="261"/>
      <c r="F155" s="308" t="s">
        <v>1035</v>
      </c>
      <c r="G155" s="261"/>
      <c r="H155" s="307" t="s">
        <v>1075</v>
      </c>
      <c r="I155" s="307" t="s">
        <v>1045</v>
      </c>
      <c r="J155" s="307"/>
      <c r="K155" s="303"/>
    </row>
    <row r="156" spans="2:11" ht="15" customHeight="1">
      <c r="B156" s="282"/>
      <c r="C156" s="307" t="s">
        <v>1054</v>
      </c>
      <c r="D156" s="261"/>
      <c r="E156" s="261"/>
      <c r="F156" s="308" t="s">
        <v>1041</v>
      </c>
      <c r="G156" s="261"/>
      <c r="H156" s="307" t="s">
        <v>1075</v>
      </c>
      <c r="I156" s="307" t="s">
        <v>1037</v>
      </c>
      <c r="J156" s="307">
        <v>50</v>
      </c>
      <c r="K156" s="303"/>
    </row>
    <row r="157" spans="2:11" ht="15" customHeight="1">
      <c r="B157" s="282"/>
      <c r="C157" s="307" t="s">
        <v>1062</v>
      </c>
      <c r="D157" s="261"/>
      <c r="E157" s="261"/>
      <c r="F157" s="308" t="s">
        <v>1041</v>
      </c>
      <c r="G157" s="261"/>
      <c r="H157" s="307" t="s">
        <v>1075</v>
      </c>
      <c r="I157" s="307" t="s">
        <v>1037</v>
      </c>
      <c r="J157" s="307">
        <v>50</v>
      </c>
      <c r="K157" s="303"/>
    </row>
    <row r="158" spans="2:11" ht="15" customHeight="1">
      <c r="B158" s="282"/>
      <c r="C158" s="307" t="s">
        <v>1060</v>
      </c>
      <c r="D158" s="261"/>
      <c r="E158" s="261"/>
      <c r="F158" s="308" t="s">
        <v>1041</v>
      </c>
      <c r="G158" s="261"/>
      <c r="H158" s="307" t="s">
        <v>1075</v>
      </c>
      <c r="I158" s="307" t="s">
        <v>1037</v>
      </c>
      <c r="J158" s="307">
        <v>50</v>
      </c>
      <c r="K158" s="303"/>
    </row>
    <row r="159" spans="2:11" ht="15" customHeight="1">
      <c r="B159" s="282"/>
      <c r="C159" s="307" t="s">
        <v>96</v>
      </c>
      <c r="D159" s="261"/>
      <c r="E159" s="261"/>
      <c r="F159" s="308" t="s">
        <v>1035</v>
      </c>
      <c r="G159" s="261"/>
      <c r="H159" s="307" t="s">
        <v>1097</v>
      </c>
      <c r="I159" s="307" t="s">
        <v>1037</v>
      </c>
      <c r="J159" s="307" t="s">
        <v>1098</v>
      </c>
      <c r="K159" s="303"/>
    </row>
    <row r="160" spans="2:11" ht="15" customHeight="1">
      <c r="B160" s="282"/>
      <c r="C160" s="307" t="s">
        <v>1099</v>
      </c>
      <c r="D160" s="261"/>
      <c r="E160" s="261"/>
      <c r="F160" s="308" t="s">
        <v>1035</v>
      </c>
      <c r="G160" s="261"/>
      <c r="H160" s="307" t="s">
        <v>1100</v>
      </c>
      <c r="I160" s="307" t="s">
        <v>1070</v>
      </c>
      <c r="J160" s="307"/>
      <c r="K160" s="303"/>
    </row>
    <row r="161" spans="2:11" ht="15" customHeight="1">
      <c r="B161" s="309"/>
      <c r="C161" s="291"/>
      <c r="D161" s="291"/>
      <c r="E161" s="291"/>
      <c r="F161" s="291"/>
      <c r="G161" s="291"/>
      <c r="H161" s="291"/>
      <c r="I161" s="291"/>
      <c r="J161" s="291"/>
      <c r="K161" s="310"/>
    </row>
    <row r="162" spans="2:11" ht="18.75" customHeight="1">
      <c r="B162" s="258"/>
      <c r="C162" s="261"/>
      <c r="D162" s="261"/>
      <c r="E162" s="261"/>
      <c r="F162" s="281"/>
      <c r="G162" s="261"/>
      <c r="H162" s="261"/>
      <c r="I162" s="261"/>
      <c r="J162" s="261"/>
      <c r="K162" s="258"/>
    </row>
    <row r="163" spans="2:11" ht="18.75" customHeight="1"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</row>
    <row r="164" spans="2:11" ht="7.5" customHeight="1">
      <c r="B164" s="250"/>
      <c r="C164" s="251"/>
      <c r="D164" s="251"/>
      <c r="E164" s="251"/>
      <c r="F164" s="251"/>
      <c r="G164" s="251"/>
      <c r="H164" s="251"/>
      <c r="I164" s="251"/>
      <c r="J164" s="251"/>
      <c r="K164" s="252"/>
    </row>
    <row r="165" spans="2:11" ht="45" customHeight="1">
      <c r="B165" s="253"/>
      <c r="C165" s="378" t="s">
        <v>1101</v>
      </c>
      <c r="D165" s="378"/>
      <c r="E165" s="378"/>
      <c r="F165" s="378"/>
      <c r="G165" s="378"/>
      <c r="H165" s="378"/>
      <c r="I165" s="378"/>
      <c r="J165" s="378"/>
      <c r="K165" s="254"/>
    </row>
    <row r="166" spans="2:11" ht="17.25" customHeight="1">
      <c r="B166" s="253"/>
      <c r="C166" s="274" t="s">
        <v>1029</v>
      </c>
      <c r="D166" s="274"/>
      <c r="E166" s="274"/>
      <c r="F166" s="274" t="s">
        <v>1030</v>
      </c>
      <c r="G166" s="311"/>
      <c r="H166" s="312" t="s">
        <v>56</v>
      </c>
      <c r="I166" s="312" t="s">
        <v>59</v>
      </c>
      <c r="J166" s="274" t="s">
        <v>1031</v>
      </c>
      <c r="K166" s="254"/>
    </row>
    <row r="167" spans="2:11" ht="17.25" customHeight="1">
      <c r="B167" s="255"/>
      <c r="C167" s="276" t="s">
        <v>1032</v>
      </c>
      <c r="D167" s="276"/>
      <c r="E167" s="276"/>
      <c r="F167" s="277" t="s">
        <v>1033</v>
      </c>
      <c r="G167" s="313"/>
      <c r="H167" s="314"/>
      <c r="I167" s="314"/>
      <c r="J167" s="276" t="s">
        <v>1034</v>
      </c>
      <c r="K167" s="256"/>
    </row>
    <row r="168" spans="2:11" ht="5.25" customHeight="1">
      <c r="B168" s="282"/>
      <c r="C168" s="279"/>
      <c r="D168" s="279"/>
      <c r="E168" s="279"/>
      <c r="F168" s="279"/>
      <c r="G168" s="280"/>
      <c r="H168" s="279"/>
      <c r="I168" s="279"/>
      <c r="J168" s="279"/>
      <c r="K168" s="303"/>
    </row>
    <row r="169" spans="2:11" ht="15" customHeight="1">
      <c r="B169" s="282"/>
      <c r="C169" s="261" t="s">
        <v>1038</v>
      </c>
      <c r="D169" s="261"/>
      <c r="E169" s="261"/>
      <c r="F169" s="281" t="s">
        <v>1035</v>
      </c>
      <c r="G169" s="261"/>
      <c r="H169" s="261" t="s">
        <v>1075</v>
      </c>
      <c r="I169" s="261" t="s">
        <v>1037</v>
      </c>
      <c r="J169" s="261">
        <v>120</v>
      </c>
      <c r="K169" s="303"/>
    </row>
    <row r="170" spans="2:11" ht="15" customHeight="1">
      <c r="B170" s="282"/>
      <c r="C170" s="261" t="s">
        <v>1084</v>
      </c>
      <c r="D170" s="261"/>
      <c r="E170" s="261"/>
      <c r="F170" s="281" t="s">
        <v>1035</v>
      </c>
      <c r="G170" s="261"/>
      <c r="H170" s="261" t="s">
        <v>1085</v>
      </c>
      <c r="I170" s="261" t="s">
        <v>1037</v>
      </c>
      <c r="J170" s="261" t="s">
        <v>1086</v>
      </c>
      <c r="K170" s="303"/>
    </row>
    <row r="171" spans="2:11" ht="15" customHeight="1">
      <c r="B171" s="282"/>
      <c r="C171" s="261" t="s">
        <v>983</v>
      </c>
      <c r="D171" s="261"/>
      <c r="E171" s="261"/>
      <c r="F171" s="281" t="s">
        <v>1035</v>
      </c>
      <c r="G171" s="261"/>
      <c r="H171" s="261" t="s">
        <v>1102</v>
      </c>
      <c r="I171" s="261" t="s">
        <v>1037</v>
      </c>
      <c r="J171" s="261" t="s">
        <v>1086</v>
      </c>
      <c r="K171" s="303"/>
    </row>
    <row r="172" spans="2:11" ht="15" customHeight="1">
      <c r="B172" s="282"/>
      <c r="C172" s="261" t="s">
        <v>1040</v>
      </c>
      <c r="D172" s="261"/>
      <c r="E172" s="261"/>
      <c r="F172" s="281" t="s">
        <v>1041</v>
      </c>
      <c r="G172" s="261"/>
      <c r="H172" s="261" t="s">
        <v>1102</v>
      </c>
      <c r="I172" s="261" t="s">
        <v>1037</v>
      </c>
      <c r="J172" s="261">
        <v>50</v>
      </c>
      <c r="K172" s="303"/>
    </row>
    <row r="173" spans="2:11" ht="15" customHeight="1">
      <c r="B173" s="282"/>
      <c r="C173" s="261" t="s">
        <v>1043</v>
      </c>
      <c r="D173" s="261"/>
      <c r="E173" s="261"/>
      <c r="F173" s="281" t="s">
        <v>1035</v>
      </c>
      <c r="G173" s="261"/>
      <c r="H173" s="261" t="s">
        <v>1102</v>
      </c>
      <c r="I173" s="261" t="s">
        <v>1045</v>
      </c>
      <c r="J173" s="261"/>
      <c r="K173" s="303"/>
    </row>
    <row r="174" spans="2:11" ht="15" customHeight="1">
      <c r="B174" s="282"/>
      <c r="C174" s="261" t="s">
        <v>1054</v>
      </c>
      <c r="D174" s="261"/>
      <c r="E174" s="261"/>
      <c r="F174" s="281" t="s">
        <v>1041</v>
      </c>
      <c r="G174" s="261"/>
      <c r="H174" s="261" t="s">
        <v>1102</v>
      </c>
      <c r="I174" s="261" t="s">
        <v>1037</v>
      </c>
      <c r="J174" s="261">
        <v>50</v>
      </c>
      <c r="K174" s="303"/>
    </row>
    <row r="175" spans="2:11" ht="15" customHeight="1">
      <c r="B175" s="282"/>
      <c r="C175" s="261" t="s">
        <v>1062</v>
      </c>
      <c r="D175" s="261"/>
      <c r="E175" s="261"/>
      <c r="F175" s="281" t="s">
        <v>1041</v>
      </c>
      <c r="G175" s="261"/>
      <c r="H175" s="261" t="s">
        <v>1102</v>
      </c>
      <c r="I175" s="261" t="s">
        <v>1037</v>
      </c>
      <c r="J175" s="261">
        <v>50</v>
      </c>
      <c r="K175" s="303"/>
    </row>
    <row r="176" spans="2:11" ht="15" customHeight="1">
      <c r="B176" s="282"/>
      <c r="C176" s="261" t="s">
        <v>1060</v>
      </c>
      <c r="D176" s="261"/>
      <c r="E176" s="261"/>
      <c r="F176" s="281" t="s">
        <v>1041</v>
      </c>
      <c r="G176" s="261"/>
      <c r="H176" s="261" t="s">
        <v>1102</v>
      </c>
      <c r="I176" s="261" t="s">
        <v>1037</v>
      </c>
      <c r="J176" s="261">
        <v>50</v>
      </c>
      <c r="K176" s="303"/>
    </row>
    <row r="177" spans="2:11" ht="15" customHeight="1">
      <c r="B177" s="282"/>
      <c r="C177" s="261" t="s">
        <v>110</v>
      </c>
      <c r="D177" s="261"/>
      <c r="E177" s="261"/>
      <c r="F177" s="281" t="s">
        <v>1035</v>
      </c>
      <c r="G177" s="261"/>
      <c r="H177" s="261" t="s">
        <v>1103</v>
      </c>
      <c r="I177" s="261" t="s">
        <v>1104</v>
      </c>
      <c r="J177" s="261"/>
      <c r="K177" s="303"/>
    </row>
    <row r="178" spans="2:11" ht="15" customHeight="1">
      <c r="B178" s="282"/>
      <c r="C178" s="261" t="s">
        <v>59</v>
      </c>
      <c r="D178" s="261"/>
      <c r="E178" s="261"/>
      <c r="F178" s="281" t="s">
        <v>1035</v>
      </c>
      <c r="G178" s="261"/>
      <c r="H178" s="261" t="s">
        <v>1105</v>
      </c>
      <c r="I178" s="261" t="s">
        <v>1106</v>
      </c>
      <c r="J178" s="261">
        <v>1</v>
      </c>
      <c r="K178" s="303"/>
    </row>
    <row r="179" spans="2:11" ht="15" customHeight="1">
      <c r="B179" s="282"/>
      <c r="C179" s="261" t="s">
        <v>55</v>
      </c>
      <c r="D179" s="261"/>
      <c r="E179" s="261"/>
      <c r="F179" s="281" t="s">
        <v>1035</v>
      </c>
      <c r="G179" s="261"/>
      <c r="H179" s="261" t="s">
        <v>1107</v>
      </c>
      <c r="I179" s="261" t="s">
        <v>1037</v>
      </c>
      <c r="J179" s="261">
        <v>20</v>
      </c>
      <c r="K179" s="303"/>
    </row>
    <row r="180" spans="2:11" ht="15" customHeight="1">
      <c r="B180" s="282"/>
      <c r="C180" s="261" t="s">
        <v>56</v>
      </c>
      <c r="D180" s="261"/>
      <c r="E180" s="261"/>
      <c r="F180" s="281" t="s">
        <v>1035</v>
      </c>
      <c r="G180" s="261"/>
      <c r="H180" s="261" t="s">
        <v>1108</v>
      </c>
      <c r="I180" s="261" t="s">
        <v>1037</v>
      </c>
      <c r="J180" s="261">
        <v>255</v>
      </c>
      <c r="K180" s="303"/>
    </row>
    <row r="181" spans="2:11" ht="15" customHeight="1">
      <c r="B181" s="282"/>
      <c r="C181" s="261" t="s">
        <v>111</v>
      </c>
      <c r="D181" s="261"/>
      <c r="E181" s="261"/>
      <c r="F181" s="281" t="s">
        <v>1035</v>
      </c>
      <c r="G181" s="261"/>
      <c r="H181" s="261" t="s">
        <v>999</v>
      </c>
      <c r="I181" s="261" t="s">
        <v>1037</v>
      </c>
      <c r="J181" s="261">
        <v>10</v>
      </c>
      <c r="K181" s="303"/>
    </row>
    <row r="182" spans="2:11" ht="15" customHeight="1">
      <c r="B182" s="282"/>
      <c r="C182" s="261" t="s">
        <v>112</v>
      </c>
      <c r="D182" s="261"/>
      <c r="E182" s="261"/>
      <c r="F182" s="281" t="s">
        <v>1035</v>
      </c>
      <c r="G182" s="261"/>
      <c r="H182" s="261" t="s">
        <v>1109</v>
      </c>
      <c r="I182" s="261" t="s">
        <v>1070</v>
      </c>
      <c r="J182" s="261"/>
      <c r="K182" s="303"/>
    </row>
    <row r="183" spans="2:11" ht="15" customHeight="1">
      <c r="B183" s="282"/>
      <c r="C183" s="261" t="s">
        <v>1110</v>
      </c>
      <c r="D183" s="261"/>
      <c r="E183" s="261"/>
      <c r="F183" s="281" t="s">
        <v>1035</v>
      </c>
      <c r="G183" s="261"/>
      <c r="H183" s="261" t="s">
        <v>1111</v>
      </c>
      <c r="I183" s="261" t="s">
        <v>1070</v>
      </c>
      <c r="J183" s="261"/>
      <c r="K183" s="303"/>
    </row>
    <row r="184" spans="2:11" ht="15" customHeight="1">
      <c r="B184" s="282"/>
      <c r="C184" s="261" t="s">
        <v>1099</v>
      </c>
      <c r="D184" s="261"/>
      <c r="E184" s="261"/>
      <c r="F184" s="281" t="s">
        <v>1035</v>
      </c>
      <c r="G184" s="261"/>
      <c r="H184" s="261" t="s">
        <v>1112</v>
      </c>
      <c r="I184" s="261" t="s">
        <v>1070</v>
      </c>
      <c r="J184" s="261"/>
      <c r="K184" s="303"/>
    </row>
    <row r="185" spans="2:11" ht="15" customHeight="1">
      <c r="B185" s="282"/>
      <c r="C185" s="261" t="s">
        <v>114</v>
      </c>
      <c r="D185" s="261"/>
      <c r="E185" s="261"/>
      <c r="F185" s="281" t="s">
        <v>1041</v>
      </c>
      <c r="G185" s="261"/>
      <c r="H185" s="261" t="s">
        <v>1113</v>
      </c>
      <c r="I185" s="261" t="s">
        <v>1037</v>
      </c>
      <c r="J185" s="261">
        <v>50</v>
      </c>
      <c r="K185" s="303"/>
    </row>
    <row r="186" spans="2:11" ht="15" customHeight="1">
      <c r="B186" s="282"/>
      <c r="C186" s="261" t="s">
        <v>1114</v>
      </c>
      <c r="D186" s="261"/>
      <c r="E186" s="261"/>
      <c r="F186" s="281" t="s">
        <v>1041</v>
      </c>
      <c r="G186" s="261"/>
      <c r="H186" s="261" t="s">
        <v>1115</v>
      </c>
      <c r="I186" s="261" t="s">
        <v>1116</v>
      </c>
      <c r="J186" s="261"/>
      <c r="K186" s="303"/>
    </row>
    <row r="187" spans="2:11" ht="15" customHeight="1">
      <c r="B187" s="282"/>
      <c r="C187" s="261" t="s">
        <v>1117</v>
      </c>
      <c r="D187" s="261"/>
      <c r="E187" s="261"/>
      <c r="F187" s="281" t="s">
        <v>1041</v>
      </c>
      <c r="G187" s="261"/>
      <c r="H187" s="261" t="s">
        <v>1118</v>
      </c>
      <c r="I187" s="261" t="s">
        <v>1116</v>
      </c>
      <c r="J187" s="261"/>
      <c r="K187" s="303"/>
    </row>
    <row r="188" spans="2:11" ht="15" customHeight="1">
      <c r="B188" s="282"/>
      <c r="C188" s="261" t="s">
        <v>1119</v>
      </c>
      <c r="D188" s="261"/>
      <c r="E188" s="261"/>
      <c r="F188" s="281" t="s">
        <v>1041</v>
      </c>
      <c r="G188" s="261"/>
      <c r="H188" s="261" t="s">
        <v>1120</v>
      </c>
      <c r="I188" s="261" t="s">
        <v>1116</v>
      </c>
      <c r="J188" s="261"/>
      <c r="K188" s="303"/>
    </row>
    <row r="189" spans="2:11" ht="15" customHeight="1">
      <c r="B189" s="282"/>
      <c r="C189" s="315" t="s">
        <v>1121</v>
      </c>
      <c r="D189" s="261"/>
      <c r="E189" s="261"/>
      <c r="F189" s="281" t="s">
        <v>1041</v>
      </c>
      <c r="G189" s="261"/>
      <c r="H189" s="261" t="s">
        <v>1122</v>
      </c>
      <c r="I189" s="261" t="s">
        <v>1123</v>
      </c>
      <c r="J189" s="316" t="s">
        <v>1124</v>
      </c>
      <c r="K189" s="303"/>
    </row>
    <row r="190" spans="2:11" ht="15" customHeight="1">
      <c r="B190" s="282"/>
      <c r="C190" s="267" t="s">
        <v>44</v>
      </c>
      <c r="D190" s="261"/>
      <c r="E190" s="261"/>
      <c r="F190" s="281" t="s">
        <v>1035</v>
      </c>
      <c r="G190" s="261"/>
      <c r="H190" s="258" t="s">
        <v>1125</v>
      </c>
      <c r="I190" s="261" t="s">
        <v>1126</v>
      </c>
      <c r="J190" s="261"/>
      <c r="K190" s="303"/>
    </row>
    <row r="191" spans="2:11" ht="15" customHeight="1">
      <c r="B191" s="282"/>
      <c r="C191" s="267" t="s">
        <v>1127</v>
      </c>
      <c r="D191" s="261"/>
      <c r="E191" s="261"/>
      <c r="F191" s="281" t="s">
        <v>1035</v>
      </c>
      <c r="G191" s="261"/>
      <c r="H191" s="261" t="s">
        <v>1128</v>
      </c>
      <c r="I191" s="261" t="s">
        <v>1070</v>
      </c>
      <c r="J191" s="261"/>
      <c r="K191" s="303"/>
    </row>
    <row r="192" spans="2:11" ht="15" customHeight="1">
      <c r="B192" s="282"/>
      <c r="C192" s="267" t="s">
        <v>1129</v>
      </c>
      <c r="D192" s="261"/>
      <c r="E192" s="261"/>
      <c r="F192" s="281" t="s">
        <v>1035</v>
      </c>
      <c r="G192" s="261"/>
      <c r="H192" s="261" t="s">
        <v>1130</v>
      </c>
      <c r="I192" s="261" t="s">
        <v>1070</v>
      </c>
      <c r="J192" s="261"/>
      <c r="K192" s="303"/>
    </row>
    <row r="193" spans="2:11" ht="15" customHeight="1">
      <c r="B193" s="282"/>
      <c r="C193" s="267" t="s">
        <v>1131</v>
      </c>
      <c r="D193" s="261"/>
      <c r="E193" s="261"/>
      <c r="F193" s="281" t="s">
        <v>1041</v>
      </c>
      <c r="G193" s="261"/>
      <c r="H193" s="261" t="s">
        <v>1132</v>
      </c>
      <c r="I193" s="261" t="s">
        <v>1070</v>
      </c>
      <c r="J193" s="261"/>
      <c r="K193" s="303"/>
    </row>
    <row r="194" spans="2:11" ht="15" customHeight="1">
      <c r="B194" s="309"/>
      <c r="C194" s="317"/>
      <c r="D194" s="291"/>
      <c r="E194" s="291"/>
      <c r="F194" s="291"/>
      <c r="G194" s="291"/>
      <c r="H194" s="291"/>
      <c r="I194" s="291"/>
      <c r="J194" s="291"/>
      <c r="K194" s="310"/>
    </row>
    <row r="195" spans="2:11" ht="18.75" customHeight="1">
      <c r="B195" s="258"/>
      <c r="C195" s="261"/>
      <c r="D195" s="261"/>
      <c r="E195" s="261"/>
      <c r="F195" s="281"/>
      <c r="G195" s="261"/>
      <c r="H195" s="261"/>
      <c r="I195" s="261"/>
      <c r="J195" s="261"/>
      <c r="K195" s="258"/>
    </row>
    <row r="196" spans="2:11" ht="18.75" customHeight="1">
      <c r="B196" s="258"/>
      <c r="C196" s="261"/>
      <c r="D196" s="261"/>
      <c r="E196" s="261"/>
      <c r="F196" s="281"/>
      <c r="G196" s="261"/>
      <c r="H196" s="261"/>
      <c r="I196" s="261"/>
      <c r="J196" s="261"/>
      <c r="K196" s="258"/>
    </row>
    <row r="197" spans="2:11" ht="18.75" customHeight="1"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</row>
    <row r="198" spans="2:11" ht="12">
      <c r="B198" s="250"/>
      <c r="C198" s="251"/>
      <c r="D198" s="251"/>
      <c r="E198" s="251"/>
      <c r="F198" s="251"/>
      <c r="G198" s="251"/>
      <c r="H198" s="251"/>
      <c r="I198" s="251"/>
      <c r="J198" s="251"/>
      <c r="K198" s="252"/>
    </row>
    <row r="199" spans="2:11" ht="22.2">
      <c r="B199" s="253"/>
      <c r="C199" s="378" t="s">
        <v>1133</v>
      </c>
      <c r="D199" s="378"/>
      <c r="E199" s="378"/>
      <c r="F199" s="378"/>
      <c r="G199" s="378"/>
      <c r="H199" s="378"/>
      <c r="I199" s="378"/>
      <c r="J199" s="378"/>
      <c r="K199" s="254"/>
    </row>
    <row r="200" spans="2:11" ht="25.5" customHeight="1">
      <c r="B200" s="253"/>
      <c r="C200" s="318" t="s">
        <v>1134</v>
      </c>
      <c r="D200" s="318"/>
      <c r="E200" s="318"/>
      <c r="F200" s="318" t="s">
        <v>1135</v>
      </c>
      <c r="G200" s="319"/>
      <c r="H200" s="377" t="s">
        <v>1136</v>
      </c>
      <c r="I200" s="377"/>
      <c r="J200" s="377"/>
      <c r="K200" s="254"/>
    </row>
    <row r="201" spans="2:11" ht="5.25" customHeight="1">
      <c r="B201" s="282"/>
      <c r="C201" s="279"/>
      <c r="D201" s="279"/>
      <c r="E201" s="279"/>
      <c r="F201" s="279"/>
      <c r="G201" s="261"/>
      <c r="H201" s="279"/>
      <c r="I201" s="279"/>
      <c r="J201" s="279"/>
      <c r="K201" s="303"/>
    </row>
    <row r="202" spans="2:11" ht="15" customHeight="1">
      <c r="B202" s="282"/>
      <c r="C202" s="261" t="s">
        <v>1126</v>
      </c>
      <c r="D202" s="261"/>
      <c r="E202" s="261"/>
      <c r="F202" s="281" t="s">
        <v>45</v>
      </c>
      <c r="G202" s="261"/>
      <c r="H202" s="376" t="s">
        <v>1137</v>
      </c>
      <c r="I202" s="376"/>
      <c r="J202" s="376"/>
      <c r="K202" s="303"/>
    </row>
    <row r="203" spans="2:11" ht="15" customHeight="1">
      <c r="B203" s="282"/>
      <c r="C203" s="288"/>
      <c r="D203" s="261"/>
      <c r="E203" s="261"/>
      <c r="F203" s="281" t="s">
        <v>46</v>
      </c>
      <c r="G203" s="261"/>
      <c r="H203" s="376" t="s">
        <v>1138</v>
      </c>
      <c r="I203" s="376"/>
      <c r="J203" s="376"/>
      <c r="K203" s="303"/>
    </row>
    <row r="204" spans="2:11" ht="15" customHeight="1">
      <c r="B204" s="282"/>
      <c r="C204" s="288"/>
      <c r="D204" s="261"/>
      <c r="E204" s="261"/>
      <c r="F204" s="281" t="s">
        <v>49</v>
      </c>
      <c r="G204" s="261"/>
      <c r="H204" s="376" t="s">
        <v>1139</v>
      </c>
      <c r="I204" s="376"/>
      <c r="J204" s="376"/>
      <c r="K204" s="303"/>
    </row>
    <row r="205" spans="2:11" ht="15" customHeight="1">
      <c r="B205" s="282"/>
      <c r="C205" s="261"/>
      <c r="D205" s="261"/>
      <c r="E205" s="261"/>
      <c r="F205" s="281" t="s">
        <v>47</v>
      </c>
      <c r="G205" s="261"/>
      <c r="H205" s="376" t="s">
        <v>1140</v>
      </c>
      <c r="I205" s="376"/>
      <c r="J205" s="376"/>
      <c r="K205" s="303"/>
    </row>
    <row r="206" spans="2:11" ht="15" customHeight="1">
      <c r="B206" s="282"/>
      <c r="C206" s="261"/>
      <c r="D206" s="261"/>
      <c r="E206" s="261"/>
      <c r="F206" s="281" t="s">
        <v>48</v>
      </c>
      <c r="G206" s="261"/>
      <c r="H206" s="376" t="s">
        <v>1141</v>
      </c>
      <c r="I206" s="376"/>
      <c r="J206" s="376"/>
      <c r="K206" s="303"/>
    </row>
    <row r="207" spans="2:11" ht="15" customHeight="1">
      <c r="B207" s="282"/>
      <c r="C207" s="261"/>
      <c r="D207" s="261"/>
      <c r="E207" s="261"/>
      <c r="F207" s="281"/>
      <c r="G207" s="261"/>
      <c r="H207" s="261"/>
      <c r="I207" s="261"/>
      <c r="J207" s="261"/>
      <c r="K207" s="303"/>
    </row>
    <row r="208" spans="2:11" ht="15" customHeight="1">
      <c r="B208" s="282"/>
      <c r="C208" s="261" t="s">
        <v>1082</v>
      </c>
      <c r="D208" s="261"/>
      <c r="E208" s="261"/>
      <c r="F208" s="281" t="s">
        <v>81</v>
      </c>
      <c r="G208" s="261"/>
      <c r="H208" s="376" t="s">
        <v>1142</v>
      </c>
      <c r="I208" s="376"/>
      <c r="J208" s="376"/>
      <c r="K208" s="303"/>
    </row>
    <row r="209" spans="2:11" ht="15" customHeight="1">
      <c r="B209" s="282"/>
      <c r="C209" s="288"/>
      <c r="D209" s="261"/>
      <c r="E209" s="261"/>
      <c r="F209" s="281" t="s">
        <v>977</v>
      </c>
      <c r="G209" s="261"/>
      <c r="H209" s="376" t="s">
        <v>978</v>
      </c>
      <c r="I209" s="376"/>
      <c r="J209" s="376"/>
      <c r="K209" s="303"/>
    </row>
    <row r="210" spans="2:11" ht="15" customHeight="1">
      <c r="B210" s="282"/>
      <c r="C210" s="261"/>
      <c r="D210" s="261"/>
      <c r="E210" s="261"/>
      <c r="F210" s="281" t="s">
        <v>975</v>
      </c>
      <c r="G210" s="261"/>
      <c r="H210" s="376" t="s">
        <v>1143</v>
      </c>
      <c r="I210" s="376"/>
      <c r="J210" s="376"/>
      <c r="K210" s="303"/>
    </row>
    <row r="211" spans="2:11" ht="15" customHeight="1">
      <c r="B211" s="320"/>
      <c r="C211" s="288"/>
      <c r="D211" s="288"/>
      <c r="E211" s="288"/>
      <c r="F211" s="281" t="s">
        <v>979</v>
      </c>
      <c r="G211" s="267"/>
      <c r="H211" s="375" t="s">
        <v>980</v>
      </c>
      <c r="I211" s="375"/>
      <c r="J211" s="375"/>
      <c r="K211" s="321"/>
    </row>
    <row r="212" spans="2:11" ht="15" customHeight="1">
      <c r="B212" s="320"/>
      <c r="C212" s="288"/>
      <c r="D212" s="288"/>
      <c r="E212" s="288"/>
      <c r="F212" s="281" t="s">
        <v>981</v>
      </c>
      <c r="G212" s="267"/>
      <c r="H212" s="375" t="s">
        <v>1144</v>
      </c>
      <c r="I212" s="375"/>
      <c r="J212" s="375"/>
      <c r="K212" s="321"/>
    </row>
    <row r="213" spans="2:11" ht="15" customHeight="1">
      <c r="B213" s="320"/>
      <c r="C213" s="288"/>
      <c r="D213" s="288"/>
      <c r="E213" s="288"/>
      <c r="F213" s="322"/>
      <c r="G213" s="267"/>
      <c r="H213" s="323"/>
      <c r="I213" s="323"/>
      <c r="J213" s="323"/>
      <c r="K213" s="321"/>
    </row>
    <row r="214" spans="2:11" ht="15" customHeight="1">
      <c r="B214" s="320"/>
      <c r="C214" s="261" t="s">
        <v>1106</v>
      </c>
      <c r="D214" s="288"/>
      <c r="E214" s="288"/>
      <c r="F214" s="281">
        <v>1</v>
      </c>
      <c r="G214" s="267"/>
      <c r="H214" s="375" t="s">
        <v>1145</v>
      </c>
      <c r="I214" s="375"/>
      <c r="J214" s="375"/>
      <c r="K214" s="321"/>
    </row>
    <row r="215" spans="2:11" ht="15" customHeight="1">
      <c r="B215" s="320"/>
      <c r="C215" s="288"/>
      <c r="D215" s="288"/>
      <c r="E215" s="288"/>
      <c r="F215" s="281">
        <v>2</v>
      </c>
      <c r="G215" s="267"/>
      <c r="H215" s="375" t="s">
        <v>1146</v>
      </c>
      <c r="I215" s="375"/>
      <c r="J215" s="375"/>
      <c r="K215" s="321"/>
    </row>
    <row r="216" spans="2:11" ht="15" customHeight="1">
      <c r="B216" s="320"/>
      <c r="C216" s="288"/>
      <c r="D216" s="288"/>
      <c r="E216" s="288"/>
      <c r="F216" s="281">
        <v>3</v>
      </c>
      <c r="G216" s="267"/>
      <c r="H216" s="375" t="s">
        <v>1147</v>
      </c>
      <c r="I216" s="375"/>
      <c r="J216" s="375"/>
      <c r="K216" s="321"/>
    </row>
    <row r="217" spans="2:11" ht="15" customHeight="1">
      <c r="B217" s="320"/>
      <c r="C217" s="288"/>
      <c r="D217" s="288"/>
      <c r="E217" s="288"/>
      <c r="F217" s="281">
        <v>4</v>
      </c>
      <c r="G217" s="267"/>
      <c r="H217" s="375" t="s">
        <v>1148</v>
      </c>
      <c r="I217" s="375"/>
      <c r="J217" s="375"/>
      <c r="K217" s="321"/>
    </row>
    <row r="218" spans="2:11" ht="12.75" customHeight="1">
      <c r="B218" s="324"/>
      <c r="C218" s="325"/>
      <c r="D218" s="325"/>
      <c r="E218" s="325"/>
      <c r="F218" s="325"/>
      <c r="G218" s="325"/>
      <c r="H218" s="325"/>
      <c r="I218" s="325"/>
      <c r="J218" s="325"/>
      <c r="K218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Blavková</dc:creator>
  <cp:keywords/>
  <dc:description/>
  <cp:lastModifiedBy>Nina Blavková</cp:lastModifiedBy>
  <cp:lastPrinted>2019-02-25T16:05:45Z</cp:lastPrinted>
  <dcterms:created xsi:type="dcterms:W3CDTF">2019-02-25T16:01:03Z</dcterms:created>
  <dcterms:modified xsi:type="dcterms:W3CDTF">2019-02-25T16:06:05Z</dcterms:modified>
  <cp:category/>
  <cp:version/>
  <cp:contentType/>
  <cp:contentStatus/>
</cp:coreProperties>
</file>