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80216 - Oprava hřbitov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'20180216 - Oprava hřbitov...'!$C$90:$K$431</definedName>
    <definedName name="_xlnm.Print_Area" localSheetId="1">'20180216 - Oprava hřbitov...'!$C$4:$J$34,'20180216 - Oprava hřbitov...'!$C$40:$J$74,'20180216 - Oprava hřbitov...'!$C$80:$K$431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'20180216 - Oprava hřbitov...'!$90:$90</definedName>
  </definedNames>
  <calcPr fullCalcOnLoad="1"/>
</workbook>
</file>

<file path=xl/sharedStrings.xml><?xml version="1.0" encoding="utf-8"?>
<sst xmlns="http://schemas.openxmlformats.org/spreadsheetml/2006/main" count="3854" uniqueCount="993">
  <si>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</si>
  <si>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</si>
  <si>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</si>
  <si>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</si>
  <si>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</si>
  <si>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</si>
  <si>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</si>
  <si>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{d5e0f008-76d3-4245-853e-4bd25eaef923}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</si>
  <si>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</si>
  <si>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</si>
  <si>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</si>
  <si>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</si>
  <si>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</si>
  <si>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</si>
  <si>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</si>
  <si>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</si>
  <si>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20180216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</si>
  <si>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</si>
  <si>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</si>
  <si>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hřbitovní kaple</t>
  </si>
  <si>
    <t>KSO:</t>
  </si>
  <si>
    <t/>
  </si>
  <si>
    <t>CC-CZ:</t>
  </si>
  <si>
    <t>Místo:</t>
  </si>
  <si>
    <t>Šluknov</t>
  </si>
  <si>
    <t>Datum:</t>
  </si>
  <si>
    <t>16. 2. 2018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</si>
  <si>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</si>
  <si>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</si>
  <si>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</si>
  <si>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</si>
  <si>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</si>
  <si>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</si>
  <si>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</si>
  <si>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>Ing. Kňákal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</si>
  <si>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</si>
  <si>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</si>
  <si>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</si>
  <si>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</si>
  <si>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</si>
  <si>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</si>
  <si>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</si>
  <si>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</si>
  <si>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</si>
  <si>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</si>
  <si>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</si>
  <si>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</si>
  <si>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</si>
  <si>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</si>
  <si>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</si>
  <si>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</si>
  <si>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</si>
  <si>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</si>
  <si>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</si>
  <si>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</si>
  <si>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</si>
  <si>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</si>
  <si>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</si>
  <si>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</si>
  <si>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</si>
  <si>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</si>
  <si>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</si>
  <si>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</si>
  <si>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</si>
  <si>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</si>
  <si>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</si>
  <si>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</si>
  <si>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</si>
  <si>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</si>
  <si>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</si>
  <si>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</si>
  <si>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</si>
  <si>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</si>
  <si>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</si>
  <si>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</si>
  <si>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</si>
  <si>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</si>
  <si>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</si>
  <si>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</si>
  <si>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</si>
  <si>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</si>
  <si>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</si>
  <si>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</si>
  <si>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</si>
  <si>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</si>
  <si>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</si>
  <si>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</si>
  <si>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</si>
  <si>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</si>
  <si>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</si>
  <si>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</si>
  <si>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</si>
  <si>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</si>
  <si>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</si>
  <si>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</si>
  <si>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</si>
  <si>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</si>
  <si>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</si>
  <si>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</si>
  <si>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</si>
  <si>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</si>
  <si>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</si>
  <si>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</si>
  <si>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</si>
  <si>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</si>
  <si>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</si>
  <si>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</si>
  <si>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</si>
  <si>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</si>
  <si>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</si>
  <si>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</si>
  <si>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</si>
  <si>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</si>
  <si>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</si>
  <si>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</si>
  <si>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</si>
  <si>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</si>
  <si>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</si>
  <si>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</si>
  <si>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</si>
  <si>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</si>
  <si>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</si>
  <si>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</si>
  <si>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</si>
  <si>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</si>
  <si>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</si>
  <si>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</si>
  <si>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</si>
  <si>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Zakládání</t>
  </si>
  <si>
    <t>K</t>
  </si>
  <si>
    <t>271572211</t>
  </si>
  <si>
    <t>Podsyp pod základové konstrukce se zhutněním z netříděného štěrkopísku</t>
  </si>
  <si>
    <t>m3</t>
  </si>
  <si>
    <t>CS ÚRS 2018 01</t>
  </si>
  <si>
    <t>4</t>
  </si>
  <si>
    <t>-459478371</t>
  </si>
  <si>
    <t>PP</t>
  </si>
  <si>
    <t>Podsyp pod základové konstrukce se zhutněním a urovnáním povrchu ze štěrkopísku netříděného</t>
  </si>
  <si>
    <t>VV</t>
  </si>
  <si>
    <t>1,050/3</t>
  </si>
  <si>
    <t>3</t>
  </si>
  <si>
    <t>Svislé a kompletní konstrukce</t>
  </si>
  <si>
    <t>93</t>
  </si>
  <si>
    <t>317142432</t>
  </si>
  <si>
    <t>Překlad nenosný přímý z pórobetonu Ytong v příčkách tl 125 mm dl přes 1000 do 1250 mm</t>
  </si>
  <si>
    <t>kus</t>
  </si>
  <si>
    <t>896802376</t>
  </si>
  <si>
    <t>Překlady nenosné prefabrikované z pórobetonu přímé osazené do tenkého maltového lože v příčkách tloušťky 125 mm, délky překladu přes 1000 do 1250 mm</t>
  </si>
  <si>
    <t>342272423</t>
  </si>
  <si>
    <t>Příčky tl 125 mm z pórobetonových přesných hladkých příčkovek objemové hmotnosti 500 kg/m3</t>
  </si>
  <si>
    <t>m2</t>
  </si>
  <si>
    <t>-421697244</t>
  </si>
  <si>
    <t>Příčky z pórobetonových přesných příčkovek [YTONG] hladkých, objemové hmotnosti 500 kg/m3 na tenké maltové lože, tloušťky příčky 125 mm</t>
  </si>
  <si>
    <t>4,75*3,03-1,6</t>
  </si>
  <si>
    <t>Vodorovné konstrukce</t>
  </si>
  <si>
    <t>430321313</t>
  </si>
  <si>
    <t>Schodišťová konstrukce a rampa ze ŽB tř. C 16/20</t>
  </si>
  <si>
    <t>-269005917</t>
  </si>
  <si>
    <t>Schodišťové konstrukce a rampy z betonu železového (bez výztuže) stupně, schodnice, ramena, podesty s nosníky tř. C 16/20</t>
  </si>
  <si>
    <t>3,5*0,3*1</t>
  </si>
  <si>
    <t>5</t>
  </si>
  <si>
    <t>434191423</t>
  </si>
  <si>
    <t>Osazení schodišťových stupňů kamenných pemrlovaných na desku</t>
  </si>
  <si>
    <t>m</t>
  </si>
  <si>
    <t>1567986840</t>
  </si>
  <si>
    <t>Osazování schodišťových stupňů kamenných s vyspárováním styčných spár, s provizorním dřevěným zábradlím a dočasným zakrytím stupnic prkny na desku, stupňů pemrlovaných nebo ostatních</t>
  </si>
  <si>
    <t>3,5+2,8+1,8</t>
  </si>
  <si>
    <t>Komunikace pozemní</t>
  </si>
  <si>
    <t>6</t>
  </si>
  <si>
    <t>564211111</t>
  </si>
  <si>
    <t>Podklad nebo podsyp ze štěrkopísku ŠP tl 50 mm</t>
  </si>
  <si>
    <t>1727964794</t>
  </si>
  <si>
    <t>Podklad nebo podsyp ze štěrkopísku ŠP s rozprostřením, vlhčením a zhutněním, po zhutnění tl. 50 mm</t>
  </si>
  <si>
    <t>7</t>
  </si>
  <si>
    <t>591241111</t>
  </si>
  <si>
    <t>Kladení dlažby z kostek drobných z kamene na MC tl 50 mm</t>
  </si>
  <si>
    <t>1324848803</t>
  </si>
  <si>
    <t>Kladení dlažby z kostek s provedením lože do tl. 50 mm, s vyplněním spár, s dvojím beraněním a se smetením přebytečného materiálu na krajnici drobných z kamene, do lože z cementové malty</t>
  </si>
  <si>
    <t>55</t>
  </si>
  <si>
    <t>8</t>
  </si>
  <si>
    <t>M</t>
  </si>
  <si>
    <t>583801100</t>
  </si>
  <si>
    <t>kostka dlažební drobná, žula, I.jakost, velikost 10 cm</t>
  </si>
  <si>
    <t>t</t>
  </si>
  <si>
    <t>-2086574667</t>
  </si>
  <si>
    <t>55*0,333 'Přepočtené koeficientem množství</t>
  </si>
  <si>
    <t>Úpravy povrchů, podlahy a osazování výplní</t>
  </si>
  <si>
    <t>9</t>
  </si>
  <si>
    <t>611325401</t>
  </si>
  <si>
    <t>Oprava vnitřní vápenocementové hrubé omítky stropů v rozsahu plochy do 10%</t>
  </si>
  <si>
    <t>-853697213</t>
  </si>
  <si>
    <t>Oprava vápenocementové nebo vápenné omítky vnitřních ploch hrubé, tloušťky do 20 mm stropů, v rozsahu opravované plochy do 10%</t>
  </si>
  <si>
    <t>10</t>
  </si>
  <si>
    <t>612323111</t>
  </si>
  <si>
    <t>Vápenocementová omítka hladkých vnitřních stěn tloušťky do 5 mm nanášená ručně</t>
  </si>
  <si>
    <t>-1516446362</t>
  </si>
  <si>
    <t>Omítka vápenocementová vnitřních ploch hladkých nanášená ručně jednovrstvá hladká, na neomítnutý bezesparý podklad, tloušťky do 5 mm stěn</t>
  </si>
  <si>
    <t>12,793*2</t>
  </si>
  <si>
    <t>11</t>
  </si>
  <si>
    <t>612325401</t>
  </si>
  <si>
    <t>Oprava vnitřní vápenocementové hrubé omítky stěn v rozsahu plochy do 10%</t>
  </si>
  <si>
    <t>-387524992</t>
  </si>
  <si>
    <t>Oprava vápenocementové nebo vápenné omítky vnitřních ploch hrubé, tloušťky do 20 mm stěn, v rozsahu opravované plochy do 10%</t>
  </si>
  <si>
    <t>(7+6)*2*6,4</t>
  </si>
  <si>
    <t>(4,5+3)*2*3</t>
  </si>
  <si>
    <t>(4,5+4)*2*3</t>
  </si>
  <si>
    <t>(5,2+3)*2*2*3</t>
  </si>
  <si>
    <t>Součet</t>
  </si>
  <si>
    <t>121</t>
  </si>
  <si>
    <t>621311131</t>
  </si>
  <si>
    <t>Potažení vnějších pohledů vápenným štukem tloušťky do 3 mm</t>
  </si>
  <si>
    <t>-1356207297</t>
  </si>
  <si>
    <t>Potažení vnějších ploch štukem vápenným, tloušťky do 3 mm podhledů</t>
  </si>
  <si>
    <t>117</t>
  </si>
  <si>
    <t>621325113</t>
  </si>
  <si>
    <t>Oprava vnější vápenné hladké omítky členitosti 1 podhledů v rozsahu do 50%</t>
  </si>
  <si>
    <t>25247835</t>
  </si>
  <si>
    <t>Oprava vápenné omítky vnějších ploch stupně členitosti 1 hladké podhledů, v rozsahu opravované plochy přes 30 do 50%</t>
  </si>
  <si>
    <t>122</t>
  </si>
  <si>
    <t>622311131</t>
  </si>
  <si>
    <t>Potažení vnějších stěn vápenným štukem tloušťky do 3 mm</t>
  </si>
  <si>
    <t>546384467</t>
  </si>
  <si>
    <t>Potažení vnějších ploch štukem vápenným, tloušťky do 3 mm stěn</t>
  </si>
  <si>
    <t>284,56</t>
  </si>
  <si>
    <t>116</t>
  </si>
  <si>
    <t>622325112</t>
  </si>
  <si>
    <t>Oprava vnější vápenné hladké omítky členitosti 1 stěn v rozsahu do 30%</t>
  </si>
  <si>
    <t>247288873</t>
  </si>
  <si>
    <t>Oprava vápenné omítky vnějších ploch stupně členitosti 1 hladké stěn, v rozsahu opravované plochy přes 10 do 30%</t>
  </si>
  <si>
    <t>120</t>
  </si>
  <si>
    <t>622325609</t>
  </si>
  <si>
    <t>Oprava vnější vápenné štukové omítky členitosti 5 v rozsahu do 100%</t>
  </si>
  <si>
    <t>-838453123</t>
  </si>
  <si>
    <t>Oprava vápenné omítky vnějších ploch stupně členitosti 5 štukové, v rozsahu opravované plochy přes 80 do 100%</t>
  </si>
  <si>
    <t>2,97"pilastry</t>
  </si>
  <si>
    <t>12</t>
  </si>
  <si>
    <t>622821012</t>
  </si>
  <si>
    <t>Vnější sanační štuková omítka pro vlhké a zasolené zdivo prováděná ručně</t>
  </si>
  <si>
    <t>223823556</t>
  </si>
  <si>
    <t>Sanační omítka vnějších ploch stěn pro vlhké a zasolené zdivo, prováděná ve dvou vrstvách, tl. jádrové omítky do 30 mm ručně štuková</t>
  </si>
  <si>
    <t>118</t>
  </si>
  <si>
    <t>629995101</t>
  </si>
  <si>
    <t>Očištění vnějších ploch tlakovou vodou</t>
  </si>
  <si>
    <t>-1879785834</t>
  </si>
  <si>
    <t>Očištění vnějších ploch tlakovou vodou omytím</t>
  </si>
  <si>
    <t>284,56+4+2,97</t>
  </si>
  <si>
    <t>13</t>
  </si>
  <si>
    <t>642942111</t>
  </si>
  <si>
    <t>Osazování zárubní nebo rámů dveřních kovových do 2,5 m2 na MC</t>
  </si>
  <si>
    <t>-2133030674</t>
  </si>
  <si>
    <t>Osazování zárubní nebo rámů kovových dveřních lisovaných nebo z úhelníků bez dveřních křídel, na cementovou maltu, plochy otvoru do 2,5 m2</t>
  </si>
  <si>
    <t>14</t>
  </si>
  <si>
    <t>553311300</t>
  </si>
  <si>
    <t>zárubeň ocelová pro běžné zdění H 125 800 L/P</t>
  </si>
  <si>
    <t>429419284</t>
  </si>
  <si>
    <t>zárubeň ocelová pro běžné zdění hranatý profil 125 800 L/P</t>
  </si>
  <si>
    <t>644941112</t>
  </si>
  <si>
    <t>Osazování ventilačních mřížek velikosti do 300 x 300 mm</t>
  </si>
  <si>
    <t>-864186384</t>
  </si>
  <si>
    <t>Montáž průvětrníků nebo mřížek odvětrávacích velikosti přes 150 x 200 do 300 x 300 mm</t>
  </si>
  <si>
    <t>16</t>
  </si>
  <si>
    <t>553414260</t>
  </si>
  <si>
    <t>mřížka větrací nerezová NVM 200 x 200 se síťovinou</t>
  </si>
  <si>
    <t>354377797</t>
  </si>
  <si>
    <t>mřížka větrací nerezová 200 x 200 se síťovinou</t>
  </si>
  <si>
    <t>Ostatní konstrukce a práce, bourání</t>
  </si>
  <si>
    <t>17</t>
  </si>
  <si>
    <t>941211111</t>
  </si>
  <si>
    <t>Montáž lešení řadového rámového lehkého zatížení do 200 kg/m2 š do 0,9 m v do 10 m</t>
  </si>
  <si>
    <t>1142222552</t>
  </si>
  <si>
    <t>Montáž lešení řadového rámového lehkého pracovního s podlahami s provozním zatížením tř. 3 do 200 kg/m2 šířky tř. SW06 přes 0,6 do 0,9 m, výšky do 10 m</t>
  </si>
  <si>
    <t>(18+9)*2*10</t>
  </si>
  <si>
    <t>18</t>
  </si>
  <si>
    <t>941211211</t>
  </si>
  <si>
    <t>Příplatek k lešení řadovému rámovému lehkému š 0,9 m v do 25 m za první a ZKD den použití</t>
  </si>
  <si>
    <t>564084856</t>
  </si>
  <si>
    <t>Montáž lešení řadového rámového lehkého pracovního s podlahami s provozním zatížením tř. 3 do 200 kg/m2 Příplatek za první a každý další den použití lešení k ceně -1111 nebo -1112</t>
  </si>
  <si>
    <t>540*60 'Přepočtené koeficientem množství</t>
  </si>
  <si>
    <t>19</t>
  </si>
  <si>
    <t>941211811</t>
  </si>
  <si>
    <t>Demontáž lešení řadového rámového lehkého zatížení do 200 kg/m2 š do 0,9 m v do 10 m</t>
  </si>
  <si>
    <t>1445031353</t>
  </si>
  <si>
    <t>Demontáž lešení řadového rámového lehkého pracovního s provozním zatížením tř. 3 do 200 kg/m2 šířky tř. SW06 přes 0,6 do 0,9 m, výšky do 10 m</t>
  </si>
  <si>
    <t>20</t>
  </si>
  <si>
    <t>949101111</t>
  </si>
  <si>
    <t>Lešení pomocné pro objekty pozemních staveb s lešeňovou podlahou v do 1,9 m zatížení do 150 kg/m2</t>
  </si>
  <si>
    <t>-1891707933</t>
  </si>
  <si>
    <t>Lešení pomocné pracovní pro objekty pozemních staveb pro zatížení do 150 kg/m2, o výšce lešeňové podlahy do 1,9 m</t>
  </si>
  <si>
    <t>949101112</t>
  </si>
  <si>
    <t>Lešení pomocné pro objekty pozemních staveb s lešeňovou podlahou v do 3,5 m zatížení do 150 kg/m2</t>
  </si>
  <si>
    <t>-1536033832</t>
  </si>
  <si>
    <t>Lešení pomocné pracovní pro objekty pozemních staveb pro zatížení do 150 kg/m2, o výšce lešeňové podlahy přes 1,9 do 3,5 m</t>
  </si>
  <si>
    <t>22</t>
  </si>
  <si>
    <t>952902611</t>
  </si>
  <si>
    <t>Čištění budov vysátí prachu z ostatních ploch</t>
  </si>
  <si>
    <t>-1887671094</t>
  </si>
  <si>
    <t>Čištění budov při provádění oprav a udržovacích prací vysátím prachu z ostatních ploch</t>
  </si>
  <si>
    <t>4,06+43,7+9,54</t>
  </si>
  <si>
    <t>23</t>
  </si>
  <si>
    <t>962042320</t>
  </si>
  <si>
    <t>Bourání zdiva nadzákladového z betonu prostého do 1 m3</t>
  </si>
  <si>
    <t>374788038</t>
  </si>
  <si>
    <t>Bourání zdiva z betonu prostého nadzákladového objemu do 1 m3</t>
  </si>
  <si>
    <t>0,67*2,4*0,5</t>
  </si>
  <si>
    <t>24</t>
  </si>
  <si>
    <t>963023611</t>
  </si>
  <si>
    <t>Vybourání schodišťových stupňů ze zdi kamenné jednostranně</t>
  </si>
  <si>
    <t>783842384</t>
  </si>
  <si>
    <t>Vybourání schodišťových stupňů oblých, rovných nebo kosých ze zdi kamenné jednostranně</t>
  </si>
  <si>
    <t>3,5*3</t>
  </si>
  <si>
    <t>25</t>
  </si>
  <si>
    <t>965042141</t>
  </si>
  <si>
    <t>Bourání podkladů pod dlažby nebo mazanin betonových nebo z litého asfaltu tl do 100 mm pl přes 4 m2</t>
  </si>
  <si>
    <t>1954270638</t>
  </si>
  <si>
    <t>Bourání mazanin betonových nebo z litého asfaltu tl. do 100 mm, plochy přes 4 m2</t>
  </si>
  <si>
    <t>17,64*0,05</t>
  </si>
  <si>
    <t>26</t>
  </si>
  <si>
    <t>965081223</t>
  </si>
  <si>
    <t>Bourání podlah z dlaždic keramických nebo xylolitových tl přes 10 mm plochy přes 1 m2</t>
  </si>
  <si>
    <t>-1136767971</t>
  </si>
  <si>
    <t>Bourání podlah z dlaždic bez podkladního lože nebo mazaniny, s jakoukoliv výplní spár keramických nebo xylolitových tl. přes 10 mm plochy přes 1 m2</t>
  </si>
  <si>
    <t>43,07</t>
  </si>
  <si>
    <t>27</t>
  </si>
  <si>
    <t>965081323</t>
  </si>
  <si>
    <t>Bourání podlah z dlaždic betonových, teracových nebo čedičových tl do 25 mm plochy přes 1 m2</t>
  </si>
  <si>
    <t>2019362677</t>
  </si>
  <si>
    <t>Bourání podlah z dlaždic bez podkladního lože nebo mazaniny, s jakoukoliv výplní spár betonových, teracových nebo čedičových tl. do 25 mm, plochy přes 1 m2</t>
  </si>
  <si>
    <t>96</t>
  </si>
  <si>
    <t>968062244</t>
  </si>
  <si>
    <t>Vybourání dřevěných rámů oken jednoduchých včetně křídel pl do 1 m2</t>
  </si>
  <si>
    <t>251842393</t>
  </si>
  <si>
    <t>Vybourání dřevěných rámů oken s křídly, dveřních zárubní, vrat, stěn, ostění nebo obkladů  rámů oken s křídly jednoduchých, plochy do 1 m2</t>
  </si>
  <si>
    <t>0,5*0,75*25</t>
  </si>
  <si>
    <t>0,85*1,2*2</t>
  </si>
  <si>
    <t>97</t>
  </si>
  <si>
    <t>968062245</t>
  </si>
  <si>
    <t>Vybourání dřevěných rámů oken jednoduchých včetně křídel pl do 2 m2</t>
  </si>
  <si>
    <t>-912748796</t>
  </si>
  <si>
    <t>Vybourání dřevěných rámů oken s křídly, dveřních zárubní, vrat, stěn, ostění nebo obkladů  rámů oken s křídly jednoduchých, plochy do 2 m2</t>
  </si>
  <si>
    <t>0,7*1,65*3</t>
  </si>
  <si>
    <t>0,7*1,05</t>
  </si>
  <si>
    <t>0,9*2,4*2</t>
  </si>
  <si>
    <t>98</t>
  </si>
  <si>
    <t>968062246</t>
  </si>
  <si>
    <t>Vybourání dřevěných rámů oken jednoduchých včetně křídel pl do 4 m2</t>
  </si>
  <si>
    <t>12402348</t>
  </si>
  <si>
    <t>Vybourání dřevěných rámů oken s křídly, dveřních zárubní, vrat, stěn, ostění nebo obkladů  rámů oken s křídly jednoduchých, plochy do 4 m2</t>
  </si>
  <si>
    <t>1,8*2,38</t>
  </si>
  <si>
    <t>1,4*2,35*4</t>
  </si>
  <si>
    <t>99</t>
  </si>
  <si>
    <t>968072245</t>
  </si>
  <si>
    <t>Vybourání kovových rámů oken jednoduchých včetně křídel pl do 2 m2</t>
  </si>
  <si>
    <t>-1270609574</t>
  </si>
  <si>
    <t>Vybourání kovových rámů oken s křídly, dveřních zárubní, vrat, stěn, ostění nebo obkladů  okenních rámů s křídly jednoduchých, plochy do 2 m2</t>
  </si>
  <si>
    <t>0,9*2,1</t>
  </si>
  <si>
    <t>28</t>
  </si>
  <si>
    <t>974031121</t>
  </si>
  <si>
    <t>Vysekání rýh ve zdivu cihelném hl do 30 mm š do 30 mm</t>
  </si>
  <si>
    <t>-1521339944</t>
  </si>
  <si>
    <t>Vysekání rýh ve zdivu cihelném na maltu vápennou nebo vápenocementovou do hl. 30 mm a šířky do 30 mm</t>
  </si>
  <si>
    <t>119</t>
  </si>
  <si>
    <t>978015341</t>
  </si>
  <si>
    <t>Otlučení (osekání) vnější vápenné nebo vápenocementové omítky stupně členitosti 1 a 2 rozsahu do 30%</t>
  </si>
  <si>
    <t>-1323011273</t>
  </si>
  <si>
    <t>Otlučení vápenných nebo vápenocementových omítek vnějších ploch s vyškrabáním spar a s očištěním zdiva stupně členitosti 1 a 2, v rozsahu přes 10 do 30 %</t>
  </si>
  <si>
    <t>291,53</t>
  </si>
  <si>
    <t>29</t>
  </si>
  <si>
    <t>978059541</t>
  </si>
  <si>
    <t>Odsekání a odebrání obkladů stěn z vnitřních obkládaček plochy přes 1 m2</t>
  </si>
  <si>
    <t>-1754210667</t>
  </si>
  <si>
    <t>Odsekání obkladů stěn včetně otlučení podkladní omítky až na zdivo z obkládaček vnitřních, z jakýchkoliv materiálů, plochy přes 1 m2</t>
  </si>
  <si>
    <t>6*0,13*2+(2,04+0,67)*0,5</t>
  </si>
  <si>
    <t>30</t>
  </si>
  <si>
    <t>985111111</t>
  </si>
  <si>
    <t>Otlučení omítek stěn</t>
  </si>
  <si>
    <t>1718220433</t>
  </si>
  <si>
    <t>Otlučení nebo odsekání vrstev omítek stěn</t>
  </si>
  <si>
    <t>(7,4*2+10+17,3+3,9+5)*0,25</t>
  </si>
  <si>
    <t>997</t>
  </si>
  <si>
    <t>Přesun sutě</t>
  </si>
  <si>
    <t>31</t>
  </si>
  <si>
    <t>997013501</t>
  </si>
  <si>
    <t>Odvoz suti a vybouraných hmot na skládku nebo meziskládku do 1 km se složením</t>
  </si>
  <si>
    <t>-752934126</t>
  </si>
  <si>
    <t>Odvoz suti a vybouraných hmot na skládku nebo meziskládku se složením, na vzdálenost do 1 km</t>
  </si>
  <si>
    <t>32</t>
  </si>
  <si>
    <t>997013509</t>
  </si>
  <si>
    <t>Příplatek k odvozu suti a vybouraných hmot na skládku ZKD 1 km přes 1 km</t>
  </si>
  <si>
    <t>-1474180054</t>
  </si>
  <si>
    <t>Odvoz suti a vybouraných hmot na skládku nebo meziskládku se složením, na vzdálenost Příplatek k ceně za každý další i započatý 1 km přes 1 km</t>
  </si>
  <si>
    <t>22,645*29 'Přepočtené koeficientem množství</t>
  </si>
  <si>
    <t>33</t>
  </si>
  <si>
    <t>997013831</t>
  </si>
  <si>
    <t>Poplatek za uložení stavebního směsného odpadu na skládce (skládkovné)</t>
  </si>
  <si>
    <t>232625780</t>
  </si>
  <si>
    <t>Poplatek za uložení stavebního odpadu na skládce (skládkovné) směsného</t>
  </si>
  <si>
    <t>998</t>
  </si>
  <si>
    <t>Přesun hmot</t>
  </si>
  <si>
    <t>34</t>
  </si>
  <si>
    <t>998011001</t>
  </si>
  <si>
    <t>Přesun hmot pro budovy zděné v do 6 m</t>
  </si>
  <si>
    <t>-852039592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</si>
  <si>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</si>
  <si>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</si>
  <si>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</si>
  <si>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725</t>
  </si>
  <si>
    <t>Zdravotechnika - zařizovací předměty</t>
  </si>
  <si>
    <t>35</t>
  </si>
  <si>
    <t>725110814</t>
  </si>
  <si>
    <t>Demontáž klozetu Kombi, odsávací</t>
  </si>
  <si>
    <t>soubor</t>
  </si>
  <si>
    <t>166958114</t>
  </si>
  <si>
    <t>Demontáž klozetů odsávacích nebo kombinačních</t>
  </si>
  <si>
    <t>741</t>
  </si>
  <si>
    <t>Elektroinstalace - silnoproud</t>
  </si>
  <si>
    <t>36</t>
  </si>
  <si>
    <t>741122005</t>
  </si>
  <si>
    <t>Montáž kabel Cu bez ukončení uložený pod omítku plný plochý 3x1 až 2,5 mm2 (CYKYLo)</t>
  </si>
  <si>
    <t>1101051814</t>
  </si>
  <si>
    <t>Montáž kabelů měděných bez ukončení uložených pod omítku plných plochých nebo bezhalogenových (CYKYLo) počtu a průřezu žil 3x1 až 2,5 mm2</t>
  </si>
  <si>
    <t>37</t>
  </si>
  <si>
    <t>341110360</t>
  </si>
  <si>
    <t>kabel silový s Cu jádrem CYKY 3x2,5 mm2</t>
  </si>
  <si>
    <t>526117808</t>
  </si>
  <si>
    <t>742</t>
  </si>
  <si>
    <t>Elektroinstalace - slaboproud</t>
  </si>
  <si>
    <t>38</t>
  </si>
  <si>
    <t>742121001</t>
  </si>
  <si>
    <t>Montáž kabelů sdělovacích pro vnitřní rozvody do 15 žil</t>
  </si>
  <si>
    <t>1691102525</t>
  </si>
  <si>
    <t>Montáž kabelů sdělovacích pro vnitřní rozvody počtu žil do 15</t>
  </si>
  <si>
    <t>39</t>
  </si>
  <si>
    <t>341413540</t>
  </si>
  <si>
    <t>vodič ohebný s Cu jádrem CMA pro 450/750V 1,50 mm2</t>
  </si>
  <si>
    <t>482425469</t>
  </si>
  <si>
    <t>40</t>
  </si>
  <si>
    <t>742410021</t>
  </si>
  <si>
    <t>MBD 830 bezdrátový mikrofon diverzitní ruční</t>
  </si>
  <si>
    <t>1813737673</t>
  </si>
  <si>
    <t>41</t>
  </si>
  <si>
    <t>74241006R</t>
  </si>
  <si>
    <t>SP 402 reprosoustava černá</t>
  </si>
  <si>
    <t>-1604654892</t>
  </si>
  <si>
    <t>42</t>
  </si>
  <si>
    <t>7424100R1</t>
  </si>
  <si>
    <t>Rozhlasová ústředna</t>
  </si>
  <si>
    <t>-1938654702</t>
  </si>
  <si>
    <t>43</t>
  </si>
  <si>
    <t>7424100R2</t>
  </si>
  <si>
    <t>ARS 491 reprosoustava</t>
  </si>
  <si>
    <t>CS ÚRS 2017 01</t>
  </si>
  <si>
    <t>-1719958550</t>
  </si>
  <si>
    <t>44</t>
  </si>
  <si>
    <t>74241013R</t>
  </si>
  <si>
    <t>DPT 612 sloupová reprosoustava</t>
  </si>
  <si>
    <t>1750451723</t>
  </si>
  <si>
    <t>45</t>
  </si>
  <si>
    <t>742410201</t>
  </si>
  <si>
    <t>Oživení a nastavení ústředny rozhlasu, programování</t>
  </si>
  <si>
    <t>-1119141699</t>
  </si>
  <si>
    <t>Montáž rozhlasu nastavení a oživení ústředny rozhlasu a naprogramování</t>
  </si>
  <si>
    <t>762</t>
  </si>
  <si>
    <t>Konstrukce tesařské</t>
  </si>
  <si>
    <t>46</t>
  </si>
  <si>
    <t>762341026</t>
  </si>
  <si>
    <t>Bednění střech rovných z desek OSB tl 22 mm na pero a drážku šroubovaných na krokve</t>
  </si>
  <si>
    <t>1088087053</t>
  </si>
  <si>
    <t>Bednění a laťování bednění střech rovných sklonu do 60 st. s vyřezáním otvorů z dřevoštěpkových desek [OSB] šroubovaných na krokve 22 mm na pero a drážku, tloušťky desky</t>
  </si>
  <si>
    <t>47</t>
  </si>
  <si>
    <t>762341811</t>
  </si>
  <si>
    <t>Demontáž bednění střech z prken</t>
  </si>
  <si>
    <t>1788126966</t>
  </si>
  <si>
    <t>Demontáž bednění a laťování bednění střech rovných, obloukových, sklonu do 60 st. se všemi nadstřešními konstrukcemi z prken hrubých, hoblovaných tl. do 32 mm</t>
  </si>
  <si>
    <t>193,611+24,403</t>
  </si>
  <si>
    <t>48</t>
  </si>
  <si>
    <t>998762102</t>
  </si>
  <si>
    <t>Přesun hmot tonážní pro kce tesařské v objektech v do 12 m</t>
  </si>
  <si>
    <t>-158815099</t>
  </si>
  <si>
    <t>Přesun hmot pro konstrukce tesařské stanovený z hmotnosti přesunovaného materiálu vodorovná dopravní vzdálenost do 50 m v objektech výšky přes 6 do 12 m</t>
  </si>
  <si>
    <t>764</t>
  </si>
  <si>
    <t>Konstrukce klempířské</t>
  </si>
  <si>
    <t>49</t>
  </si>
  <si>
    <t>764001821</t>
  </si>
  <si>
    <t>Demontáž krytiny ze svitků nebo tabulí do suti</t>
  </si>
  <si>
    <t>-1129967896</t>
  </si>
  <si>
    <t>Demontáž klempířských konstrukcí krytiny ze svitků nebo tabulí do suti</t>
  </si>
  <si>
    <t>3,66/Cos(70)</t>
  </si>
  <si>
    <t>10,7/Cos(15)</t>
  </si>
  <si>
    <t>2,15/Cos(35)</t>
  </si>
  <si>
    <t>50</t>
  </si>
  <si>
    <t>764004801</t>
  </si>
  <si>
    <t>Demontáž podokapního žlabu do suti</t>
  </si>
  <si>
    <t>1527300589</t>
  </si>
  <si>
    <t>Demontáž klempířských konstrukcí žlabu podokapního do suti</t>
  </si>
  <si>
    <t>5,3*4+7,3*2+7,2*2+6,7</t>
  </si>
  <si>
    <t>51</t>
  </si>
  <si>
    <t>764004861</t>
  </si>
  <si>
    <t>Demontáž svodu do suti</t>
  </si>
  <si>
    <t>-1679500936</t>
  </si>
  <si>
    <t>Demontáž klempířských konstrukcí svodu do suti</t>
  </si>
  <si>
    <t>52</t>
  </si>
  <si>
    <t>764111653</t>
  </si>
  <si>
    <t>Krytina střechy rovné z taškových tabulí z Pz plechu s povrchovou úpravou sklonu do 60°</t>
  </si>
  <si>
    <t>1005532914</t>
  </si>
  <si>
    <t>Krytina ze svitků nebo z taškových tabulí z pozinkovaného plechu s povrchovou úpravou s úpravou u okapů, prostupů a výčnělků střechy rovné z taškových tabulí, sklon střechy přes 30 do 60 st.</t>
  </si>
  <si>
    <t>8,4*2/Cos(47)</t>
  </si>
  <si>
    <t>14,2*4/Cos(37)</t>
  </si>
  <si>
    <t>(56,83-23-2,9)/Cos(62)</t>
  </si>
  <si>
    <t>23/Cos(44)</t>
  </si>
  <si>
    <t>53</t>
  </si>
  <si>
    <t>764131403</t>
  </si>
  <si>
    <t>Krytina střechy rovné drážkováním ze svitků z Cu plechu rš 500 mm sklonu do 60°</t>
  </si>
  <si>
    <t>1572822682</t>
  </si>
  <si>
    <t>Krytina ze svitků nebo tabulí z měděného plechu s úpravou u okapů, prostupů a výčnělků střechy rovné drážkováním ze svitků rš 500 mm, sklon střechy přes 30 do 60 st.</t>
  </si>
  <si>
    <t>54</t>
  </si>
  <si>
    <t>764131405</t>
  </si>
  <si>
    <t>Krytina střechy rovné drážkováním ze svitků z Cu plechu rš 500 mm sklonu přes 60°</t>
  </si>
  <si>
    <t>-1356987479</t>
  </si>
  <si>
    <t>Krytina ze svitků nebo tabulí z měděného plechu s úpravou u okapů, prostupů a výčnělků střechy rovné drážkováním ze svitků rš 500 mm, sklon střechy přes 60 st.</t>
  </si>
  <si>
    <t>764141413</t>
  </si>
  <si>
    <t>Krytina střechy rovné drážkováním ze svitků z TiZn předzvětralého plechu rš 670 mm sklonu do 60°</t>
  </si>
  <si>
    <t>408256050</t>
  </si>
  <si>
    <t>Krytina ze svitků nebo tabulí z titanzinkového předzvětralého plechu s úpravou u okapů, prostupů a výčnělků střechy rovné drážkováním ze svitků rš 670 mm, sklon střechy přes 30 do 60 st. vč. lemování, ukončení a doplňků</t>
  </si>
  <si>
    <t>13,93+11,21</t>
  </si>
  <si>
    <t>56</t>
  </si>
  <si>
    <t>764211416</t>
  </si>
  <si>
    <t>Oplechování nevětraného hřebene z Pz plechu s hřebenovým  plechem rš 500 mm</t>
  </si>
  <si>
    <t>878038439</t>
  </si>
  <si>
    <t>Oplechování střešních prvků z pozinkovaného plechu hřebene nevětraného s použitím hřebenového plechu rš 500 mm</t>
  </si>
  <si>
    <t>2,9*2+5*4+8*4</t>
  </si>
  <si>
    <t>57</t>
  </si>
  <si>
    <t>764212663</t>
  </si>
  <si>
    <t>Oplechování rovné okapové hrany z Pz s povrchovou úpravou rš 250 mm</t>
  </si>
  <si>
    <t>-1165121587</t>
  </si>
  <si>
    <t>Oplechování střešních prvků z pozinkovaného plechu s povrchovou úpravou okapu okapovým plechem střechy rovné rš 250 mm</t>
  </si>
  <si>
    <t>58</t>
  </si>
  <si>
    <t>764242403</t>
  </si>
  <si>
    <t>Oplechování štítu závětrnou lištou z TiZn předzvětralého plechu rš 250 mm</t>
  </si>
  <si>
    <t>-1785706995</t>
  </si>
  <si>
    <t>Oplechování střešních prvků z titanzinkového předzvětralého plechu štítu závětrnou lištou rš 250 mm</t>
  </si>
  <si>
    <t>59</t>
  </si>
  <si>
    <t>764248405</t>
  </si>
  <si>
    <t>Oplechování římsy rovné mechanicky kotvené z TiZn předzvětralého plechu rš 400 mm</t>
  </si>
  <si>
    <t>-1630555964</t>
  </si>
  <si>
    <t>Oplechování říms a ozdobných prvků z titanzinkového předzvětralého plechu rovných, bez rohů mechanicky kotvené rš 400 mm</t>
  </si>
  <si>
    <t>60</t>
  </si>
  <si>
    <t>764311606</t>
  </si>
  <si>
    <t>Lemování rovných zdí střech s krytinou prejzovou nebo vlnitou  z Pz s povrchovou úpravou rš 500 mm</t>
  </si>
  <si>
    <t>1172002466</t>
  </si>
  <si>
    <t>Lemování zdí z pozinkovaného plechu s povrchovou úpravou boční nebo horní rovné, střech s krytinou prejzovou nebo vlnitou rš 500 mm</t>
  </si>
  <si>
    <t>61</t>
  </si>
  <si>
    <t>764341403</t>
  </si>
  <si>
    <t>Lemování rovných zdí střech s krytinou prejzovou nebo vlnitou z TiZn předzvětralého plechu rš 250 mm</t>
  </si>
  <si>
    <t>1825051278</t>
  </si>
  <si>
    <t>Lemování zdí z titanzinkového předzvětralého plechu boční nebo horní rovných, střech s krytinou prejzovou nebo vlnitou rš 250 mm</t>
  </si>
  <si>
    <t>62</t>
  </si>
  <si>
    <t>764541403</t>
  </si>
  <si>
    <t>Žlab podokapní půlkruhový z TiZn předzvětralého plechu rš 250 mm</t>
  </si>
  <si>
    <t>1896199822</t>
  </si>
  <si>
    <t>Žlab podokapní z titanzinkového předzvětralého plechu včetně háků a čel půlkruhový rš 250 mm</t>
  </si>
  <si>
    <t>63</t>
  </si>
  <si>
    <t>764541405</t>
  </si>
  <si>
    <t>Žlab podokapní půlkruhový z TiZn předzvětralého plechu rš 330 mm</t>
  </si>
  <si>
    <t>12321568</t>
  </si>
  <si>
    <t>Žlab podokapní z titanzinkového předzvětralého plechu včetně háků a čel půlkruhový rš 330 mm</t>
  </si>
  <si>
    <t>36,4+28,73</t>
  </si>
  <si>
    <t>64</t>
  </si>
  <si>
    <t>764541446</t>
  </si>
  <si>
    <t>Kotlík oválný (trychtýřový) pro podokapní žlaby z TiZn předzvětralého plechu 330/100 mm</t>
  </si>
  <si>
    <t>4093459</t>
  </si>
  <si>
    <t>Žlab podokapní z titanzinkového předzvětralého plechu včetně háků a čel kotlík oválný (trychtýřový), rš žlabu/průměr svodu 330/100 mm</t>
  </si>
  <si>
    <t>65</t>
  </si>
  <si>
    <t>764548423</t>
  </si>
  <si>
    <t>Svody kruhové včetně objímek, kolen, odskoků z TiZn předzvětralého plechu průměru 100 mm</t>
  </si>
  <si>
    <t>-1854478225</t>
  </si>
  <si>
    <t>Svod z titanzinkového předzvětralého plechu včetně objímek, kolen a odskoků kruhový, průměru 100 mm</t>
  </si>
  <si>
    <t>3,3*4+3,9*6</t>
  </si>
  <si>
    <t>66</t>
  </si>
  <si>
    <t>998764102</t>
  </si>
  <si>
    <t>Přesun hmot tonážní pro konstrukce klempířské v objektech v do 12 m</t>
  </si>
  <si>
    <t>1382063234</t>
  </si>
  <si>
    <t>Přesun hmot pro konstrukce klempířské stanovený z hmotnosti přesunovaného materiálu vodorovná dopravní vzdálenost do 50 m v objektech výšky přes 6 do 12 m</t>
  </si>
  <si>
    <t>765</t>
  </si>
  <si>
    <t>Krytina skládaná</t>
  </si>
  <si>
    <t>67</t>
  </si>
  <si>
    <t>765151801</t>
  </si>
  <si>
    <t>Demontáž krytiny bitumenové ze šindelů do suti</t>
  </si>
  <si>
    <t>-1822958774</t>
  </si>
  <si>
    <t>Demontáž krytiny bitumenové ze šindelů sklonu do 30 st. do suti</t>
  </si>
  <si>
    <t>68</t>
  </si>
  <si>
    <t>765151805</t>
  </si>
  <si>
    <t>Demontáž hřebene nebo nároží krytiny bitumenové ze šindelů do suti</t>
  </si>
  <si>
    <t>1056027798</t>
  </si>
  <si>
    <t>Demontáž krytiny bitumenové ze šindelů sklonu do 30 st. hřebene nebo nároží do suti</t>
  </si>
  <si>
    <t>69</t>
  </si>
  <si>
    <t>765151811</t>
  </si>
  <si>
    <t>Příplatek k cenám demontáže bitumenové  krytiny ze šindelů za sklon přes 30°</t>
  </si>
  <si>
    <t>1017821318</t>
  </si>
  <si>
    <t>Demontáž krytiny bitumenové ze šindelů Příplatek k cenám za sklon přes 30 st. demontáže krytiny</t>
  </si>
  <si>
    <t>245,747</t>
  </si>
  <si>
    <t>70</t>
  </si>
  <si>
    <t>765151815</t>
  </si>
  <si>
    <t>Příplatek k cenám demontáže hřebene bitumenové  krytiny ze šindelů za sklon přes 30°</t>
  </si>
  <si>
    <t>-482168062</t>
  </si>
  <si>
    <t>Demontáž krytiny bitumenové ze šindelů Příplatek k cenám za sklon přes 30 st. demontáže hřebene nebo nároží</t>
  </si>
  <si>
    <t>766</t>
  </si>
  <si>
    <t>Konstrukce truhlářské</t>
  </si>
  <si>
    <t>71</t>
  </si>
  <si>
    <t>766231113</t>
  </si>
  <si>
    <t>Montáž sklápěcích půdních schodů</t>
  </si>
  <si>
    <t>355919003</t>
  </si>
  <si>
    <t>Montáž sklápěcich schodů na půdu s vyřezáním otvoru a kompletizací</t>
  </si>
  <si>
    <t>72</t>
  </si>
  <si>
    <t>61233165R</t>
  </si>
  <si>
    <t>schody skládací T3</t>
  </si>
  <si>
    <t>1710376174</t>
  </si>
  <si>
    <t>100</t>
  </si>
  <si>
    <t>766621011</t>
  </si>
  <si>
    <t>Montáž dřevěných oken plochy přes 1 m2 pevných výšky do 1,5 m s rámem do zdiva</t>
  </si>
  <si>
    <t>-136458834</t>
  </si>
  <si>
    <t>Montáž oken dřevěných včetně montáže rámu na polyuretanovou pěnu plochy přes 1 m2 pevných do zdiva, výšky do 1,5 m</t>
  </si>
  <si>
    <t>0,5*0,75*25"1</t>
  </si>
  <si>
    <t>0,85*1,2*2"2</t>
  </si>
  <si>
    <t>0,9*1,05</t>
  </si>
  <si>
    <t>101</t>
  </si>
  <si>
    <t>611400R1</t>
  </si>
  <si>
    <t>okno dřevěné dle specifikace 1 v. D.1.1.b)13</t>
  </si>
  <si>
    <t>-712801058</t>
  </si>
  <si>
    <t>102</t>
  </si>
  <si>
    <t>611400R2</t>
  </si>
  <si>
    <t>okno dřevěné dle specifikace 2 v. D.1.1.b)13</t>
  </si>
  <si>
    <t>-14394235</t>
  </si>
  <si>
    <t>105</t>
  </si>
  <si>
    <t>611400R4</t>
  </si>
  <si>
    <t>okno dřevěné dle specifikace 4 v. D.1.1.b)13</t>
  </si>
  <si>
    <t>-2146491386</t>
  </si>
  <si>
    <t>103</t>
  </si>
  <si>
    <t>766621012</t>
  </si>
  <si>
    <t>Montáž dřevěných oken plochy přes 1 m2 pevných výšky do 2,5 m s rámem do zdiva</t>
  </si>
  <si>
    <t>-15173394</t>
  </si>
  <si>
    <t>Montáž oken dřevěných včetně montáže rámu na polyuretanovou pěnu plochy přes 1 m2 pevných do zdiva, výšky přes 1,5 do 2,5 m</t>
  </si>
  <si>
    <t>104</t>
  </si>
  <si>
    <t>611400R3</t>
  </si>
  <si>
    <t>okno dřevěné dle specifikace 3 v. D.1.1.b)13</t>
  </si>
  <si>
    <t>1656469930</t>
  </si>
  <si>
    <t>73</t>
  </si>
  <si>
    <t>766660001</t>
  </si>
  <si>
    <t>Montáž dveřních křídel otvíravých 1křídlových š do 0,8 m do ocelové zárubně</t>
  </si>
  <si>
    <t>-606049440</t>
  </si>
  <si>
    <t>Montáž dveřních křídel dřevěných nebo plastových otevíravých do ocelové zárubně povrchově upravených jednokřídlových, šířky do 800 mm</t>
  </si>
  <si>
    <t>74</t>
  </si>
  <si>
    <t>611627020</t>
  </si>
  <si>
    <t>dveře vnitřní hladké folie bílá plné 1křídlové 80x197 cm</t>
  </si>
  <si>
    <t>-362858906</t>
  </si>
  <si>
    <t>75</t>
  </si>
  <si>
    <t>549146200</t>
  </si>
  <si>
    <t>klika včetně rozet a montážního materiálu Ilsa R PZ nerez PK</t>
  </si>
  <si>
    <t>1689249390</t>
  </si>
  <si>
    <t>kování vrchní dveřní klika včetně rozet a montážního materiálu R PZ nerez PK</t>
  </si>
  <si>
    <t>109</t>
  </si>
  <si>
    <t>766660131</t>
  </si>
  <si>
    <t>Montáž dveřních křídel otvíravých 1křídlových š do 0,8 m masivní dřevo do dřevěné rámové zárubně</t>
  </si>
  <si>
    <t>-1713111757</t>
  </si>
  <si>
    <t>Montáž dveřních křídel dřevěných nebo plastových  otevíravých do dřevěné rámové zárubně z masivního dřeva jednokřídlových, šířky do 800 mm</t>
  </si>
  <si>
    <t>110</t>
  </si>
  <si>
    <t>611600R6</t>
  </si>
  <si>
    <t>dveře dřevěné dle specifikace 6 v. D1.1.b)13</t>
  </si>
  <si>
    <t>500036360</t>
  </si>
  <si>
    <t>111</t>
  </si>
  <si>
    <t>766660132</t>
  </si>
  <si>
    <t>Montáž dveřních křídel otvíravých 1křídlových š přes 0,8 m masivní dřevo do dřevěné rámové zárubně</t>
  </si>
  <si>
    <t>-2109102076</t>
  </si>
  <si>
    <t>Montáž dveřních křídel dřevěných nebo plastových  otevíravých do dřevěné rámové zárubně z masivního dřeva jednokřídlových, šířky přes 800 mm</t>
  </si>
  <si>
    <t>112</t>
  </si>
  <si>
    <t>611600R7</t>
  </si>
  <si>
    <t>dveře dřevěné dle specifikace 7 v. D1.1.b)13</t>
  </si>
  <si>
    <t>1787475810</t>
  </si>
  <si>
    <t>113</t>
  </si>
  <si>
    <t>611600R8</t>
  </si>
  <si>
    <t>dveře dřevěné dle specifikace 8 v. D1.1.b)13</t>
  </si>
  <si>
    <t>1673145651</t>
  </si>
  <si>
    <t>114</t>
  </si>
  <si>
    <t>766660142</t>
  </si>
  <si>
    <t>Montáž dveřních křídel otvíravých 1křídlových š přes 1,45 m masivní dřevo do dřevěné rámové zárubně</t>
  </si>
  <si>
    <t>677363634</t>
  </si>
  <si>
    <t>Montáž dveřních křídel dřevěných nebo plastových  otevíravých do dřevěné rámové zárubně z masivního dřeva dvoukřídlových, šířky přes 1450 mm</t>
  </si>
  <si>
    <t>115</t>
  </si>
  <si>
    <t>611600R5</t>
  </si>
  <si>
    <t>dveře dřevěné dle specifikace 5 v. D1.1.b)13</t>
  </si>
  <si>
    <t>-1407628279</t>
  </si>
  <si>
    <t>106</t>
  </si>
  <si>
    <t>766681114</t>
  </si>
  <si>
    <t>Montáž zárubní rámových pro dveře jednokřídlové šířky do 900 mm</t>
  </si>
  <si>
    <t>1060440689</t>
  </si>
  <si>
    <t>Montáž zárubní dřevěných, plastových nebo z lamina  rámových, pro dveře jednokřídlové, šířky do 900 mm</t>
  </si>
  <si>
    <t>107</t>
  </si>
  <si>
    <t>766681115</t>
  </si>
  <si>
    <t>Montáž zárubní rámových pro dveře jednokřídlové šířky přes 900 mm</t>
  </si>
  <si>
    <t>-1374570470</t>
  </si>
  <si>
    <t>Montáž zárubní dřevěných, plastových nebo z lamina  rámových, pro dveře jednokřídlové, šířky přes 900 mm</t>
  </si>
  <si>
    <t>108</t>
  </si>
  <si>
    <t>766681122</t>
  </si>
  <si>
    <t>Montáž zárubní rámových pro dveře dvoukřídlové rozměru 1450 mm</t>
  </si>
  <si>
    <t>641222695</t>
  </si>
  <si>
    <t>Montáž zárubní dřevěných, plastových nebo z lamina  rámových, pro dveře dvoukřídlové, rozměru 1450 x 1970 mm</t>
  </si>
  <si>
    <t>76</t>
  </si>
  <si>
    <t>766694124</t>
  </si>
  <si>
    <t>Montáž parapetních dřevěných nebo plastových šířky přes 30 cm délky přes 2,6 m</t>
  </si>
  <si>
    <t>-2108074614</t>
  </si>
  <si>
    <t>Montáž ostatních truhlářských konstrukcí parapetních desek dřevěných nebo plastových šířky přes 300 mm, délky přes 2600 mm</t>
  </si>
  <si>
    <t>77</t>
  </si>
  <si>
    <t>60794100R</t>
  </si>
  <si>
    <t>deska parapetní dle výkresu D.1.1.b)12</t>
  </si>
  <si>
    <t>4677760</t>
  </si>
  <si>
    <t>78</t>
  </si>
  <si>
    <t>76682112R</t>
  </si>
  <si>
    <t>Montáž a dodávka katafalku</t>
  </si>
  <si>
    <t>-1362610501</t>
  </si>
  <si>
    <t>79</t>
  </si>
  <si>
    <t>76682112R1</t>
  </si>
  <si>
    <t>Montáž a dodávka pultu</t>
  </si>
  <si>
    <t>-891094843</t>
  </si>
  <si>
    <t>80</t>
  </si>
  <si>
    <t>7668211R</t>
  </si>
  <si>
    <t>Dodávka židle LDSEATING TWIST dle PD</t>
  </si>
  <si>
    <t>-1496714053</t>
  </si>
  <si>
    <t>771</t>
  </si>
  <si>
    <t>Podlahy z dlaždic</t>
  </si>
  <si>
    <t>81</t>
  </si>
  <si>
    <t>771474112</t>
  </si>
  <si>
    <t>Montáž soklíků z dlaždic keramických rovných flexibilní lepidlo v do 90 mm</t>
  </si>
  <si>
    <t>-482394323</t>
  </si>
  <si>
    <t>Montáž soklíků z dlaždic keramických lepených flexibilním lepidlem rovných výšky přes 65 do 90 mm</t>
  </si>
  <si>
    <t>7+5,5+5,5+7+1,63+4,7*2+2,2+1,5*2</t>
  </si>
  <si>
    <t>94</t>
  </si>
  <si>
    <t>59761416.LSS</t>
  </si>
  <si>
    <t>sokl TAURUS COLOR, 298 x 80 x 9 mm</t>
  </si>
  <si>
    <t>-698275932</t>
  </si>
  <si>
    <t>41,230*3,3</t>
  </si>
  <si>
    <t>83</t>
  </si>
  <si>
    <t>771574153</t>
  </si>
  <si>
    <t>Montáž podlah keramických velkoformátových lepených rozlivovým lepidlem přes 2 do 4 ks/ m2</t>
  </si>
  <si>
    <t>1040756526</t>
  </si>
  <si>
    <t>Montáž podlah z dlaždic keramických lepených flexibilním lepidlem režných nebo glazovaných velkoformátových s rozlivovým lepidlem přes 2 do 4 ks/ m2</t>
  </si>
  <si>
    <t>95</t>
  </si>
  <si>
    <t>59761440.LSS</t>
  </si>
  <si>
    <t>dlaždice slinutá TAURUS GRANIT, 598 x 598 x 10 mm</t>
  </si>
  <si>
    <t>-1172636921</t>
  </si>
  <si>
    <t>65,895</t>
  </si>
  <si>
    <t>85</t>
  </si>
  <si>
    <t>771990112</t>
  </si>
  <si>
    <t>Vyrovnání podkladu samonivelační stěrkou tl 4 mm pevnosti 30 Mpa</t>
  </si>
  <si>
    <t>-423293126</t>
  </si>
  <si>
    <t>Vyrovnání podkladní vrstvy samonivelační stěrkou tl. 4 mm, min. pevnosti 30 MPa</t>
  </si>
  <si>
    <t>57,3</t>
  </si>
  <si>
    <t>86</t>
  </si>
  <si>
    <t>771990192</t>
  </si>
  <si>
    <t>Příplatek k vyrovnání podkladu dlažby samonivelační stěrkou pevnosti 30 Mpa ZKD 1 mm tloušťky</t>
  </si>
  <si>
    <t>2083299278</t>
  </si>
  <si>
    <t>Vyrovnání podkladní vrstvy samonivelační stěrkou tl. 4 mm, min. pevnosti Příplatek k cenám za každý další 1 mm tloušťky, min. pevnosti 30 MPa</t>
  </si>
  <si>
    <t>57,300*3</t>
  </si>
  <si>
    <t>87</t>
  </si>
  <si>
    <t>998771101</t>
  </si>
  <si>
    <t>Přesun hmot tonážní pro podlahy z dlaždic v objektech v do 6 m</t>
  </si>
  <si>
    <t>1814619710</t>
  </si>
  <si>
    <t>Přesun hmot pro podlahy z dlaždic stanovený z hmotnosti přesunovaného materiálu vodorovná dopravní vzdálenost do 50 m v objektech výšky do 6 m</t>
  </si>
  <si>
    <t>782</t>
  </si>
  <si>
    <t>Dokončovací práce - obklady z kamene</t>
  </si>
  <si>
    <t>88</t>
  </si>
  <si>
    <t>782632111</t>
  </si>
  <si>
    <t>Montáž obkladu parapetů z pravoúhlých desek z tvrdého kamene do lepidla tl do 25 mm</t>
  </si>
  <si>
    <t>-1223615265</t>
  </si>
  <si>
    <t>Montáž obkladů parapetů z tvrdých kamenů kladených do lepidla z nejvýše dvou rozdílných druhů pravoúhlých desek ve skladbě se pravidelně opakujících tl. do 25 mm</t>
  </si>
  <si>
    <t>(7,4*2+10+17,3+3,9+5)*0,1</t>
  </si>
  <si>
    <t>89</t>
  </si>
  <si>
    <t>583821650</t>
  </si>
  <si>
    <t>deska obkladová, žula tryskaná tl 3 cm do 0,24 m2</t>
  </si>
  <si>
    <t>-1420041219</t>
  </si>
  <si>
    <t>5,1*1,05 'Přepočtené koeficientem množství</t>
  </si>
  <si>
    <t>783</t>
  </si>
  <si>
    <t>Dokončovací práce - nátěry</t>
  </si>
  <si>
    <t>123</t>
  </si>
  <si>
    <t>783823135</t>
  </si>
  <si>
    <t>Penetrační silikonový nátěr hladkých, tenkovrstvých zrnitých nebo štukových omítek</t>
  </si>
  <si>
    <t>-1348554781</t>
  </si>
  <si>
    <t>Penetrační nátěr omítek hladkých omítek hladkých, zrnitých tenkovrstvých nebo štukových stupně členitosti 1 a 2 silikonový</t>
  </si>
  <si>
    <t>124</t>
  </si>
  <si>
    <t>783827125</t>
  </si>
  <si>
    <t>Krycí jednonásobný silikonový nátěr omítek stupně členitosti 1 a 2</t>
  </si>
  <si>
    <t>668434212</t>
  </si>
  <si>
    <t>Krycí (ochranný ) nátěr omítek jednonásobný hladkých omítek hladkých, zrnitých tenkovrstvých nebo štukových stupně členitosti 1 a 2 silikonový</t>
  </si>
  <si>
    <t>784</t>
  </si>
  <si>
    <t>Dokončovací práce - malby a tapety</t>
  </si>
  <si>
    <t>90</t>
  </si>
  <si>
    <t>784121001</t>
  </si>
  <si>
    <t>Oškrabání malby v mísnostech výšky do 3,80 m</t>
  </si>
  <si>
    <t>545291893</t>
  </si>
  <si>
    <t>Oškrabání malby v místnostech výšky do 3,80 m</t>
  </si>
  <si>
    <t>107+360</t>
  </si>
  <si>
    <t>91</t>
  </si>
  <si>
    <t>784181101</t>
  </si>
  <si>
    <t>Základní akrylátová jednonásobná penetrace podkladu v místnostech výšky do 3,80m</t>
  </si>
  <si>
    <t>-963768824</t>
  </si>
  <si>
    <t>Penetrace podkladu jednonásobná základní akrylátová v místnostech výšky do 3,80 m</t>
  </si>
  <si>
    <t>467,000+25</t>
  </si>
  <si>
    <t>92</t>
  </si>
  <si>
    <t>784221101</t>
  </si>
  <si>
    <t>Dvojnásobné bílé malby  ze směsí za sucha dobře otěruvzdorných v místnostech do 3,80 m</t>
  </si>
  <si>
    <t>1207236813</t>
  </si>
  <si>
    <t>Malby z malířských směsí otěruvzdorných za sucha dvojnásobné, bílé za sucha otěruvzdorné dobře v místnostech výšky do 3,80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</si>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</sst>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30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32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27"/>
      <c r="AM14" s="27"/>
      <c r="AN14" s="40" t="s">
        <v>32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30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4.4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38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39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40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41</v>
      </c>
      <c r="E26" s="52"/>
      <c r="F26" s="53" t="s">
        <v>42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43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44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45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46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48</v>
      </c>
      <c r="U32" s="59"/>
      <c r="V32" s="59"/>
      <c r="W32" s="59"/>
      <c r="X32" s="61" t="s">
        <v>49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50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20180216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Oprava hřbitovní kaple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Šluknov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16. 2. 2018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>Město Šluknov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33</v>
      </c>
      <c r="AJ46" s="72"/>
      <c r="AK46" s="72"/>
      <c r="AL46" s="72"/>
      <c r="AM46" s="75" t="str">
        <f>IF(E17="","",E17)</f>
        <v>Ing. Kňákal</v>
      </c>
      <c r="AN46" s="75"/>
      <c r="AO46" s="75"/>
      <c r="AP46" s="75"/>
      <c r="AQ46" s="72"/>
      <c r="AR46" s="70"/>
      <c r="AS46" s="84" t="s">
        <v>51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31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52</v>
      </c>
      <c r="D49" s="95"/>
      <c r="E49" s="95"/>
      <c r="F49" s="95"/>
      <c r="G49" s="95"/>
      <c r="H49" s="96"/>
      <c r="I49" s="97" t="s">
        <v>53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54</v>
      </c>
      <c r="AH49" s="95"/>
      <c r="AI49" s="95"/>
      <c r="AJ49" s="95"/>
      <c r="AK49" s="95"/>
      <c r="AL49" s="95"/>
      <c r="AM49" s="95"/>
      <c r="AN49" s="97" t="s">
        <v>55</v>
      </c>
      <c r="AO49" s="95"/>
      <c r="AP49" s="95"/>
      <c r="AQ49" s="99" t="s">
        <v>56</v>
      </c>
      <c r="AR49" s="70"/>
      <c r="AS49" s="100" t="s">
        <v>57</v>
      </c>
      <c r="AT49" s="101" t="s">
        <v>58</v>
      </c>
      <c r="AU49" s="101" t="s">
        <v>59</v>
      </c>
      <c r="AV49" s="101" t="s">
        <v>60</v>
      </c>
      <c r="AW49" s="101" t="s">
        <v>61</v>
      </c>
      <c r="AX49" s="101" t="s">
        <v>62</v>
      </c>
      <c r="AY49" s="101" t="s">
        <v>63</v>
      </c>
      <c r="AZ49" s="101" t="s">
        <v>64</v>
      </c>
      <c r="BA49" s="101" t="s">
        <v>65</v>
      </c>
      <c r="BB49" s="101" t="s">
        <v>66</v>
      </c>
      <c r="BC49" s="101" t="s">
        <v>67</v>
      </c>
      <c r="BD49" s="102" t="s">
        <v>68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69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70</v>
      </c>
      <c r="BT51" s="115" t="s">
        <v>71</v>
      </c>
      <c r="BV51" s="115" t="s">
        <v>72</v>
      </c>
      <c r="BW51" s="115" t="s">
        <v>7</v>
      </c>
      <c r="BX51" s="115" t="s">
        <v>73</v>
      </c>
      <c r="CL51" s="115" t="s">
        <v>21</v>
      </c>
    </row>
    <row r="52" spans="1:90" s="5" customFormat="1" ht="28.8" customHeight="1">
      <c r="A52" s="116" t="s">
        <v>74</v>
      </c>
      <c r="B52" s="117"/>
      <c r="C52" s="118"/>
      <c r="D52" s="119" t="s">
        <v>16</v>
      </c>
      <c r="E52" s="119"/>
      <c r="F52" s="119"/>
      <c r="G52" s="119"/>
      <c r="H52" s="119"/>
      <c r="I52" s="120"/>
      <c r="J52" s="119" t="s">
        <v>19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'20180216 - Oprava hřbitov...'!J25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75</v>
      </c>
      <c r="AR52" s="123"/>
      <c r="AS52" s="124">
        <v>0</v>
      </c>
      <c r="AT52" s="125">
        <f>ROUND(SUM(AV52:AW52),2)</f>
        <v>0</v>
      </c>
      <c r="AU52" s="126">
        <f>'20180216 - Oprava hřbitov...'!P91</f>
        <v>0</v>
      </c>
      <c r="AV52" s="125">
        <f>'20180216 - Oprava hřbitov...'!J28</f>
        <v>0</v>
      </c>
      <c r="AW52" s="125">
        <f>'20180216 - Oprava hřbitov...'!J29</f>
        <v>0</v>
      </c>
      <c r="AX52" s="125">
        <f>'20180216 - Oprava hřbitov...'!J30</f>
        <v>0</v>
      </c>
      <c r="AY52" s="125">
        <f>'20180216 - Oprava hřbitov...'!J31</f>
        <v>0</v>
      </c>
      <c r="AZ52" s="125">
        <f>'20180216 - Oprava hřbitov...'!F28</f>
        <v>0</v>
      </c>
      <c r="BA52" s="125">
        <f>'20180216 - Oprava hřbitov...'!F29</f>
        <v>0</v>
      </c>
      <c r="BB52" s="125">
        <f>'20180216 - Oprava hřbitov...'!F30</f>
        <v>0</v>
      </c>
      <c r="BC52" s="125">
        <f>'20180216 - Oprava hřbitov...'!F31</f>
        <v>0</v>
      </c>
      <c r="BD52" s="127">
        <f>'20180216 - Oprava hřbitov...'!F32</f>
        <v>0</v>
      </c>
      <c r="BT52" s="128" t="s">
        <v>76</v>
      </c>
      <c r="BU52" s="128" t="s">
        <v>77</v>
      </c>
      <c r="BV52" s="128" t="s">
        <v>72</v>
      </c>
      <c r="BW52" s="128" t="s">
        <v>7</v>
      </c>
      <c r="BX52" s="128" t="s">
        <v>73</v>
      </c>
      <c r="CL52" s="128" t="s">
        <v>21</v>
      </c>
    </row>
    <row r="53" spans="2:44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pans="2:44" s="1" customFormat="1" ht="6.95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0180216 - Oprava hřbito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0"/>
      <c r="C1" s="130"/>
      <c r="D1" s="131" t="s">
        <v>1</v>
      </c>
      <c r="E1" s="130"/>
      <c r="F1" s="132" t="s">
        <v>78</v>
      </c>
      <c r="G1" s="132" t="s">
        <v>79</v>
      </c>
      <c r="H1" s="132"/>
      <c r="I1" s="133"/>
      <c r="J1" s="132" t="s">
        <v>80</v>
      </c>
      <c r="K1" s="131" t="s">
        <v>81</v>
      </c>
      <c r="L1" s="132" t="s">
        <v>82</v>
      </c>
      <c r="M1" s="132"/>
      <c r="N1" s="132"/>
      <c r="O1" s="132"/>
      <c r="P1" s="132"/>
      <c r="Q1" s="132"/>
      <c r="R1" s="132"/>
      <c r="S1" s="132"/>
      <c r="T1" s="13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34"/>
      <c r="J3" s="24"/>
      <c r="K3" s="25"/>
      <c r="AT3" s="22" t="s">
        <v>83</v>
      </c>
    </row>
    <row r="4" spans="2:46" ht="36.95" customHeight="1">
      <c r="B4" s="26"/>
      <c r="C4" s="27"/>
      <c r="D4" s="28" t="s">
        <v>84</v>
      </c>
      <c r="E4" s="27"/>
      <c r="F4" s="27"/>
      <c r="G4" s="27"/>
      <c r="H4" s="27"/>
      <c r="I4" s="13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35"/>
      <c r="J5" s="27"/>
      <c r="K5" s="29"/>
    </row>
    <row r="6" spans="2:11" s="1" customFormat="1" ht="13.5">
      <c r="B6" s="44"/>
      <c r="C6" s="45"/>
      <c r="D6" s="38" t="s">
        <v>18</v>
      </c>
      <c r="E6" s="45"/>
      <c r="F6" s="45"/>
      <c r="G6" s="45"/>
      <c r="H6" s="45"/>
      <c r="I6" s="136"/>
      <c r="J6" s="45"/>
      <c r="K6" s="49"/>
    </row>
    <row r="7" spans="2:11" s="1" customFormat="1" ht="36.95" customHeight="1">
      <c r="B7" s="44"/>
      <c r="C7" s="45"/>
      <c r="D7" s="45"/>
      <c r="E7" s="137" t="s">
        <v>19</v>
      </c>
      <c r="F7" s="45"/>
      <c r="G7" s="45"/>
      <c r="H7" s="45"/>
      <c r="I7" s="136"/>
      <c r="J7" s="45"/>
      <c r="K7" s="49"/>
    </row>
    <row r="8" spans="2:11" s="1" customFormat="1" ht="13.5">
      <c r="B8" s="44"/>
      <c r="C8" s="45"/>
      <c r="D8" s="45"/>
      <c r="E8" s="45"/>
      <c r="F8" s="45"/>
      <c r="G8" s="45"/>
      <c r="H8" s="45"/>
      <c r="I8" s="136"/>
      <c r="J8" s="45"/>
      <c r="K8" s="49"/>
    </row>
    <row r="9" spans="2:11" s="1" customFormat="1" ht="14.4" customHeight="1">
      <c r="B9" s="44"/>
      <c r="C9" s="45"/>
      <c r="D9" s="38" t="s">
        <v>20</v>
      </c>
      <c r="E9" s="45"/>
      <c r="F9" s="33" t="s">
        <v>21</v>
      </c>
      <c r="G9" s="45"/>
      <c r="H9" s="45"/>
      <c r="I9" s="138" t="s">
        <v>22</v>
      </c>
      <c r="J9" s="33" t="s">
        <v>21</v>
      </c>
      <c r="K9" s="49"/>
    </row>
    <row r="10" spans="2:11" s="1" customFormat="1" ht="14.4" customHeight="1">
      <c r="B10" s="44"/>
      <c r="C10" s="45"/>
      <c r="D10" s="38" t="s">
        <v>23</v>
      </c>
      <c r="E10" s="45"/>
      <c r="F10" s="33" t="s">
        <v>24</v>
      </c>
      <c r="G10" s="45"/>
      <c r="H10" s="45"/>
      <c r="I10" s="138" t="s">
        <v>25</v>
      </c>
      <c r="J10" s="139" t="str">
        <f>'Rekapitulace stavby'!AN8</f>
        <v>16. 2. 2018</v>
      </c>
      <c r="K10" s="49"/>
    </row>
    <row r="11" spans="2:11" s="1" customFormat="1" ht="10.8" customHeight="1">
      <c r="B11" s="44"/>
      <c r="C11" s="45"/>
      <c r="D11" s="45"/>
      <c r="E11" s="45"/>
      <c r="F11" s="45"/>
      <c r="G11" s="45"/>
      <c r="H11" s="45"/>
      <c r="I11" s="136"/>
      <c r="J11" s="45"/>
      <c r="K11" s="49"/>
    </row>
    <row r="12" spans="2:11" s="1" customFormat="1" ht="14.4" customHeight="1">
      <c r="B12" s="44"/>
      <c r="C12" s="45"/>
      <c r="D12" s="38" t="s">
        <v>27</v>
      </c>
      <c r="E12" s="45"/>
      <c r="F12" s="45"/>
      <c r="G12" s="45"/>
      <c r="H12" s="45"/>
      <c r="I12" s="138" t="s">
        <v>28</v>
      </c>
      <c r="J12" s="33" t="s">
        <v>21</v>
      </c>
      <c r="K12" s="49"/>
    </row>
    <row r="13" spans="2:11" s="1" customFormat="1" ht="18" customHeight="1">
      <c r="B13" s="44"/>
      <c r="C13" s="45"/>
      <c r="D13" s="45"/>
      <c r="E13" s="33" t="s">
        <v>29</v>
      </c>
      <c r="F13" s="45"/>
      <c r="G13" s="45"/>
      <c r="H13" s="45"/>
      <c r="I13" s="138" t="s">
        <v>30</v>
      </c>
      <c r="J13" s="33" t="s">
        <v>21</v>
      </c>
      <c r="K13" s="49"/>
    </row>
    <row r="14" spans="2:11" s="1" customFormat="1" ht="6.95" customHeight="1">
      <c r="B14" s="44"/>
      <c r="C14" s="45"/>
      <c r="D14" s="45"/>
      <c r="E14" s="45"/>
      <c r="F14" s="45"/>
      <c r="G14" s="45"/>
      <c r="H14" s="45"/>
      <c r="I14" s="136"/>
      <c r="J14" s="45"/>
      <c r="K14" s="49"/>
    </row>
    <row r="15" spans="2:11" s="1" customFormat="1" ht="14.4" customHeight="1">
      <c r="B15" s="44"/>
      <c r="C15" s="45"/>
      <c r="D15" s="38" t="s">
        <v>31</v>
      </c>
      <c r="E15" s="45"/>
      <c r="F15" s="45"/>
      <c r="G15" s="45"/>
      <c r="H15" s="45"/>
      <c r="I15" s="138" t="s">
        <v>28</v>
      </c>
      <c r="J15" s="33" t="str">
        <f>IF('Rekapitulace stavby'!AN13="Vyplň údaj","",IF('Rekapitulace stavby'!AN13="","",'Rekapitulace stavby'!AN13))</f>
        <v/>
      </c>
      <c r="K15" s="49"/>
    </row>
    <row r="16" spans="2:11" s="1" customFormat="1" ht="18" customHeight="1">
      <c r="B16" s="44"/>
      <c r="C16" s="45"/>
      <c r="D16" s="45"/>
      <c r="E16" s="33" t="str">
        <f>IF('Rekapitulace stavby'!E14="Vyplň údaj","",IF('Rekapitulace stavby'!E14="","",'Rekapitulace stavby'!E14))</f>
        <v/>
      </c>
      <c r="F16" s="45"/>
      <c r="G16" s="45"/>
      <c r="H16" s="45"/>
      <c r="I16" s="138" t="s">
        <v>30</v>
      </c>
      <c r="J16" s="33" t="str">
        <f>IF('Rekapitulace stavby'!AN14="Vyplň údaj","",IF('Rekapitulace stavby'!AN14="","",'Rekapitulace stavby'!AN14))</f>
        <v/>
      </c>
      <c r="K16" s="49"/>
    </row>
    <row r="17" spans="2:11" s="1" customFormat="1" ht="6.95" customHeight="1">
      <c r="B17" s="44"/>
      <c r="C17" s="45"/>
      <c r="D17" s="45"/>
      <c r="E17" s="45"/>
      <c r="F17" s="45"/>
      <c r="G17" s="45"/>
      <c r="H17" s="45"/>
      <c r="I17" s="136"/>
      <c r="J17" s="45"/>
      <c r="K17" s="49"/>
    </row>
    <row r="18" spans="2:11" s="1" customFormat="1" ht="14.4" customHeight="1">
      <c r="B18" s="44"/>
      <c r="C18" s="45"/>
      <c r="D18" s="38" t="s">
        <v>33</v>
      </c>
      <c r="E18" s="45"/>
      <c r="F18" s="45"/>
      <c r="G18" s="45"/>
      <c r="H18" s="45"/>
      <c r="I18" s="138" t="s">
        <v>28</v>
      </c>
      <c r="J18" s="33" t="s">
        <v>21</v>
      </c>
      <c r="K18" s="49"/>
    </row>
    <row r="19" spans="2:11" s="1" customFormat="1" ht="18" customHeight="1">
      <c r="B19" s="44"/>
      <c r="C19" s="45"/>
      <c r="D19" s="45"/>
      <c r="E19" s="33" t="s">
        <v>34</v>
      </c>
      <c r="F19" s="45"/>
      <c r="G19" s="45"/>
      <c r="H19" s="45"/>
      <c r="I19" s="138" t="s">
        <v>30</v>
      </c>
      <c r="J19" s="33" t="s">
        <v>21</v>
      </c>
      <c r="K19" s="49"/>
    </row>
    <row r="20" spans="2:11" s="1" customFormat="1" ht="6.95" customHeight="1">
      <c r="B20" s="44"/>
      <c r="C20" s="45"/>
      <c r="D20" s="45"/>
      <c r="E20" s="45"/>
      <c r="F20" s="45"/>
      <c r="G20" s="45"/>
      <c r="H20" s="45"/>
      <c r="I20" s="136"/>
      <c r="J20" s="45"/>
      <c r="K20" s="49"/>
    </row>
    <row r="21" spans="2:11" s="1" customFormat="1" ht="14.4" customHeight="1">
      <c r="B21" s="44"/>
      <c r="C21" s="45"/>
      <c r="D21" s="38" t="s">
        <v>36</v>
      </c>
      <c r="E21" s="45"/>
      <c r="F21" s="45"/>
      <c r="G21" s="45"/>
      <c r="H21" s="45"/>
      <c r="I21" s="136"/>
      <c r="J21" s="45"/>
      <c r="K21" s="49"/>
    </row>
    <row r="22" spans="2:11" s="6" customFormat="1" ht="14.4" customHeight="1">
      <c r="B22" s="140"/>
      <c r="C22" s="141"/>
      <c r="D22" s="141"/>
      <c r="E22" s="42" t="s">
        <v>21</v>
      </c>
      <c r="F22" s="42"/>
      <c r="G22" s="42"/>
      <c r="H22" s="42"/>
      <c r="I22" s="142"/>
      <c r="J22" s="141"/>
      <c r="K22" s="143"/>
    </row>
    <row r="23" spans="2:11" s="1" customFormat="1" ht="6.95" customHeight="1">
      <c r="B23" s="44"/>
      <c r="C23" s="45"/>
      <c r="D23" s="45"/>
      <c r="E23" s="45"/>
      <c r="F23" s="45"/>
      <c r="G23" s="45"/>
      <c r="H23" s="45"/>
      <c r="I23" s="136"/>
      <c r="J23" s="45"/>
      <c r="K23" s="49"/>
    </row>
    <row r="24" spans="2:11" s="1" customFormat="1" ht="6.95" customHeight="1">
      <c r="B24" s="44"/>
      <c r="C24" s="45"/>
      <c r="D24" s="104"/>
      <c r="E24" s="104"/>
      <c r="F24" s="104"/>
      <c r="G24" s="104"/>
      <c r="H24" s="104"/>
      <c r="I24" s="144"/>
      <c r="J24" s="104"/>
      <c r="K24" s="145"/>
    </row>
    <row r="25" spans="2:11" s="1" customFormat="1" ht="25.4" customHeight="1">
      <c r="B25" s="44"/>
      <c r="C25" s="45"/>
      <c r="D25" s="146" t="s">
        <v>37</v>
      </c>
      <c r="E25" s="45"/>
      <c r="F25" s="45"/>
      <c r="G25" s="45"/>
      <c r="H25" s="45"/>
      <c r="I25" s="136"/>
      <c r="J25" s="147">
        <f>ROUND(J91,2)</f>
        <v>0</v>
      </c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44"/>
      <c r="J26" s="104"/>
      <c r="K26" s="145"/>
    </row>
    <row r="27" spans="2:11" s="1" customFormat="1" ht="14.4" customHeight="1">
      <c r="B27" s="44"/>
      <c r="C27" s="45"/>
      <c r="D27" s="45"/>
      <c r="E27" s="45"/>
      <c r="F27" s="50" t="s">
        <v>39</v>
      </c>
      <c r="G27" s="45"/>
      <c r="H27" s="45"/>
      <c r="I27" s="148" t="s">
        <v>38</v>
      </c>
      <c r="J27" s="50" t="s">
        <v>40</v>
      </c>
      <c r="K27" s="49"/>
    </row>
    <row r="28" spans="2:11" s="1" customFormat="1" ht="14.4" customHeight="1">
      <c r="B28" s="44"/>
      <c r="C28" s="45"/>
      <c r="D28" s="53" t="s">
        <v>41</v>
      </c>
      <c r="E28" s="53" t="s">
        <v>42</v>
      </c>
      <c r="F28" s="149">
        <f>ROUND(SUM(BE91:BE431),2)</f>
        <v>0</v>
      </c>
      <c r="G28" s="45"/>
      <c r="H28" s="45"/>
      <c r="I28" s="150">
        <v>0.21</v>
      </c>
      <c r="J28" s="149">
        <f>ROUND(ROUND((SUM(BE91:BE431)),2)*I28,2)</f>
        <v>0</v>
      </c>
      <c r="K28" s="49"/>
    </row>
    <row r="29" spans="2:11" s="1" customFormat="1" ht="14.4" customHeight="1">
      <c r="B29" s="44"/>
      <c r="C29" s="45"/>
      <c r="D29" s="45"/>
      <c r="E29" s="53" t="s">
        <v>43</v>
      </c>
      <c r="F29" s="149">
        <f>ROUND(SUM(BF91:BF431),2)</f>
        <v>0</v>
      </c>
      <c r="G29" s="45"/>
      <c r="H29" s="45"/>
      <c r="I29" s="150">
        <v>0.15</v>
      </c>
      <c r="J29" s="149">
        <f>ROUND(ROUND((SUM(BF91:BF431)),2)*I29,2)</f>
        <v>0</v>
      </c>
      <c r="K29" s="49"/>
    </row>
    <row r="30" spans="2:11" s="1" customFormat="1" ht="14.4" customHeight="1" hidden="1">
      <c r="B30" s="44"/>
      <c r="C30" s="45"/>
      <c r="D30" s="45"/>
      <c r="E30" s="53" t="s">
        <v>44</v>
      </c>
      <c r="F30" s="149">
        <f>ROUND(SUM(BG91:BG431),2)</f>
        <v>0</v>
      </c>
      <c r="G30" s="45"/>
      <c r="H30" s="45"/>
      <c r="I30" s="150">
        <v>0.21</v>
      </c>
      <c r="J30" s="149">
        <v>0</v>
      </c>
      <c r="K30" s="49"/>
    </row>
    <row r="31" spans="2:11" s="1" customFormat="1" ht="14.4" customHeight="1" hidden="1">
      <c r="B31" s="44"/>
      <c r="C31" s="45"/>
      <c r="D31" s="45"/>
      <c r="E31" s="53" t="s">
        <v>45</v>
      </c>
      <c r="F31" s="149">
        <f>ROUND(SUM(BH91:BH431),2)</f>
        <v>0</v>
      </c>
      <c r="G31" s="45"/>
      <c r="H31" s="45"/>
      <c r="I31" s="150">
        <v>0.15</v>
      </c>
      <c r="J31" s="149">
        <v>0</v>
      </c>
      <c r="K31" s="49"/>
    </row>
    <row r="32" spans="2:11" s="1" customFormat="1" ht="14.4" customHeight="1" hidden="1">
      <c r="B32" s="44"/>
      <c r="C32" s="45"/>
      <c r="D32" s="45"/>
      <c r="E32" s="53" t="s">
        <v>46</v>
      </c>
      <c r="F32" s="149">
        <f>ROUND(SUM(BI91:BI431),2)</f>
        <v>0</v>
      </c>
      <c r="G32" s="45"/>
      <c r="H32" s="45"/>
      <c r="I32" s="150">
        <v>0</v>
      </c>
      <c r="J32" s="149">
        <v>0</v>
      </c>
      <c r="K32" s="49"/>
    </row>
    <row r="33" spans="2:11" s="1" customFormat="1" ht="6.95" customHeight="1">
      <c r="B33" s="44"/>
      <c r="C33" s="45"/>
      <c r="D33" s="45"/>
      <c r="E33" s="45"/>
      <c r="F33" s="45"/>
      <c r="G33" s="45"/>
      <c r="H33" s="45"/>
      <c r="I33" s="136"/>
      <c r="J33" s="45"/>
      <c r="K33" s="49"/>
    </row>
    <row r="34" spans="2:11" s="1" customFormat="1" ht="25.4" customHeight="1">
      <c r="B34" s="44"/>
      <c r="C34" s="151"/>
      <c r="D34" s="152" t="s">
        <v>47</v>
      </c>
      <c r="E34" s="96"/>
      <c r="F34" s="96"/>
      <c r="G34" s="153" t="s">
        <v>48</v>
      </c>
      <c r="H34" s="154" t="s">
        <v>49</v>
      </c>
      <c r="I34" s="155"/>
      <c r="J34" s="156">
        <f>SUM(J25:J32)</f>
        <v>0</v>
      </c>
      <c r="K34" s="157"/>
    </row>
    <row r="35" spans="2:11" s="1" customFormat="1" ht="14.4" customHeight="1">
      <c r="B35" s="65"/>
      <c r="C35" s="66"/>
      <c r="D35" s="66"/>
      <c r="E35" s="66"/>
      <c r="F35" s="66"/>
      <c r="G35" s="66"/>
      <c r="H35" s="66"/>
      <c r="I35" s="158"/>
      <c r="J35" s="66"/>
      <c r="K35" s="67"/>
    </row>
    <row r="39" spans="2:11" s="1" customFormat="1" ht="6.95" customHeight="1">
      <c r="B39" s="159"/>
      <c r="C39" s="160"/>
      <c r="D39" s="160"/>
      <c r="E39" s="160"/>
      <c r="F39" s="160"/>
      <c r="G39" s="160"/>
      <c r="H39" s="160"/>
      <c r="I39" s="161"/>
      <c r="J39" s="160"/>
      <c r="K39" s="162"/>
    </row>
    <row r="40" spans="2:11" s="1" customFormat="1" ht="36.95" customHeight="1">
      <c r="B40" s="44"/>
      <c r="C40" s="28" t="s">
        <v>85</v>
      </c>
      <c r="D40" s="45"/>
      <c r="E40" s="45"/>
      <c r="F40" s="45"/>
      <c r="G40" s="45"/>
      <c r="H40" s="45"/>
      <c r="I40" s="136"/>
      <c r="J40" s="45"/>
      <c r="K40" s="49"/>
    </row>
    <row r="41" spans="2:11" s="1" customFormat="1" ht="6.95" customHeight="1">
      <c r="B41" s="44"/>
      <c r="C41" s="45"/>
      <c r="D41" s="45"/>
      <c r="E41" s="45"/>
      <c r="F41" s="45"/>
      <c r="G41" s="45"/>
      <c r="H41" s="45"/>
      <c r="I41" s="136"/>
      <c r="J41" s="45"/>
      <c r="K41" s="49"/>
    </row>
    <row r="42" spans="2:11" s="1" customFormat="1" ht="14.4" customHeight="1">
      <c r="B42" s="44"/>
      <c r="C42" s="38" t="s">
        <v>18</v>
      </c>
      <c r="D42" s="45"/>
      <c r="E42" s="45"/>
      <c r="F42" s="45"/>
      <c r="G42" s="45"/>
      <c r="H42" s="45"/>
      <c r="I42" s="136"/>
      <c r="J42" s="45"/>
      <c r="K42" s="49"/>
    </row>
    <row r="43" spans="2:11" s="1" customFormat="1" ht="16.2" customHeight="1">
      <c r="B43" s="44"/>
      <c r="C43" s="45"/>
      <c r="D43" s="45"/>
      <c r="E43" s="137" t="str">
        <f>E7</f>
        <v>Oprava hřbitovní kaple</v>
      </c>
      <c r="F43" s="45"/>
      <c r="G43" s="45"/>
      <c r="H43" s="45"/>
      <c r="I43" s="136"/>
      <c r="J43" s="45"/>
      <c r="K43" s="49"/>
    </row>
    <row r="44" spans="2:11" s="1" customFormat="1" ht="6.95" customHeight="1">
      <c r="B44" s="44"/>
      <c r="C44" s="45"/>
      <c r="D44" s="45"/>
      <c r="E44" s="45"/>
      <c r="F44" s="45"/>
      <c r="G44" s="45"/>
      <c r="H44" s="45"/>
      <c r="I44" s="136"/>
      <c r="J44" s="45"/>
      <c r="K44" s="49"/>
    </row>
    <row r="45" spans="2:11" s="1" customFormat="1" ht="18" customHeight="1">
      <c r="B45" s="44"/>
      <c r="C45" s="38" t="s">
        <v>23</v>
      </c>
      <c r="D45" s="45"/>
      <c r="E45" s="45"/>
      <c r="F45" s="33" t="str">
        <f>F10</f>
        <v>Šluknov</v>
      </c>
      <c r="G45" s="45"/>
      <c r="H45" s="45"/>
      <c r="I45" s="138" t="s">
        <v>25</v>
      </c>
      <c r="J45" s="139" t="str">
        <f>IF(J10="","",J10)</f>
        <v>16. 2. 2018</v>
      </c>
      <c r="K45" s="49"/>
    </row>
    <row r="46" spans="2:11" s="1" customFormat="1" ht="6.95" customHeight="1">
      <c r="B46" s="44"/>
      <c r="C46" s="45"/>
      <c r="D46" s="45"/>
      <c r="E46" s="45"/>
      <c r="F46" s="45"/>
      <c r="G46" s="45"/>
      <c r="H46" s="45"/>
      <c r="I46" s="136"/>
      <c r="J46" s="45"/>
      <c r="K46" s="49"/>
    </row>
    <row r="47" spans="2:11" s="1" customFormat="1" ht="13.5">
      <c r="B47" s="44"/>
      <c r="C47" s="38" t="s">
        <v>27</v>
      </c>
      <c r="D47" s="45"/>
      <c r="E47" s="45"/>
      <c r="F47" s="33" t="str">
        <f>E13</f>
        <v>Město Šluknov</v>
      </c>
      <c r="G47" s="45"/>
      <c r="H47" s="45"/>
      <c r="I47" s="138" t="s">
        <v>33</v>
      </c>
      <c r="J47" s="42" t="str">
        <f>E19</f>
        <v>Ing. Kňákal</v>
      </c>
      <c r="K47" s="49"/>
    </row>
    <row r="48" spans="2:11" s="1" customFormat="1" ht="14.4" customHeight="1">
      <c r="B48" s="44"/>
      <c r="C48" s="38" t="s">
        <v>31</v>
      </c>
      <c r="D48" s="45"/>
      <c r="E48" s="45"/>
      <c r="F48" s="33" t="str">
        <f>IF(E16="","",E16)</f>
        <v/>
      </c>
      <c r="G48" s="45"/>
      <c r="H48" s="45"/>
      <c r="I48" s="136"/>
      <c r="J48" s="163"/>
      <c r="K48" s="49"/>
    </row>
    <row r="49" spans="2:11" s="1" customFormat="1" ht="10.3" customHeight="1">
      <c r="B49" s="44"/>
      <c r="C49" s="45"/>
      <c r="D49" s="45"/>
      <c r="E49" s="45"/>
      <c r="F49" s="45"/>
      <c r="G49" s="45"/>
      <c r="H49" s="45"/>
      <c r="I49" s="136"/>
      <c r="J49" s="45"/>
      <c r="K49" s="49"/>
    </row>
    <row r="50" spans="2:11" s="1" customFormat="1" ht="29.25" customHeight="1">
      <c r="B50" s="44"/>
      <c r="C50" s="164" t="s">
        <v>86</v>
      </c>
      <c r="D50" s="151"/>
      <c r="E50" s="151"/>
      <c r="F50" s="151"/>
      <c r="G50" s="151"/>
      <c r="H50" s="151"/>
      <c r="I50" s="165"/>
      <c r="J50" s="166" t="s">
        <v>87</v>
      </c>
      <c r="K50" s="167"/>
    </row>
    <row r="51" spans="2:11" s="1" customFormat="1" ht="10.3" customHeight="1">
      <c r="B51" s="44"/>
      <c r="C51" s="45"/>
      <c r="D51" s="45"/>
      <c r="E51" s="45"/>
      <c r="F51" s="45"/>
      <c r="G51" s="45"/>
      <c r="H51" s="45"/>
      <c r="I51" s="136"/>
      <c r="J51" s="45"/>
      <c r="K51" s="49"/>
    </row>
    <row r="52" spans="2:47" s="1" customFormat="1" ht="29.25" customHeight="1">
      <c r="B52" s="44"/>
      <c r="C52" s="168" t="s">
        <v>88</v>
      </c>
      <c r="D52" s="45"/>
      <c r="E52" s="45"/>
      <c r="F52" s="45"/>
      <c r="G52" s="45"/>
      <c r="H52" s="45"/>
      <c r="I52" s="136"/>
      <c r="J52" s="147">
        <f>J91</f>
        <v>0</v>
      </c>
      <c r="K52" s="49"/>
      <c r="AU52" s="22" t="s">
        <v>89</v>
      </c>
    </row>
    <row r="53" spans="2:11" s="7" customFormat="1" ht="24.95" customHeight="1">
      <c r="B53" s="169"/>
      <c r="C53" s="170"/>
      <c r="D53" s="171" t="s">
        <v>90</v>
      </c>
      <c r="E53" s="172"/>
      <c r="F53" s="172"/>
      <c r="G53" s="172"/>
      <c r="H53" s="172"/>
      <c r="I53" s="173"/>
      <c r="J53" s="174">
        <f>J92</f>
        <v>0</v>
      </c>
      <c r="K53" s="175"/>
    </row>
    <row r="54" spans="2:11" s="8" customFormat="1" ht="19.9" customHeight="1">
      <c r="B54" s="176"/>
      <c r="C54" s="177"/>
      <c r="D54" s="178" t="s">
        <v>91</v>
      </c>
      <c r="E54" s="179"/>
      <c r="F54" s="179"/>
      <c r="G54" s="179"/>
      <c r="H54" s="179"/>
      <c r="I54" s="180"/>
      <c r="J54" s="181">
        <f>J93</f>
        <v>0</v>
      </c>
      <c r="K54" s="182"/>
    </row>
    <row r="55" spans="2:11" s="8" customFormat="1" ht="19.9" customHeight="1">
      <c r="B55" s="176"/>
      <c r="C55" s="177"/>
      <c r="D55" s="178" t="s">
        <v>92</v>
      </c>
      <c r="E55" s="179"/>
      <c r="F55" s="179"/>
      <c r="G55" s="179"/>
      <c r="H55" s="179"/>
      <c r="I55" s="180"/>
      <c r="J55" s="181">
        <f>J97</f>
        <v>0</v>
      </c>
      <c r="K55" s="182"/>
    </row>
    <row r="56" spans="2:11" s="8" customFormat="1" ht="19.9" customHeight="1">
      <c r="B56" s="176"/>
      <c r="C56" s="177"/>
      <c r="D56" s="178" t="s">
        <v>93</v>
      </c>
      <c r="E56" s="179"/>
      <c r="F56" s="179"/>
      <c r="G56" s="179"/>
      <c r="H56" s="179"/>
      <c r="I56" s="180"/>
      <c r="J56" s="181">
        <f>J103</f>
        <v>0</v>
      </c>
      <c r="K56" s="182"/>
    </row>
    <row r="57" spans="2:11" s="8" customFormat="1" ht="19.9" customHeight="1">
      <c r="B57" s="176"/>
      <c r="C57" s="177"/>
      <c r="D57" s="178" t="s">
        <v>94</v>
      </c>
      <c r="E57" s="179"/>
      <c r="F57" s="179"/>
      <c r="G57" s="179"/>
      <c r="H57" s="179"/>
      <c r="I57" s="180"/>
      <c r="J57" s="181">
        <f>J110</f>
        <v>0</v>
      </c>
      <c r="K57" s="182"/>
    </row>
    <row r="58" spans="2:11" s="8" customFormat="1" ht="19.9" customHeight="1">
      <c r="B58" s="176"/>
      <c r="C58" s="177"/>
      <c r="D58" s="178" t="s">
        <v>95</v>
      </c>
      <c r="E58" s="179"/>
      <c r="F58" s="179"/>
      <c r="G58" s="179"/>
      <c r="H58" s="179"/>
      <c r="I58" s="180"/>
      <c r="J58" s="181">
        <f>J119</f>
        <v>0</v>
      </c>
      <c r="K58" s="182"/>
    </row>
    <row r="59" spans="2:11" s="8" customFormat="1" ht="19.9" customHeight="1">
      <c r="B59" s="176"/>
      <c r="C59" s="177"/>
      <c r="D59" s="178" t="s">
        <v>96</v>
      </c>
      <c r="E59" s="179"/>
      <c r="F59" s="179"/>
      <c r="G59" s="179"/>
      <c r="H59" s="179"/>
      <c r="I59" s="180"/>
      <c r="J59" s="181">
        <f>J157</f>
        <v>0</v>
      </c>
      <c r="K59" s="182"/>
    </row>
    <row r="60" spans="2:11" s="8" customFormat="1" ht="19.9" customHeight="1">
      <c r="B60" s="176"/>
      <c r="C60" s="177"/>
      <c r="D60" s="178" t="s">
        <v>97</v>
      </c>
      <c r="E60" s="179"/>
      <c r="F60" s="179"/>
      <c r="G60" s="179"/>
      <c r="H60" s="179"/>
      <c r="I60" s="180"/>
      <c r="J60" s="181">
        <f>J217</f>
        <v>0</v>
      </c>
      <c r="K60" s="182"/>
    </row>
    <row r="61" spans="2:11" s="8" customFormat="1" ht="19.9" customHeight="1">
      <c r="B61" s="176"/>
      <c r="C61" s="177"/>
      <c r="D61" s="178" t="s">
        <v>98</v>
      </c>
      <c r="E61" s="179"/>
      <c r="F61" s="179"/>
      <c r="G61" s="179"/>
      <c r="H61" s="179"/>
      <c r="I61" s="180"/>
      <c r="J61" s="181">
        <f>J225</f>
        <v>0</v>
      </c>
      <c r="K61" s="182"/>
    </row>
    <row r="62" spans="2:11" s="7" customFormat="1" ht="24.95" customHeight="1">
      <c r="B62" s="169"/>
      <c r="C62" s="170"/>
      <c r="D62" s="171" t="s">
        <v>99</v>
      </c>
      <c r="E62" s="172"/>
      <c r="F62" s="172"/>
      <c r="G62" s="172"/>
      <c r="H62" s="172"/>
      <c r="I62" s="173"/>
      <c r="J62" s="174">
        <f>J228</f>
        <v>0</v>
      </c>
      <c r="K62" s="175"/>
    </row>
    <row r="63" spans="2:11" s="8" customFormat="1" ht="19.9" customHeight="1">
      <c r="B63" s="176"/>
      <c r="C63" s="177"/>
      <c r="D63" s="178" t="s">
        <v>100</v>
      </c>
      <c r="E63" s="179"/>
      <c r="F63" s="179"/>
      <c r="G63" s="179"/>
      <c r="H63" s="179"/>
      <c r="I63" s="180"/>
      <c r="J63" s="181">
        <f>J229</f>
        <v>0</v>
      </c>
      <c r="K63" s="182"/>
    </row>
    <row r="64" spans="2:11" s="8" customFormat="1" ht="19.9" customHeight="1">
      <c r="B64" s="176"/>
      <c r="C64" s="177"/>
      <c r="D64" s="178" t="s">
        <v>101</v>
      </c>
      <c r="E64" s="179"/>
      <c r="F64" s="179"/>
      <c r="G64" s="179"/>
      <c r="H64" s="179"/>
      <c r="I64" s="180"/>
      <c r="J64" s="181">
        <f>J232</f>
        <v>0</v>
      </c>
      <c r="K64" s="182"/>
    </row>
    <row r="65" spans="2:11" s="8" customFormat="1" ht="19.9" customHeight="1">
      <c r="B65" s="176"/>
      <c r="C65" s="177"/>
      <c r="D65" s="178" t="s">
        <v>102</v>
      </c>
      <c r="E65" s="179"/>
      <c r="F65" s="179"/>
      <c r="G65" s="179"/>
      <c r="H65" s="179"/>
      <c r="I65" s="180"/>
      <c r="J65" s="181">
        <f>J237</f>
        <v>0</v>
      </c>
      <c r="K65" s="182"/>
    </row>
    <row r="66" spans="2:11" s="8" customFormat="1" ht="19.9" customHeight="1">
      <c r="B66" s="176"/>
      <c r="C66" s="177"/>
      <c r="D66" s="178" t="s">
        <v>103</v>
      </c>
      <c r="E66" s="179"/>
      <c r="F66" s="179"/>
      <c r="G66" s="179"/>
      <c r="H66" s="179"/>
      <c r="I66" s="180"/>
      <c r="J66" s="181">
        <f>J254</f>
        <v>0</v>
      </c>
      <c r="K66" s="182"/>
    </row>
    <row r="67" spans="2:11" s="8" customFormat="1" ht="19.9" customHeight="1">
      <c r="B67" s="176"/>
      <c r="C67" s="177"/>
      <c r="D67" s="178" t="s">
        <v>104</v>
      </c>
      <c r="E67" s="179"/>
      <c r="F67" s="179"/>
      <c r="G67" s="179"/>
      <c r="H67" s="179"/>
      <c r="I67" s="180"/>
      <c r="J67" s="181">
        <f>J262</f>
        <v>0</v>
      </c>
      <c r="K67" s="182"/>
    </row>
    <row r="68" spans="2:11" s="8" customFormat="1" ht="19.9" customHeight="1">
      <c r="B68" s="176"/>
      <c r="C68" s="177"/>
      <c r="D68" s="178" t="s">
        <v>105</v>
      </c>
      <c r="E68" s="179"/>
      <c r="F68" s="179"/>
      <c r="G68" s="179"/>
      <c r="H68" s="179"/>
      <c r="I68" s="180"/>
      <c r="J68" s="181">
        <f>J314</f>
        <v>0</v>
      </c>
      <c r="K68" s="182"/>
    </row>
    <row r="69" spans="2:11" s="8" customFormat="1" ht="19.9" customHeight="1">
      <c r="B69" s="176"/>
      <c r="C69" s="177"/>
      <c r="D69" s="178" t="s">
        <v>106</v>
      </c>
      <c r="E69" s="179"/>
      <c r="F69" s="179"/>
      <c r="G69" s="179"/>
      <c r="H69" s="179"/>
      <c r="I69" s="180"/>
      <c r="J69" s="181">
        <f>J330</f>
        <v>0</v>
      </c>
      <c r="K69" s="182"/>
    </row>
    <row r="70" spans="2:11" s="8" customFormat="1" ht="19.9" customHeight="1">
      <c r="B70" s="176"/>
      <c r="C70" s="177"/>
      <c r="D70" s="178" t="s">
        <v>107</v>
      </c>
      <c r="E70" s="179"/>
      <c r="F70" s="179"/>
      <c r="G70" s="179"/>
      <c r="H70" s="179"/>
      <c r="I70" s="180"/>
      <c r="J70" s="181">
        <f>J389</f>
        <v>0</v>
      </c>
      <c r="K70" s="182"/>
    </row>
    <row r="71" spans="2:11" s="8" customFormat="1" ht="19.9" customHeight="1">
      <c r="B71" s="176"/>
      <c r="C71" s="177"/>
      <c r="D71" s="178" t="s">
        <v>108</v>
      </c>
      <c r="E71" s="179"/>
      <c r="F71" s="179"/>
      <c r="G71" s="179"/>
      <c r="H71" s="179"/>
      <c r="I71" s="180"/>
      <c r="J71" s="181">
        <f>J410</f>
        <v>0</v>
      </c>
      <c r="K71" s="182"/>
    </row>
    <row r="72" spans="2:11" s="8" customFormat="1" ht="19.9" customHeight="1">
      <c r="B72" s="176"/>
      <c r="C72" s="177"/>
      <c r="D72" s="178" t="s">
        <v>109</v>
      </c>
      <c r="E72" s="179"/>
      <c r="F72" s="179"/>
      <c r="G72" s="179"/>
      <c r="H72" s="179"/>
      <c r="I72" s="180"/>
      <c r="J72" s="181">
        <f>J417</f>
        <v>0</v>
      </c>
      <c r="K72" s="182"/>
    </row>
    <row r="73" spans="2:11" s="8" customFormat="1" ht="19.9" customHeight="1">
      <c r="B73" s="176"/>
      <c r="C73" s="177"/>
      <c r="D73" s="178" t="s">
        <v>110</v>
      </c>
      <c r="E73" s="179"/>
      <c r="F73" s="179"/>
      <c r="G73" s="179"/>
      <c r="H73" s="179"/>
      <c r="I73" s="180"/>
      <c r="J73" s="181">
        <f>J423</f>
        <v>0</v>
      </c>
      <c r="K73" s="182"/>
    </row>
    <row r="74" spans="2:11" s="1" customFormat="1" ht="21.8" customHeight="1">
      <c r="B74" s="44"/>
      <c r="C74" s="45"/>
      <c r="D74" s="45"/>
      <c r="E74" s="45"/>
      <c r="F74" s="45"/>
      <c r="G74" s="45"/>
      <c r="H74" s="45"/>
      <c r="I74" s="136"/>
      <c r="J74" s="45"/>
      <c r="K74" s="49"/>
    </row>
    <row r="75" spans="2:11" s="1" customFormat="1" ht="6.95" customHeight="1">
      <c r="B75" s="65"/>
      <c r="C75" s="66"/>
      <c r="D75" s="66"/>
      <c r="E75" s="66"/>
      <c r="F75" s="66"/>
      <c r="G75" s="66"/>
      <c r="H75" s="66"/>
      <c r="I75" s="158"/>
      <c r="J75" s="66"/>
      <c r="K75" s="67"/>
    </row>
    <row r="79" spans="2:12" s="1" customFormat="1" ht="6.95" customHeight="1">
      <c r="B79" s="68"/>
      <c r="C79" s="69"/>
      <c r="D79" s="69"/>
      <c r="E79" s="69"/>
      <c r="F79" s="69"/>
      <c r="G79" s="69"/>
      <c r="H79" s="69"/>
      <c r="I79" s="161"/>
      <c r="J79" s="69"/>
      <c r="K79" s="69"/>
      <c r="L79" s="70"/>
    </row>
    <row r="80" spans="2:12" s="1" customFormat="1" ht="36.95" customHeight="1">
      <c r="B80" s="44"/>
      <c r="C80" s="71" t="s">
        <v>111</v>
      </c>
      <c r="D80" s="72"/>
      <c r="E80" s="72"/>
      <c r="F80" s="72"/>
      <c r="G80" s="72"/>
      <c r="H80" s="72"/>
      <c r="I80" s="183"/>
      <c r="J80" s="72"/>
      <c r="K80" s="72"/>
      <c r="L80" s="70"/>
    </row>
    <row r="81" spans="2:12" s="1" customFormat="1" ht="6.95" customHeight="1">
      <c r="B81" s="44"/>
      <c r="C81" s="72"/>
      <c r="D81" s="72"/>
      <c r="E81" s="72"/>
      <c r="F81" s="72"/>
      <c r="G81" s="72"/>
      <c r="H81" s="72"/>
      <c r="I81" s="183"/>
      <c r="J81" s="72"/>
      <c r="K81" s="72"/>
      <c r="L81" s="70"/>
    </row>
    <row r="82" spans="2:12" s="1" customFormat="1" ht="14.4" customHeight="1">
      <c r="B82" s="44"/>
      <c r="C82" s="74" t="s">
        <v>18</v>
      </c>
      <c r="D82" s="72"/>
      <c r="E82" s="72"/>
      <c r="F82" s="72"/>
      <c r="G82" s="72"/>
      <c r="H82" s="72"/>
      <c r="I82" s="183"/>
      <c r="J82" s="72"/>
      <c r="K82" s="72"/>
      <c r="L82" s="70"/>
    </row>
    <row r="83" spans="2:12" s="1" customFormat="1" ht="16.2" customHeight="1">
      <c r="B83" s="44"/>
      <c r="C83" s="72"/>
      <c r="D83" s="72"/>
      <c r="E83" s="80" t="str">
        <f>E7</f>
        <v>Oprava hřbitovní kaple</v>
      </c>
      <c r="F83" s="72"/>
      <c r="G83" s="72"/>
      <c r="H83" s="72"/>
      <c r="I83" s="183"/>
      <c r="J83" s="72"/>
      <c r="K83" s="72"/>
      <c r="L83" s="70"/>
    </row>
    <row r="84" spans="2:12" s="1" customFormat="1" ht="6.95" customHeight="1">
      <c r="B84" s="44"/>
      <c r="C84" s="72"/>
      <c r="D84" s="72"/>
      <c r="E84" s="72"/>
      <c r="F84" s="72"/>
      <c r="G84" s="72"/>
      <c r="H84" s="72"/>
      <c r="I84" s="183"/>
      <c r="J84" s="72"/>
      <c r="K84" s="72"/>
      <c r="L84" s="70"/>
    </row>
    <row r="85" spans="2:12" s="1" customFormat="1" ht="18" customHeight="1">
      <c r="B85" s="44"/>
      <c r="C85" s="74" t="s">
        <v>23</v>
      </c>
      <c r="D85" s="72"/>
      <c r="E85" s="72"/>
      <c r="F85" s="184" t="str">
        <f>F10</f>
        <v>Šluknov</v>
      </c>
      <c r="G85" s="72"/>
      <c r="H85" s="72"/>
      <c r="I85" s="185" t="s">
        <v>25</v>
      </c>
      <c r="J85" s="83" t="str">
        <f>IF(J10="","",J10)</f>
        <v>16. 2. 2018</v>
      </c>
      <c r="K85" s="72"/>
      <c r="L85" s="70"/>
    </row>
    <row r="86" spans="2:12" s="1" customFormat="1" ht="6.95" customHeight="1">
      <c r="B86" s="44"/>
      <c r="C86" s="72"/>
      <c r="D86" s="72"/>
      <c r="E86" s="72"/>
      <c r="F86" s="72"/>
      <c r="G86" s="72"/>
      <c r="H86" s="72"/>
      <c r="I86" s="183"/>
      <c r="J86" s="72"/>
      <c r="K86" s="72"/>
      <c r="L86" s="70"/>
    </row>
    <row r="87" spans="2:12" s="1" customFormat="1" ht="13.5">
      <c r="B87" s="44"/>
      <c r="C87" s="74" t="s">
        <v>27</v>
      </c>
      <c r="D87" s="72"/>
      <c r="E87" s="72"/>
      <c r="F87" s="184" t="str">
        <f>E13</f>
        <v>Město Šluknov</v>
      </c>
      <c r="G87" s="72"/>
      <c r="H87" s="72"/>
      <c r="I87" s="185" t="s">
        <v>33</v>
      </c>
      <c r="J87" s="184" t="str">
        <f>E19</f>
        <v>Ing. Kňákal</v>
      </c>
      <c r="K87" s="72"/>
      <c r="L87" s="70"/>
    </row>
    <row r="88" spans="2:12" s="1" customFormat="1" ht="14.4" customHeight="1">
      <c r="B88" s="44"/>
      <c r="C88" s="74" t="s">
        <v>31</v>
      </c>
      <c r="D88" s="72"/>
      <c r="E88" s="72"/>
      <c r="F88" s="184" t="str">
        <f>IF(E16="","",E16)</f>
        <v/>
      </c>
      <c r="G88" s="72"/>
      <c r="H88" s="72"/>
      <c r="I88" s="183"/>
      <c r="J88" s="72"/>
      <c r="K88" s="72"/>
      <c r="L88" s="70"/>
    </row>
    <row r="89" spans="2:12" s="1" customFormat="1" ht="10.3" customHeight="1">
      <c r="B89" s="44"/>
      <c r="C89" s="72"/>
      <c r="D89" s="72"/>
      <c r="E89" s="72"/>
      <c r="F89" s="72"/>
      <c r="G89" s="72"/>
      <c r="H89" s="72"/>
      <c r="I89" s="183"/>
      <c r="J89" s="72"/>
      <c r="K89" s="72"/>
      <c r="L89" s="70"/>
    </row>
    <row r="90" spans="2:20" s="9" customFormat="1" ht="29.25" customHeight="1">
      <c r="B90" s="186"/>
      <c r="C90" s="187" t="s">
        <v>112</v>
      </c>
      <c r="D90" s="188" t="s">
        <v>56</v>
      </c>
      <c r="E90" s="188" t="s">
        <v>52</v>
      </c>
      <c r="F90" s="188" t="s">
        <v>113</v>
      </c>
      <c r="G90" s="188" t="s">
        <v>114</v>
      </c>
      <c r="H90" s="188" t="s">
        <v>115</v>
      </c>
      <c r="I90" s="189" t="s">
        <v>116</v>
      </c>
      <c r="J90" s="188" t="s">
        <v>87</v>
      </c>
      <c r="K90" s="190" t="s">
        <v>117</v>
      </c>
      <c r="L90" s="191"/>
      <c r="M90" s="100" t="s">
        <v>118</v>
      </c>
      <c r="N90" s="101" t="s">
        <v>41</v>
      </c>
      <c r="O90" s="101" t="s">
        <v>119</v>
      </c>
      <c r="P90" s="101" t="s">
        <v>120</v>
      </c>
      <c r="Q90" s="101" t="s">
        <v>121</v>
      </c>
      <c r="R90" s="101" t="s">
        <v>122</v>
      </c>
      <c r="S90" s="101" t="s">
        <v>123</v>
      </c>
      <c r="T90" s="102" t="s">
        <v>124</v>
      </c>
    </row>
    <row r="91" spans="2:63" s="1" customFormat="1" ht="29.25" customHeight="1">
      <c r="B91" s="44"/>
      <c r="C91" s="106" t="s">
        <v>88</v>
      </c>
      <c r="D91" s="72"/>
      <c r="E91" s="72"/>
      <c r="F91" s="72"/>
      <c r="G91" s="72"/>
      <c r="H91" s="72"/>
      <c r="I91" s="183"/>
      <c r="J91" s="192">
        <f>BK91</f>
        <v>0</v>
      </c>
      <c r="K91" s="72"/>
      <c r="L91" s="70"/>
      <c r="M91" s="103"/>
      <c r="N91" s="104"/>
      <c r="O91" s="104"/>
      <c r="P91" s="193">
        <f>P92+P228</f>
        <v>0</v>
      </c>
      <c r="Q91" s="104"/>
      <c r="R91" s="193">
        <f>R92+R228</f>
        <v>51.54681431</v>
      </c>
      <c r="S91" s="104"/>
      <c r="T91" s="194">
        <f>T92+T228</f>
        <v>22.645211319999994</v>
      </c>
      <c r="AT91" s="22" t="s">
        <v>70</v>
      </c>
      <c r="AU91" s="22" t="s">
        <v>89</v>
      </c>
      <c r="BK91" s="195">
        <f>BK92+BK228</f>
        <v>0</v>
      </c>
    </row>
    <row r="92" spans="2:63" s="10" customFormat="1" ht="37.4" customHeight="1">
      <c r="B92" s="196"/>
      <c r="C92" s="197"/>
      <c r="D92" s="198" t="s">
        <v>70</v>
      </c>
      <c r="E92" s="199" t="s">
        <v>125</v>
      </c>
      <c r="F92" s="199" t="s">
        <v>126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P93+P97+P103+P110+P119+P157+P217+P225</f>
        <v>0</v>
      </c>
      <c r="Q92" s="204"/>
      <c r="R92" s="205">
        <f>R93+R97+R103+R110+R119+R157+R217+R225</f>
        <v>41.60796844</v>
      </c>
      <c r="S92" s="204"/>
      <c r="T92" s="206">
        <f>T93+T97+T103+T110+T119+T157+T217+T225</f>
        <v>17.040192999999995</v>
      </c>
      <c r="AR92" s="207" t="s">
        <v>76</v>
      </c>
      <c r="AT92" s="208" t="s">
        <v>70</v>
      </c>
      <c r="AU92" s="208" t="s">
        <v>71</v>
      </c>
      <c r="AY92" s="207" t="s">
        <v>127</v>
      </c>
      <c r="BK92" s="209">
        <f>BK93+BK97+BK103+BK110+BK119+BK157+BK217+BK225</f>
        <v>0</v>
      </c>
    </row>
    <row r="93" spans="2:63" s="10" customFormat="1" ht="19.9" customHeight="1">
      <c r="B93" s="196"/>
      <c r="C93" s="197"/>
      <c r="D93" s="198" t="s">
        <v>70</v>
      </c>
      <c r="E93" s="210" t="s">
        <v>83</v>
      </c>
      <c r="F93" s="210" t="s">
        <v>128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SUM(P94:P96)</f>
        <v>0</v>
      </c>
      <c r="Q93" s="204"/>
      <c r="R93" s="205">
        <f>SUM(R94:R96)</f>
        <v>0.693</v>
      </c>
      <c r="S93" s="204"/>
      <c r="T93" s="206">
        <f>SUM(T94:T96)</f>
        <v>0</v>
      </c>
      <c r="AR93" s="207" t="s">
        <v>76</v>
      </c>
      <c r="AT93" s="208" t="s">
        <v>70</v>
      </c>
      <c r="AU93" s="208" t="s">
        <v>76</v>
      </c>
      <c r="AY93" s="207" t="s">
        <v>127</v>
      </c>
      <c r="BK93" s="209">
        <f>SUM(BK94:BK96)</f>
        <v>0</v>
      </c>
    </row>
    <row r="94" spans="2:65" s="1" customFormat="1" ht="22.8" customHeight="1">
      <c r="B94" s="44"/>
      <c r="C94" s="212" t="s">
        <v>76</v>
      </c>
      <c r="D94" s="212" t="s">
        <v>129</v>
      </c>
      <c r="E94" s="213" t="s">
        <v>130</v>
      </c>
      <c r="F94" s="214" t="s">
        <v>131</v>
      </c>
      <c r="G94" s="215" t="s">
        <v>132</v>
      </c>
      <c r="H94" s="216">
        <v>0.35</v>
      </c>
      <c r="I94" s="217"/>
      <c r="J94" s="218">
        <f>ROUND(I94*H94,2)</f>
        <v>0</v>
      </c>
      <c r="K94" s="214" t="s">
        <v>133</v>
      </c>
      <c r="L94" s="70"/>
      <c r="M94" s="219" t="s">
        <v>21</v>
      </c>
      <c r="N94" s="220" t="s">
        <v>42</v>
      </c>
      <c r="O94" s="45"/>
      <c r="P94" s="221">
        <f>O94*H94</f>
        <v>0</v>
      </c>
      <c r="Q94" s="221">
        <v>1.98</v>
      </c>
      <c r="R94" s="221">
        <f>Q94*H94</f>
        <v>0.693</v>
      </c>
      <c r="S94" s="221">
        <v>0</v>
      </c>
      <c r="T94" s="222">
        <f>S94*H94</f>
        <v>0</v>
      </c>
      <c r="AR94" s="22" t="s">
        <v>134</v>
      </c>
      <c r="AT94" s="22" t="s">
        <v>129</v>
      </c>
      <c r="AU94" s="22" t="s">
        <v>83</v>
      </c>
      <c r="AY94" s="22" t="s">
        <v>127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22" t="s">
        <v>76</v>
      </c>
      <c r="BK94" s="223">
        <f>ROUND(I94*H94,2)</f>
        <v>0</v>
      </c>
      <c r="BL94" s="22" t="s">
        <v>134</v>
      </c>
      <c r="BM94" s="22" t="s">
        <v>135</v>
      </c>
    </row>
    <row r="95" spans="2:47" s="1" customFormat="1" ht="13.5">
      <c r="B95" s="44"/>
      <c r="C95" s="72"/>
      <c r="D95" s="224" t="s">
        <v>136</v>
      </c>
      <c r="E95" s="72"/>
      <c r="F95" s="225" t="s">
        <v>137</v>
      </c>
      <c r="G95" s="72"/>
      <c r="H95" s="72"/>
      <c r="I95" s="183"/>
      <c r="J95" s="72"/>
      <c r="K95" s="72"/>
      <c r="L95" s="70"/>
      <c r="M95" s="226"/>
      <c r="N95" s="45"/>
      <c r="O95" s="45"/>
      <c r="P95" s="45"/>
      <c r="Q95" s="45"/>
      <c r="R95" s="45"/>
      <c r="S95" s="45"/>
      <c r="T95" s="93"/>
      <c r="AT95" s="22" t="s">
        <v>136</v>
      </c>
      <c r="AU95" s="22" t="s">
        <v>83</v>
      </c>
    </row>
    <row r="96" spans="2:51" s="11" customFormat="1" ht="13.5">
      <c r="B96" s="227"/>
      <c r="C96" s="228"/>
      <c r="D96" s="224" t="s">
        <v>138</v>
      </c>
      <c r="E96" s="229" t="s">
        <v>21</v>
      </c>
      <c r="F96" s="230" t="s">
        <v>139</v>
      </c>
      <c r="G96" s="228"/>
      <c r="H96" s="231">
        <v>0.35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138</v>
      </c>
      <c r="AU96" s="237" t="s">
        <v>83</v>
      </c>
      <c r="AV96" s="11" t="s">
        <v>83</v>
      </c>
      <c r="AW96" s="11" t="s">
        <v>35</v>
      </c>
      <c r="AX96" s="11" t="s">
        <v>76</v>
      </c>
      <c r="AY96" s="237" t="s">
        <v>127</v>
      </c>
    </row>
    <row r="97" spans="2:63" s="10" customFormat="1" ht="29.85" customHeight="1">
      <c r="B97" s="196"/>
      <c r="C97" s="197"/>
      <c r="D97" s="198" t="s">
        <v>70</v>
      </c>
      <c r="E97" s="210" t="s">
        <v>140</v>
      </c>
      <c r="F97" s="210" t="s">
        <v>141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SUM(P98:P102)</f>
        <v>0</v>
      </c>
      <c r="Q97" s="204"/>
      <c r="R97" s="205">
        <f>SUM(R98:R102)</f>
        <v>1.13560418</v>
      </c>
      <c r="S97" s="204"/>
      <c r="T97" s="206">
        <f>SUM(T98:T102)</f>
        <v>0</v>
      </c>
      <c r="AR97" s="207" t="s">
        <v>76</v>
      </c>
      <c r="AT97" s="208" t="s">
        <v>70</v>
      </c>
      <c r="AU97" s="208" t="s">
        <v>76</v>
      </c>
      <c r="AY97" s="207" t="s">
        <v>127</v>
      </c>
      <c r="BK97" s="209">
        <f>SUM(BK98:BK102)</f>
        <v>0</v>
      </c>
    </row>
    <row r="98" spans="2:65" s="1" customFormat="1" ht="22.8" customHeight="1">
      <c r="B98" s="44"/>
      <c r="C98" s="212" t="s">
        <v>142</v>
      </c>
      <c r="D98" s="212" t="s">
        <v>129</v>
      </c>
      <c r="E98" s="213" t="s">
        <v>143</v>
      </c>
      <c r="F98" s="214" t="s">
        <v>144</v>
      </c>
      <c r="G98" s="215" t="s">
        <v>145</v>
      </c>
      <c r="H98" s="216">
        <v>1</v>
      </c>
      <c r="I98" s="217"/>
      <c r="J98" s="218">
        <f>ROUND(I98*H98,2)</f>
        <v>0</v>
      </c>
      <c r="K98" s="214" t="s">
        <v>133</v>
      </c>
      <c r="L98" s="70"/>
      <c r="M98" s="219" t="s">
        <v>21</v>
      </c>
      <c r="N98" s="220" t="s">
        <v>42</v>
      </c>
      <c r="O98" s="45"/>
      <c r="P98" s="221">
        <f>O98*H98</f>
        <v>0</v>
      </c>
      <c r="Q98" s="221">
        <v>0.03208</v>
      </c>
      <c r="R98" s="221">
        <f>Q98*H98</f>
        <v>0.03208</v>
      </c>
      <c r="S98" s="221">
        <v>0</v>
      </c>
      <c r="T98" s="222">
        <f>S98*H98</f>
        <v>0</v>
      </c>
      <c r="AR98" s="22" t="s">
        <v>134</v>
      </c>
      <c r="AT98" s="22" t="s">
        <v>129</v>
      </c>
      <c r="AU98" s="22" t="s">
        <v>83</v>
      </c>
      <c r="AY98" s="22" t="s">
        <v>127</v>
      </c>
      <c r="BE98" s="223">
        <f>IF(N98="základní",J98,0)</f>
        <v>0</v>
      </c>
      <c r="BF98" s="223">
        <f>IF(N98="snížená",J98,0)</f>
        <v>0</v>
      </c>
      <c r="BG98" s="223">
        <f>IF(N98="zákl. přenesená",J98,0)</f>
        <v>0</v>
      </c>
      <c r="BH98" s="223">
        <f>IF(N98="sníž. přenesená",J98,0)</f>
        <v>0</v>
      </c>
      <c r="BI98" s="223">
        <f>IF(N98="nulová",J98,0)</f>
        <v>0</v>
      </c>
      <c r="BJ98" s="22" t="s">
        <v>76</v>
      </c>
      <c r="BK98" s="223">
        <f>ROUND(I98*H98,2)</f>
        <v>0</v>
      </c>
      <c r="BL98" s="22" t="s">
        <v>134</v>
      </c>
      <c r="BM98" s="22" t="s">
        <v>146</v>
      </c>
    </row>
    <row r="99" spans="2:47" s="1" customFormat="1" ht="13.5">
      <c r="B99" s="44"/>
      <c r="C99" s="72"/>
      <c r="D99" s="224" t="s">
        <v>136</v>
      </c>
      <c r="E99" s="72"/>
      <c r="F99" s="225" t="s">
        <v>147</v>
      </c>
      <c r="G99" s="72"/>
      <c r="H99" s="72"/>
      <c r="I99" s="183"/>
      <c r="J99" s="72"/>
      <c r="K99" s="72"/>
      <c r="L99" s="70"/>
      <c r="M99" s="226"/>
      <c r="N99" s="45"/>
      <c r="O99" s="45"/>
      <c r="P99" s="45"/>
      <c r="Q99" s="45"/>
      <c r="R99" s="45"/>
      <c r="S99" s="45"/>
      <c r="T99" s="93"/>
      <c r="AT99" s="22" t="s">
        <v>136</v>
      </c>
      <c r="AU99" s="22" t="s">
        <v>83</v>
      </c>
    </row>
    <row r="100" spans="2:65" s="1" customFormat="1" ht="22.8" customHeight="1">
      <c r="B100" s="44"/>
      <c r="C100" s="212" t="s">
        <v>140</v>
      </c>
      <c r="D100" s="212" t="s">
        <v>129</v>
      </c>
      <c r="E100" s="213" t="s">
        <v>148</v>
      </c>
      <c r="F100" s="214" t="s">
        <v>149</v>
      </c>
      <c r="G100" s="215" t="s">
        <v>150</v>
      </c>
      <c r="H100" s="216">
        <v>12.793</v>
      </c>
      <c r="I100" s="217"/>
      <c r="J100" s="218">
        <f>ROUND(I100*H100,2)</f>
        <v>0</v>
      </c>
      <c r="K100" s="214" t="s">
        <v>133</v>
      </c>
      <c r="L100" s="70"/>
      <c r="M100" s="219" t="s">
        <v>21</v>
      </c>
      <c r="N100" s="220" t="s">
        <v>42</v>
      </c>
      <c r="O100" s="45"/>
      <c r="P100" s="221">
        <f>O100*H100</f>
        <v>0</v>
      </c>
      <c r="Q100" s="221">
        <v>0.08626</v>
      </c>
      <c r="R100" s="221">
        <f>Q100*H100</f>
        <v>1.10352418</v>
      </c>
      <c r="S100" s="221">
        <v>0</v>
      </c>
      <c r="T100" s="222">
        <f>S100*H100</f>
        <v>0</v>
      </c>
      <c r="AR100" s="22" t="s">
        <v>134</v>
      </c>
      <c r="AT100" s="22" t="s">
        <v>129</v>
      </c>
      <c r="AU100" s="22" t="s">
        <v>83</v>
      </c>
      <c r="AY100" s="22" t="s">
        <v>127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22" t="s">
        <v>76</v>
      </c>
      <c r="BK100" s="223">
        <f>ROUND(I100*H100,2)</f>
        <v>0</v>
      </c>
      <c r="BL100" s="22" t="s">
        <v>134</v>
      </c>
      <c r="BM100" s="22" t="s">
        <v>151</v>
      </c>
    </row>
    <row r="101" spans="2:47" s="1" customFormat="1" ht="13.5">
      <c r="B101" s="44"/>
      <c r="C101" s="72"/>
      <c r="D101" s="224" t="s">
        <v>136</v>
      </c>
      <c r="E101" s="72"/>
      <c r="F101" s="225" t="s">
        <v>152</v>
      </c>
      <c r="G101" s="72"/>
      <c r="H101" s="72"/>
      <c r="I101" s="183"/>
      <c r="J101" s="72"/>
      <c r="K101" s="72"/>
      <c r="L101" s="70"/>
      <c r="M101" s="226"/>
      <c r="N101" s="45"/>
      <c r="O101" s="45"/>
      <c r="P101" s="45"/>
      <c r="Q101" s="45"/>
      <c r="R101" s="45"/>
      <c r="S101" s="45"/>
      <c r="T101" s="93"/>
      <c r="AT101" s="22" t="s">
        <v>136</v>
      </c>
      <c r="AU101" s="22" t="s">
        <v>83</v>
      </c>
    </row>
    <row r="102" spans="2:51" s="11" customFormat="1" ht="13.5">
      <c r="B102" s="227"/>
      <c r="C102" s="228"/>
      <c r="D102" s="224" t="s">
        <v>138</v>
      </c>
      <c r="E102" s="229" t="s">
        <v>21</v>
      </c>
      <c r="F102" s="230" t="s">
        <v>153</v>
      </c>
      <c r="G102" s="228"/>
      <c r="H102" s="231">
        <v>12.793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138</v>
      </c>
      <c r="AU102" s="237" t="s">
        <v>83</v>
      </c>
      <c r="AV102" s="11" t="s">
        <v>83</v>
      </c>
      <c r="AW102" s="11" t="s">
        <v>35</v>
      </c>
      <c r="AX102" s="11" t="s">
        <v>76</v>
      </c>
      <c r="AY102" s="237" t="s">
        <v>127</v>
      </c>
    </row>
    <row r="103" spans="2:63" s="10" customFormat="1" ht="29.85" customHeight="1">
      <c r="B103" s="196"/>
      <c r="C103" s="197"/>
      <c r="D103" s="198" t="s">
        <v>70</v>
      </c>
      <c r="E103" s="210" t="s">
        <v>134</v>
      </c>
      <c r="F103" s="210" t="s">
        <v>154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SUM(P104:P109)</f>
        <v>0</v>
      </c>
      <c r="Q103" s="204"/>
      <c r="R103" s="205">
        <f>SUM(R104:R109)</f>
        <v>2.649906</v>
      </c>
      <c r="S103" s="204"/>
      <c r="T103" s="206">
        <f>SUM(T104:T109)</f>
        <v>0</v>
      </c>
      <c r="AR103" s="207" t="s">
        <v>76</v>
      </c>
      <c r="AT103" s="208" t="s">
        <v>70</v>
      </c>
      <c r="AU103" s="208" t="s">
        <v>76</v>
      </c>
      <c r="AY103" s="207" t="s">
        <v>127</v>
      </c>
      <c r="BK103" s="209">
        <f>SUM(BK104:BK109)</f>
        <v>0</v>
      </c>
    </row>
    <row r="104" spans="2:65" s="1" customFormat="1" ht="14.4" customHeight="1">
      <c r="B104" s="44"/>
      <c r="C104" s="212" t="s">
        <v>134</v>
      </c>
      <c r="D104" s="212" t="s">
        <v>129</v>
      </c>
      <c r="E104" s="213" t="s">
        <v>155</v>
      </c>
      <c r="F104" s="214" t="s">
        <v>156</v>
      </c>
      <c r="G104" s="215" t="s">
        <v>132</v>
      </c>
      <c r="H104" s="216">
        <v>1.05</v>
      </c>
      <c r="I104" s="217"/>
      <c r="J104" s="218">
        <f>ROUND(I104*H104,2)</f>
        <v>0</v>
      </c>
      <c r="K104" s="214" t="s">
        <v>133</v>
      </c>
      <c r="L104" s="70"/>
      <c r="M104" s="219" t="s">
        <v>21</v>
      </c>
      <c r="N104" s="220" t="s">
        <v>42</v>
      </c>
      <c r="O104" s="45"/>
      <c r="P104" s="221">
        <f>O104*H104</f>
        <v>0</v>
      </c>
      <c r="Q104" s="221">
        <v>2.25642</v>
      </c>
      <c r="R104" s="221">
        <f>Q104*H104</f>
        <v>2.369241</v>
      </c>
      <c r="S104" s="221">
        <v>0</v>
      </c>
      <c r="T104" s="222">
        <f>S104*H104</f>
        <v>0</v>
      </c>
      <c r="AR104" s="22" t="s">
        <v>134</v>
      </c>
      <c r="AT104" s="22" t="s">
        <v>129</v>
      </c>
      <c r="AU104" s="22" t="s">
        <v>83</v>
      </c>
      <c r="AY104" s="22" t="s">
        <v>127</v>
      </c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22" t="s">
        <v>76</v>
      </c>
      <c r="BK104" s="223">
        <f>ROUND(I104*H104,2)</f>
        <v>0</v>
      </c>
      <c r="BL104" s="22" t="s">
        <v>134</v>
      </c>
      <c r="BM104" s="22" t="s">
        <v>157</v>
      </c>
    </row>
    <row r="105" spans="2:47" s="1" customFormat="1" ht="13.5">
      <c r="B105" s="44"/>
      <c r="C105" s="72"/>
      <c r="D105" s="224" t="s">
        <v>136</v>
      </c>
      <c r="E105" s="72"/>
      <c r="F105" s="225" t="s">
        <v>158</v>
      </c>
      <c r="G105" s="72"/>
      <c r="H105" s="72"/>
      <c r="I105" s="183"/>
      <c r="J105" s="72"/>
      <c r="K105" s="72"/>
      <c r="L105" s="70"/>
      <c r="M105" s="226"/>
      <c r="N105" s="45"/>
      <c r="O105" s="45"/>
      <c r="P105" s="45"/>
      <c r="Q105" s="45"/>
      <c r="R105" s="45"/>
      <c r="S105" s="45"/>
      <c r="T105" s="93"/>
      <c r="AT105" s="22" t="s">
        <v>136</v>
      </c>
      <c r="AU105" s="22" t="s">
        <v>83</v>
      </c>
    </row>
    <row r="106" spans="2:51" s="11" customFormat="1" ht="13.5">
      <c r="B106" s="227"/>
      <c r="C106" s="228"/>
      <c r="D106" s="224" t="s">
        <v>138</v>
      </c>
      <c r="E106" s="229" t="s">
        <v>21</v>
      </c>
      <c r="F106" s="230" t="s">
        <v>159</v>
      </c>
      <c r="G106" s="228"/>
      <c r="H106" s="231">
        <v>1.05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138</v>
      </c>
      <c r="AU106" s="237" t="s">
        <v>83</v>
      </c>
      <c r="AV106" s="11" t="s">
        <v>83</v>
      </c>
      <c r="AW106" s="11" t="s">
        <v>35</v>
      </c>
      <c r="AX106" s="11" t="s">
        <v>76</v>
      </c>
      <c r="AY106" s="237" t="s">
        <v>127</v>
      </c>
    </row>
    <row r="107" spans="2:65" s="1" customFormat="1" ht="14.4" customHeight="1">
      <c r="B107" s="44"/>
      <c r="C107" s="212" t="s">
        <v>160</v>
      </c>
      <c r="D107" s="212" t="s">
        <v>129</v>
      </c>
      <c r="E107" s="213" t="s">
        <v>161</v>
      </c>
      <c r="F107" s="214" t="s">
        <v>162</v>
      </c>
      <c r="G107" s="215" t="s">
        <v>163</v>
      </c>
      <c r="H107" s="216">
        <v>8.1</v>
      </c>
      <c r="I107" s="217"/>
      <c r="J107" s="218">
        <f>ROUND(I107*H107,2)</f>
        <v>0</v>
      </c>
      <c r="K107" s="214" t="s">
        <v>133</v>
      </c>
      <c r="L107" s="70"/>
      <c r="M107" s="219" t="s">
        <v>21</v>
      </c>
      <c r="N107" s="220" t="s">
        <v>42</v>
      </c>
      <c r="O107" s="45"/>
      <c r="P107" s="221">
        <f>O107*H107</f>
        <v>0</v>
      </c>
      <c r="Q107" s="221">
        <v>0.03465</v>
      </c>
      <c r="R107" s="221">
        <f>Q107*H107</f>
        <v>0.280665</v>
      </c>
      <c r="S107" s="221">
        <v>0</v>
      </c>
      <c r="T107" s="222">
        <f>S107*H107</f>
        <v>0</v>
      </c>
      <c r="AR107" s="22" t="s">
        <v>134</v>
      </c>
      <c r="AT107" s="22" t="s">
        <v>129</v>
      </c>
      <c r="AU107" s="22" t="s">
        <v>83</v>
      </c>
      <c r="AY107" s="22" t="s">
        <v>127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" t="s">
        <v>76</v>
      </c>
      <c r="BK107" s="223">
        <f>ROUND(I107*H107,2)</f>
        <v>0</v>
      </c>
      <c r="BL107" s="22" t="s">
        <v>134</v>
      </c>
      <c r="BM107" s="22" t="s">
        <v>164</v>
      </c>
    </row>
    <row r="108" spans="2:47" s="1" customFormat="1" ht="13.5">
      <c r="B108" s="44"/>
      <c r="C108" s="72"/>
      <c r="D108" s="224" t="s">
        <v>136</v>
      </c>
      <c r="E108" s="72"/>
      <c r="F108" s="225" t="s">
        <v>165</v>
      </c>
      <c r="G108" s="72"/>
      <c r="H108" s="72"/>
      <c r="I108" s="183"/>
      <c r="J108" s="72"/>
      <c r="K108" s="72"/>
      <c r="L108" s="70"/>
      <c r="M108" s="226"/>
      <c r="N108" s="45"/>
      <c r="O108" s="45"/>
      <c r="P108" s="45"/>
      <c r="Q108" s="45"/>
      <c r="R108" s="45"/>
      <c r="S108" s="45"/>
      <c r="T108" s="93"/>
      <c r="AT108" s="22" t="s">
        <v>136</v>
      </c>
      <c r="AU108" s="22" t="s">
        <v>83</v>
      </c>
    </row>
    <row r="109" spans="2:51" s="11" customFormat="1" ht="13.5">
      <c r="B109" s="227"/>
      <c r="C109" s="228"/>
      <c r="D109" s="224" t="s">
        <v>138</v>
      </c>
      <c r="E109" s="229" t="s">
        <v>21</v>
      </c>
      <c r="F109" s="230" t="s">
        <v>166</v>
      </c>
      <c r="G109" s="228"/>
      <c r="H109" s="231">
        <v>8.1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138</v>
      </c>
      <c r="AU109" s="237" t="s">
        <v>83</v>
      </c>
      <c r="AV109" s="11" t="s">
        <v>83</v>
      </c>
      <c r="AW109" s="11" t="s">
        <v>35</v>
      </c>
      <c r="AX109" s="11" t="s">
        <v>76</v>
      </c>
      <c r="AY109" s="237" t="s">
        <v>127</v>
      </c>
    </row>
    <row r="110" spans="2:63" s="10" customFormat="1" ht="29.85" customHeight="1">
      <c r="B110" s="196"/>
      <c r="C110" s="197"/>
      <c r="D110" s="198" t="s">
        <v>70</v>
      </c>
      <c r="E110" s="210" t="s">
        <v>160</v>
      </c>
      <c r="F110" s="210" t="s">
        <v>167</v>
      </c>
      <c r="G110" s="197"/>
      <c r="H110" s="197"/>
      <c r="I110" s="200"/>
      <c r="J110" s="211">
        <f>BK110</f>
        <v>0</v>
      </c>
      <c r="K110" s="197"/>
      <c r="L110" s="202"/>
      <c r="M110" s="203"/>
      <c r="N110" s="204"/>
      <c r="O110" s="204"/>
      <c r="P110" s="205">
        <f>SUM(P111:P118)</f>
        <v>0</v>
      </c>
      <c r="Q110" s="204"/>
      <c r="R110" s="205">
        <f>SUM(R111:R118)</f>
        <v>29.059800000000003</v>
      </c>
      <c r="S110" s="204"/>
      <c r="T110" s="206">
        <f>SUM(T111:T118)</f>
        <v>0</v>
      </c>
      <c r="AR110" s="207" t="s">
        <v>76</v>
      </c>
      <c r="AT110" s="208" t="s">
        <v>70</v>
      </c>
      <c r="AU110" s="208" t="s">
        <v>76</v>
      </c>
      <c r="AY110" s="207" t="s">
        <v>127</v>
      </c>
      <c r="BK110" s="209">
        <f>SUM(BK111:BK118)</f>
        <v>0</v>
      </c>
    </row>
    <row r="111" spans="2:65" s="1" customFormat="1" ht="14.4" customHeight="1">
      <c r="B111" s="44"/>
      <c r="C111" s="212" t="s">
        <v>168</v>
      </c>
      <c r="D111" s="212" t="s">
        <v>129</v>
      </c>
      <c r="E111" s="213" t="s">
        <v>169</v>
      </c>
      <c r="F111" s="214" t="s">
        <v>170</v>
      </c>
      <c r="G111" s="215" t="s">
        <v>150</v>
      </c>
      <c r="H111" s="216">
        <v>55</v>
      </c>
      <c r="I111" s="217"/>
      <c r="J111" s="218">
        <f>ROUND(I111*H111,2)</f>
        <v>0</v>
      </c>
      <c r="K111" s="214" t="s">
        <v>133</v>
      </c>
      <c r="L111" s="70"/>
      <c r="M111" s="219" t="s">
        <v>21</v>
      </c>
      <c r="N111" s="220" t="s">
        <v>42</v>
      </c>
      <c r="O111" s="45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AR111" s="22" t="s">
        <v>134</v>
      </c>
      <c r="AT111" s="22" t="s">
        <v>129</v>
      </c>
      <c r="AU111" s="22" t="s">
        <v>83</v>
      </c>
      <c r="AY111" s="22" t="s">
        <v>127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" t="s">
        <v>76</v>
      </c>
      <c r="BK111" s="223">
        <f>ROUND(I111*H111,2)</f>
        <v>0</v>
      </c>
      <c r="BL111" s="22" t="s">
        <v>134</v>
      </c>
      <c r="BM111" s="22" t="s">
        <v>171</v>
      </c>
    </row>
    <row r="112" spans="2:47" s="1" customFormat="1" ht="13.5">
      <c r="B112" s="44"/>
      <c r="C112" s="72"/>
      <c r="D112" s="224" t="s">
        <v>136</v>
      </c>
      <c r="E112" s="72"/>
      <c r="F112" s="225" t="s">
        <v>172</v>
      </c>
      <c r="G112" s="72"/>
      <c r="H112" s="72"/>
      <c r="I112" s="183"/>
      <c r="J112" s="72"/>
      <c r="K112" s="72"/>
      <c r="L112" s="70"/>
      <c r="M112" s="226"/>
      <c r="N112" s="45"/>
      <c r="O112" s="45"/>
      <c r="P112" s="45"/>
      <c r="Q112" s="45"/>
      <c r="R112" s="45"/>
      <c r="S112" s="45"/>
      <c r="T112" s="93"/>
      <c r="AT112" s="22" t="s">
        <v>136</v>
      </c>
      <c r="AU112" s="22" t="s">
        <v>83</v>
      </c>
    </row>
    <row r="113" spans="2:65" s="1" customFormat="1" ht="14.4" customHeight="1">
      <c r="B113" s="44"/>
      <c r="C113" s="212" t="s">
        <v>173</v>
      </c>
      <c r="D113" s="212" t="s">
        <v>129</v>
      </c>
      <c r="E113" s="213" t="s">
        <v>174</v>
      </c>
      <c r="F113" s="214" t="s">
        <v>175</v>
      </c>
      <c r="G113" s="215" t="s">
        <v>150</v>
      </c>
      <c r="H113" s="216">
        <v>55</v>
      </c>
      <c r="I113" s="217"/>
      <c r="J113" s="218">
        <f>ROUND(I113*H113,2)</f>
        <v>0</v>
      </c>
      <c r="K113" s="214" t="s">
        <v>133</v>
      </c>
      <c r="L113" s="70"/>
      <c r="M113" s="219" t="s">
        <v>21</v>
      </c>
      <c r="N113" s="220" t="s">
        <v>42</v>
      </c>
      <c r="O113" s="45"/>
      <c r="P113" s="221">
        <f>O113*H113</f>
        <v>0</v>
      </c>
      <c r="Q113" s="221">
        <v>0.19536</v>
      </c>
      <c r="R113" s="221">
        <f>Q113*H113</f>
        <v>10.7448</v>
      </c>
      <c r="S113" s="221">
        <v>0</v>
      </c>
      <c r="T113" s="222">
        <f>S113*H113</f>
        <v>0</v>
      </c>
      <c r="AR113" s="22" t="s">
        <v>134</v>
      </c>
      <c r="AT113" s="22" t="s">
        <v>129</v>
      </c>
      <c r="AU113" s="22" t="s">
        <v>83</v>
      </c>
      <c r="AY113" s="22" t="s">
        <v>127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" t="s">
        <v>76</v>
      </c>
      <c r="BK113" s="223">
        <f>ROUND(I113*H113,2)</f>
        <v>0</v>
      </c>
      <c r="BL113" s="22" t="s">
        <v>134</v>
      </c>
      <c r="BM113" s="22" t="s">
        <v>176</v>
      </c>
    </row>
    <row r="114" spans="2:47" s="1" customFormat="1" ht="13.5">
      <c r="B114" s="44"/>
      <c r="C114" s="72"/>
      <c r="D114" s="224" t="s">
        <v>136</v>
      </c>
      <c r="E114" s="72"/>
      <c r="F114" s="225" t="s">
        <v>177</v>
      </c>
      <c r="G114" s="72"/>
      <c r="H114" s="72"/>
      <c r="I114" s="183"/>
      <c r="J114" s="72"/>
      <c r="K114" s="72"/>
      <c r="L114" s="70"/>
      <c r="M114" s="226"/>
      <c r="N114" s="45"/>
      <c r="O114" s="45"/>
      <c r="P114" s="45"/>
      <c r="Q114" s="45"/>
      <c r="R114" s="45"/>
      <c r="S114" s="45"/>
      <c r="T114" s="93"/>
      <c r="AT114" s="22" t="s">
        <v>136</v>
      </c>
      <c r="AU114" s="22" t="s">
        <v>83</v>
      </c>
    </row>
    <row r="115" spans="2:51" s="11" customFormat="1" ht="13.5">
      <c r="B115" s="227"/>
      <c r="C115" s="228"/>
      <c r="D115" s="224" t="s">
        <v>138</v>
      </c>
      <c r="E115" s="229" t="s">
        <v>21</v>
      </c>
      <c r="F115" s="230" t="s">
        <v>178</v>
      </c>
      <c r="G115" s="228"/>
      <c r="H115" s="231">
        <v>55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138</v>
      </c>
      <c r="AU115" s="237" t="s">
        <v>83</v>
      </c>
      <c r="AV115" s="11" t="s">
        <v>83</v>
      </c>
      <c r="AW115" s="11" t="s">
        <v>35</v>
      </c>
      <c r="AX115" s="11" t="s">
        <v>76</v>
      </c>
      <c r="AY115" s="237" t="s">
        <v>127</v>
      </c>
    </row>
    <row r="116" spans="2:65" s="1" customFormat="1" ht="14.4" customHeight="1">
      <c r="B116" s="44"/>
      <c r="C116" s="238" t="s">
        <v>179</v>
      </c>
      <c r="D116" s="238" t="s">
        <v>180</v>
      </c>
      <c r="E116" s="239" t="s">
        <v>181</v>
      </c>
      <c r="F116" s="240" t="s">
        <v>182</v>
      </c>
      <c r="G116" s="241" t="s">
        <v>183</v>
      </c>
      <c r="H116" s="242">
        <v>18.315</v>
      </c>
      <c r="I116" s="243"/>
      <c r="J116" s="244">
        <f>ROUND(I116*H116,2)</f>
        <v>0</v>
      </c>
      <c r="K116" s="240" t="s">
        <v>133</v>
      </c>
      <c r="L116" s="245"/>
      <c r="M116" s="246" t="s">
        <v>21</v>
      </c>
      <c r="N116" s="247" t="s">
        <v>42</v>
      </c>
      <c r="O116" s="45"/>
      <c r="P116" s="221">
        <f>O116*H116</f>
        <v>0</v>
      </c>
      <c r="Q116" s="221">
        <v>1</v>
      </c>
      <c r="R116" s="221">
        <f>Q116*H116</f>
        <v>18.315</v>
      </c>
      <c r="S116" s="221">
        <v>0</v>
      </c>
      <c r="T116" s="222">
        <f>S116*H116</f>
        <v>0</v>
      </c>
      <c r="AR116" s="22" t="s">
        <v>179</v>
      </c>
      <c r="AT116" s="22" t="s">
        <v>180</v>
      </c>
      <c r="AU116" s="22" t="s">
        <v>83</v>
      </c>
      <c r="AY116" s="22" t="s">
        <v>127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2" t="s">
        <v>76</v>
      </c>
      <c r="BK116" s="223">
        <f>ROUND(I116*H116,2)</f>
        <v>0</v>
      </c>
      <c r="BL116" s="22" t="s">
        <v>134</v>
      </c>
      <c r="BM116" s="22" t="s">
        <v>184</v>
      </c>
    </row>
    <row r="117" spans="2:47" s="1" customFormat="1" ht="13.5">
      <c r="B117" s="44"/>
      <c r="C117" s="72"/>
      <c r="D117" s="224" t="s">
        <v>136</v>
      </c>
      <c r="E117" s="72"/>
      <c r="F117" s="225" t="s">
        <v>182</v>
      </c>
      <c r="G117" s="72"/>
      <c r="H117" s="72"/>
      <c r="I117" s="183"/>
      <c r="J117" s="72"/>
      <c r="K117" s="72"/>
      <c r="L117" s="70"/>
      <c r="M117" s="226"/>
      <c r="N117" s="45"/>
      <c r="O117" s="45"/>
      <c r="P117" s="45"/>
      <c r="Q117" s="45"/>
      <c r="R117" s="45"/>
      <c r="S117" s="45"/>
      <c r="T117" s="93"/>
      <c r="AT117" s="22" t="s">
        <v>136</v>
      </c>
      <c r="AU117" s="22" t="s">
        <v>83</v>
      </c>
    </row>
    <row r="118" spans="2:51" s="11" customFormat="1" ht="13.5">
      <c r="B118" s="227"/>
      <c r="C118" s="228"/>
      <c r="D118" s="224" t="s">
        <v>138</v>
      </c>
      <c r="E118" s="228"/>
      <c r="F118" s="230" t="s">
        <v>185</v>
      </c>
      <c r="G118" s="228"/>
      <c r="H118" s="231">
        <v>18.315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138</v>
      </c>
      <c r="AU118" s="237" t="s">
        <v>83</v>
      </c>
      <c r="AV118" s="11" t="s">
        <v>83</v>
      </c>
      <c r="AW118" s="11" t="s">
        <v>6</v>
      </c>
      <c r="AX118" s="11" t="s">
        <v>76</v>
      </c>
      <c r="AY118" s="237" t="s">
        <v>127</v>
      </c>
    </row>
    <row r="119" spans="2:63" s="10" customFormat="1" ht="29.85" customHeight="1">
      <c r="B119" s="196"/>
      <c r="C119" s="197"/>
      <c r="D119" s="198" t="s">
        <v>70</v>
      </c>
      <c r="E119" s="210" t="s">
        <v>168</v>
      </c>
      <c r="F119" s="210" t="s">
        <v>186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SUM(P120:P156)</f>
        <v>0</v>
      </c>
      <c r="Q119" s="204"/>
      <c r="R119" s="205">
        <f>SUM(R120:R156)</f>
        <v>8.04944826</v>
      </c>
      <c r="S119" s="204"/>
      <c r="T119" s="206">
        <f>SUM(T120:T156)</f>
        <v>0</v>
      </c>
      <c r="AR119" s="207" t="s">
        <v>76</v>
      </c>
      <c r="AT119" s="208" t="s">
        <v>70</v>
      </c>
      <c r="AU119" s="208" t="s">
        <v>76</v>
      </c>
      <c r="AY119" s="207" t="s">
        <v>127</v>
      </c>
      <c r="BK119" s="209">
        <f>SUM(BK120:BK156)</f>
        <v>0</v>
      </c>
    </row>
    <row r="120" spans="2:65" s="1" customFormat="1" ht="22.8" customHeight="1">
      <c r="B120" s="44"/>
      <c r="C120" s="212" t="s">
        <v>187</v>
      </c>
      <c r="D120" s="212" t="s">
        <v>129</v>
      </c>
      <c r="E120" s="213" t="s">
        <v>188</v>
      </c>
      <c r="F120" s="214" t="s">
        <v>189</v>
      </c>
      <c r="G120" s="215" t="s">
        <v>150</v>
      </c>
      <c r="H120" s="216">
        <v>107</v>
      </c>
      <c r="I120" s="217"/>
      <c r="J120" s="218">
        <f>ROUND(I120*H120,2)</f>
        <v>0</v>
      </c>
      <c r="K120" s="214" t="s">
        <v>133</v>
      </c>
      <c r="L120" s="70"/>
      <c r="M120" s="219" t="s">
        <v>21</v>
      </c>
      <c r="N120" s="220" t="s">
        <v>42</v>
      </c>
      <c r="O120" s="45"/>
      <c r="P120" s="221">
        <f>O120*H120</f>
        <v>0</v>
      </c>
      <c r="Q120" s="221">
        <v>0.0052</v>
      </c>
      <c r="R120" s="221">
        <f>Q120*H120</f>
        <v>0.5564</v>
      </c>
      <c r="S120" s="221">
        <v>0</v>
      </c>
      <c r="T120" s="222">
        <f>S120*H120</f>
        <v>0</v>
      </c>
      <c r="AR120" s="22" t="s">
        <v>134</v>
      </c>
      <c r="AT120" s="22" t="s">
        <v>129</v>
      </c>
      <c r="AU120" s="22" t="s">
        <v>83</v>
      </c>
      <c r="AY120" s="22" t="s">
        <v>127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22" t="s">
        <v>76</v>
      </c>
      <c r="BK120" s="223">
        <f>ROUND(I120*H120,2)</f>
        <v>0</v>
      </c>
      <c r="BL120" s="22" t="s">
        <v>134</v>
      </c>
      <c r="BM120" s="22" t="s">
        <v>190</v>
      </c>
    </row>
    <row r="121" spans="2:47" s="1" customFormat="1" ht="13.5">
      <c r="B121" s="44"/>
      <c r="C121" s="72"/>
      <c r="D121" s="224" t="s">
        <v>136</v>
      </c>
      <c r="E121" s="72"/>
      <c r="F121" s="225" t="s">
        <v>191</v>
      </c>
      <c r="G121" s="72"/>
      <c r="H121" s="72"/>
      <c r="I121" s="183"/>
      <c r="J121" s="72"/>
      <c r="K121" s="72"/>
      <c r="L121" s="70"/>
      <c r="M121" s="226"/>
      <c r="N121" s="45"/>
      <c r="O121" s="45"/>
      <c r="P121" s="45"/>
      <c r="Q121" s="45"/>
      <c r="R121" s="45"/>
      <c r="S121" s="45"/>
      <c r="T121" s="93"/>
      <c r="AT121" s="22" t="s">
        <v>136</v>
      </c>
      <c r="AU121" s="22" t="s">
        <v>83</v>
      </c>
    </row>
    <row r="122" spans="2:65" s="1" customFormat="1" ht="22.8" customHeight="1">
      <c r="B122" s="44"/>
      <c r="C122" s="212" t="s">
        <v>192</v>
      </c>
      <c r="D122" s="212" t="s">
        <v>129</v>
      </c>
      <c r="E122" s="213" t="s">
        <v>193</v>
      </c>
      <c r="F122" s="214" t="s">
        <v>194</v>
      </c>
      <c r="G122" s="215" t="s">
        <v>150</v>
      </c>
      <c r="H122" s="216">
        <v>25.586</v>
      </c>
      <c r="I122" s="217"/>
      <c r="J122" s="218">
        <f>ROUND(I122*H122,2)</f>
        <v>0</v>
      </c>
      <c r="K122" s="214" t="s">
        <v>133</v>
      </c>
      <c r="L122" s="70"/>
      <c r="M122" s="219" t="s">
        <v>21</v>
      </c>
      <c r="N122" s="220" t="s">
        <v>42</v>
      </c>
      <c r="O122" s="45"/>
      <c r="P122" s="221">
        <f>O122*H122</f>
        <v>0</v>
      </c>
      <c r="Q122" s="221">
        <v>0.00656</v>
      </c>
      <c r="R122" s="221">
        <f>Q122*H122</f>
        <v>0.16784416</v>
      </c>
      <c r="S122" s="221">
        <v>0</v>
      </c>
      <c r="T122" s="222">
        <f>S122*H122</f>
        <v>0</v>
      </c>
      <c r="AR122" s="22" t="s">
        <v>134</v>
      </c>
      <c r="AT122" s="22" t="s">
        <v>129</v>
      </c>
      <c r="AU122" s="22" t="s">
        <v>83</v>
      </c>
      <c r="AY122" s="22" t="s">
        <v>127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22" t="s">
        <v>76</v>
      </c>
      <c r="BK122" s="223">
        <f>ROUND(I122*H122,2)</f>
        <v>0</v>
      </c>
      <c r="BL122" s="22" t="s">
        <v>134</v>
      </c>
      <c r="BM122" s="22" t="s">
        <v>195</v>
      </c>
    </row>
    <row r="123" spans="2:47" s="1" customFormat="1" ht="13.5">
      <c r="B123" s="44"/>
      <c r="C123" s="72"/>
      <c r="D123" s="224" t="s">
        <v>136</v>
      </c>
      <c r="E123" s="72"/>
      <c r="F123" s="225" t="s">
        <v>196</v>
      </c>
      <c r="G123" s="72"/>
      <c r="H123" s="72"/>
      <c r="I123" s="183"/>
      <c r="J123" s="72"/>
      <c r="K123" s="72"/>
      <c r="L123" s="70"/>
      <c r="M123" s="226"/>
      <c r="N123" s="45"/>
      <c r="O123" s="45"/>
      <c r="P123" s="45"/>
      <c r="Q123" s="45"/>
      <c r="R123" s="45"/>
      <c r="S123" s="45"/>
      <c r="T123" s="93"/>
      <c r="AT123" s="22" t="s">
        <v>136</v>
      </c>
      <c r="AU123" s="22" t="s">
        <v>83</v>
      </c>
    </row>
    <row r="124" spans="2:51" s="11" customFormat="1" ht="13.5">
      <c r="B124" s="227"/>
      <c r="C124" s="228"/>
      <c r="D124" s="224" t="s">
        <v>138</v>
      </c>
      <c r="E124" s="229" t="s">
        <v>21</v>
      </c>
      <c r="F124" s="230" t="s">
        <v>197</v>
      </c>
      <c r="G124" s="228"/>
      <c r="H124" s="231">
        <v>25.586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138</v>
      </c>
      <c r="AU124" s="237" t="s">
        <v>83</v>
      </c>
      <c r="AV124" s="11" t="s">
        <v>83</v>
      </c>
      <c r="AW124" s="11" t="s">
        <v>35</v>
      </c>
      <c r="AX124" s="11" t="s">
        <v>76</v>
      </c>
      <c r="AY124" s="237" t="s">
        <v>127</v>
      </c>
    </row>
    <row r="125" spans="2:65" s="1" customFormat="1" ht="22.8" customHeight="1">
      <c r="B125" s="44"/>
      <c r="C125" s="212" t="s">
        <v>198</v>
      </c>
      <c r="D125" s="212" t="s">
        <v>129</v>
      </c>
      <c r="E125" s="213" t="s">
        <v>199</v>
      </c>
      <c r="F125" s="214" t="s">
        <v>200</v>
      </c>
      <c r="G125" s="215" t="s">
        <v>150</v>
      </c>
      <c r="H125" s="216">
        <v>360.8</v>
      </c>
      <c r="I125" s="217"/>
      <c r="J125" s="218">
        <f>ROUND(I125*H125,2)</f>
        <v>0</v>
      </c>
      <c r="K125" s="214" t="s">
        <v>133</v>
      </c>
      <c r="L125" s="70"/>
      <c r="M125" s="219" t="s">
        <v>21</v>
      </c>
      <c r="N125" s="220" t="s">
        <v>42</v>
      </c>
      <c r="O125" s="45"/>
      <c r="P125" s="221">
        <f>O125*H125</f>
        <v>0</v>
      </c>
      <c r="Q125" s="221">
        <v>0.0052</v>
      </c>
      <c r="R125" s="221">
        <f>Q125*H125</f>
        <v>1.87616</v>
      </c>
      <c r="S125" s="221">
        <v>0</v>
      </c>
      <c r="T125" s="222">
        <f>S125*H125</f>
        <v>0</v>
      </c>
      <c r="AR125" s="22" t="s">
        <v>134</v>
      </c>
      <c r="AT125" s="22" t="s">
        <v>129</v>
      </c>
      <c r="AU125" s="22" t="s">
        <v>83</v>
      </c>
      <c r="AY125" s="22" t="s">
        <v>127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22" t="s">
        <v>76</v>
      </c>
      <c r="BK125" s="223">
        <f>ROUND(I125*H125,2)</f>
        <v>0</v>
      </c>
      <c r="BL125" s="22" t="s">
        <v>134</v>
      </c>
      <c r="BM125" s="22" t="s">
        <v>201</v>
      </c>
    </row>
    <row r="126" spans="2:47" s="1" customFormat="1" ht="13.5">
      <c r="B126" s="44"/>
      <c r="C126" s="72"/>
      <c r="D126" s="224" t="s">
        <v>136</v>
      </c>
      <c r="E126" s="72"/>
      <c r="F126" s="225" t="s">
        <v>202</v>
      </c>
      <c r="G126" s="72"/>
      <c r="H126" s="72"/>
      <c r="I126" s="183"/>
      <c r="J126" s="72"/>
      <c r="K126" s="72"/>
      <c r="L126" s="70"/>
      <c r="M126" s="226"/>
      <c r="N126" s="45"/>
      <c r="O126" s="45"/>
      <c r="P126" s="45"/>
      <c r="Q126" s="45"/>
      <c r="R126" s="45"/>
      <c r="S126" s="45"/>
      <c r="T126" s="93"/>
      <c r="AT126" s="22" t="s">
        <v>136</v>
      </c>
      <c r="AU126" s="22" t="s">
        <v>83</v>
      </c>
    </row>
    <row r="127" spans="2:51" s="11" customFormat="1" ht="13.5">
      <c r="B127" s="227"/>
      <c r="C127" s="228"/>
      <c r="D127" s="224" t="s">
        <v>138</v>
      </c>
      <c r="E127" s="229" t="s">
        <v>21</v>
      </c>
      <c r="F127" s="230" t="s">
        <v>203</v>
      </c>
      <c r="G127" s="228"/>
      <c r="H127" s="231">
        <v>166.4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138</v>
      </c>
      <c r="AU127" s="237" t="s">
        <v>83</v>
      </c>
      <c r="AV127" s="11" t="s">
        <v>83</v>
      </c>
      <c r="AW127" s="11" t="s">
        <v>35</v>
      </c>
      <c r="AX127" s="11" t="s">
        <v>71</v>
      </c>
      <c r="AY127" s="237" t="s">
        <v>127</v>
      </c>
    </row>
    <row r="128" spans="2:51" s="11" customFormat="1" ht="13.5">
      <c r="B128" s="227"/>
      <c r="C128" s="228"/>
      <c r="D128" s="224" t="s">
        <v>138</v>
      </c>
      <c r="E128" s="229" t="s">
        <v>21</v>
      </c>
      <c r="F128" s="230" t="s">
        <v>204</v>
      </c>
      <c r="G128" s="228"/>
      <c r="H128" s="231">
        <v>45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138</v>
      </c>
      <c r="AU128" s="237" t="s">
        <v>83</v>
      </c>
      <c r="AV128" s="11" t="s">
        <v>83</v>
      </c>
      <c r="AW128" s="11" t="s">
        <v>35</v>
      </c>
      <c r="AX128" s="11" t="s">
        <v>71</v>
      </c>
      <c r="AY128" s="237" t="s">
        <v>127</v>
      </c>
    </row>
    <row r="129" spans="2:51" s="11" customFormat="1" ht="13.5">
      <c r="B129" s="227"/>
      <c r="C129" s="228"/>
      <c r="D129" s="224" t="s">
        <v>138</v>
      </c>
      <c r="E129" s="229" t="s">
        <v>21</v>
      </c>
      <c r="F129" s="230" t="s">
        <v>205</v>
      </c>
      <c r="G129" s="228"/>
      <c r="H129" s="231">
        <v>51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138</v>
      </c>
      <c r="AU129" s="237" t="s">
        <v>83</v>
      </c>
      <c r="AV129" s="11" t="s">
        <v>83</v>
      </c>
      <c r="AW129" s="11" t="s">
        <v>35</v>
      </c>
      <c r="AX129" s="11" t="s">
        <v>71</v>
      </c>
      <c r="AY129" s="237" t="s">
        <v>127</v>
      </c>
    </row>
    <row r="130" spans="2:51" s="11" customFormat="1" ht="13.5">
      <c r="B130" s="227"/>
      <c r="C130" s="228"/>
      <c r="D130" s="224" t="s">
        <v>138</v>
      </c>
      <c r="E130" s="229" t="s">
        <v>21</v>
      </c>
      <c r="F130" s="230" t="s">
        <v>206</v>
      </c>
      <c r="G130" s="228"/>
      <c r="H130" s="231">
        <v>98.4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138</v>
      </c>
      <c r="AU130" s="237" t="s">
        <v>83</v>
      </c>
      <c r="AV130" s="11" t="s">
        <v>83</v>
      </c>
      <c r="AW130" s="11" t="s">
        <v>35</v>
      </c>
      <c r="AX130" s="11" t="s">
        <v>71</v>
      </c>
      <c r="AY130" s="237" t="s">
        <v>127</v>
      </c>
    </row>
    <row r="131" spans="2:51" s="12" customFormat="1" ht="13.5">
      <c r="B131" s="248"/>
      <c r="C131" s="249"/>
      <c r="D131" s="224" t="s">
        <v>138</v>
      </c>
      <c r="E131" s="250" t="s">
        <v>21</v>
      </c>
      <c r="F131" s="251" t="s">
        <v>207</v>
      </c>
      <c r="G131" s="249"/>
      <c r="H131" s="252">
        <v>360.8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138</v>
      </c>
      <c r="AU131" s="258" t="s">
        <v>83</v>
      </c>
      <c r="AV131" s="12" t="s">
        <v>134</v>
      </c>
      <c r="AW131" s="12" t="s">
        <v>35</v>
      </c>
      <c r="AX131" s="12" t="s">
        <v>76</v>
      </c>
      <c r="AY131" s="258" t="s">
        <v>127</v>
      </c>
    </row>
    <row r="132" spans="2:65" s="1" customFormat="1" ht="14.4" customHeight="1">
      <c r="B132" s="44"/>
      <c r="C132" s="212" t="s">
        <v>208</v>
      </c>
      <c r="D132" s="212" t="s">
        <v>129</v>
      </c>
      <c r="E132" s="213" t="s">
        <v>209</v>
      </c>
      <c r="F132" s="214" t="s">
        <v>210</v>
      </c>
      <c r="G132" s="215" t="s">
        <v>150</v>
      </c>
      <c r="H132" s="216">
        <v>4</v>
      </c>
      <c r="I132" s="217"/>
      <c r="J132" s="218">
        <f>ROUND(I132*H132,2)</f>
        <v>0</v>
      </c>
      <c r="K132" s="214" t="s">
        <v>133</v>
      </c>
      <c r="L132" s="70"/>
      <c r="M132" s="219" t="s">
        <v>21</v>
      </c>
      <c r="N132" s="220" t="s">
        <v>42</v>
      </c>
      <c r="O132" s="45"/>
      <c r="P132" s="221">
        <f>O132*H132</f>
        <v>0</v>
      </c>
      <c r="Q132" s="221">
        <v>0.004</v>
      </c>
      <c r="R132" s="221">
        <f>Q132*H132</f>
        <v>0.016</v>
      </c>
      <c r="S132" s="221">
        <v>0</v>
      </c>
      <c r="T132" s="222">
        <f>S132*H132</f>
        <v>0</v>
      </c>
      <c r="AR132" s="22" t="s">
        <v>134</v>
      </c>
      <c r="AT132" s="22" t="s">
        <v>129</v>
      </c>
      <c r="AU132" s="22" t="s">
        <v>83</v>
      </c>
      <c r="AY132" s="22" t="s">
        <v>127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22" t="s">
        <v>76</v>
      </c>
      <c r="BK132" s="223">
        <f>ROUND(I132*H132,2)</f>
        <v>0</v>
      </c>
      <c r="BL132" s="22" t="s">
        <v>134</v>
      </c>
      <c r="BM132" s="22" t="s">
        <v>211</v>
      </c>
    </row>
    <row r="133" spans="2:47" s="1" customFormat="1" ht="13.5">
      <c r="B133" s="44"/>
      <c r="C133" s="72"/>
      <c r="D133" s="224" t="s">
        <v>136</v>
      </c>
      <c r="E133" s="72"/>
      <c r="F133" s="225" t="s">
        <v>212</v>
      </c>
      <c r="G133" s="72"/>
      <c r="H133" s="72"/>
      <c r="I133" s="183"/>
      <c r="J133" s="72"/>
      <c r="K133" s="72"/>
      <c r="L133" s="70"/>
      <c r="M133" s="226"/>
      <c r="N133" s="45"/>
      <c r="O133" s="45"/>
      <c r="P133" s="45"/>
      <c r="Q133" s="45"/>
      <c r="R133" s="45"/>
      <c r="S133" s="45"/>
      <c r="T133" s="93"/>
      <c r="AT133" s="22" t="s">
        <v>136</v>
      </c>
      <c r="AU133" s="22" t="s">
        <v>83</v>
      </c>
    </row>
    <row r="134" spans="2:65" s="1" customFormat="1" ht="22.8" customHeight="1">
      <c r="B134" s="44"/>
      <c r="C134" s="212" t="s">
        <v>213</v>
      </c>
      <c r="D134" s="212" t="s">
        <v>129</v>
      </c>
      <c r="E134" s="213" t="s">
        <v>214</v>
      </c>
      <c r="F134" s="214" t="s">
        <v>215</v>
      </c>
      <c r="G134" s="215" t="s">
        <v>150</v>
      </c>
      <c r="H134" s="216">
        <v>4</v>
      </c>
      <c r="I134" s="217"/>
      <c r="J134" s="218">
        <f>ROUND(I134*H134,2)</f>
        <v>0</v>
      </c>
      <c r="K134" s="214" t="s">
        <v>133</v>
      </c>
      <c r="L134" s="70"/>
      <c r="M134" s="219" t="s">
        <v>21</v>
      </c>
      <c r="N134" s="220" t="s">
        <v>42</v>
      </c>
      <c r="O134" s="45"/>
      <c r="P134" s="221">
        <f>O134*H134</f>
        <v>0</v>
      </c>
      <c r="Q134" s="221">
        <v>0.02035</v>
      </c>
      <c r="R134" s="221">
        <f>Q134*H134</f>
        <v>0.0814</v>
      </c>
      <c r="S134" s="221">
        <v>0</v>
      </c>
      <c r="T134" s="222">
        <f>S134*H134</f>
        <v>0</v>
      </c>
      <c r="AR134" s="22" t="s">
        <v>134</v>
      </c>
      <c r="AT134" s="22" t="s">
        <v>129</v>
      </c>
      <c r="AU134" s="22" t="s">
        <v>83</v>
      </c>
      <c r="AY134" s="22" t="s">
        <v>127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22" t="s">
        <v>76</v>
      </c>
      <c r="BK134" s="223">
        <f>ROUND(I134*H134,2)</f>
        <v>0</v>
      </c>
      <c r="BL134" s="22" t="s">
        <v>134</v>
      </c>
      <c r="BM134" s="22" t="s">
        <v>216</v>
      </c>
    </row>
    <row r="135" spans="2:47" s="1" customFormat="1" ht="13.5">
      <c r="B135" s="44"/>
      <c r="C135" s="72"/>
      <c r="D135" s="224" t="s">
        <v>136</v>
      </c>
      <c r="E135" s="72"/>
      <c r="F135" s="225" t="s">
        <v>217</v>
      </c>
      <c r="G135" s="72"/>
      <c r="H135" s="72"/>
      <c r="I135" s="183"/>
      <c r="J135" s="72"/>
      <c r="K135" s="72"/>
      <c r="L135" s="70"/>
      <c r="M135" s="226"/>
      <c r="N135" s="45"/>
      <c r="O135" s="45"/>
      <c r="P135" s="45"/>
      <c r="Q135" s="45"/>
      <c r="R135" s="45"/>
      <c r="S135" s="45"/>
      <c r="T135" s="93"/>
      <c r="AT135" s="22" t="s">
        <v>136</v>
      </c>
      <c r="AU135" s="22" t="s">
        <v>83</v>
      </c>
    </row>
    <row r="136" spans="2:65" s="1" customFormat="1" ht="14.4" customHeight="1">
      <c r="B136" s="44"/>
      <c r="C136" s="212" t="s">
        <v>218</v>
      </c>
      <c r="D136" s="212" t="s">
        <v>129</v>
      </c>
      <c r="E136" s="213" t="s">
        <v>219</v>
      </c>
      <c r="F136" s="214" t="s">
        <v>220</v>
      </c>
      <c r="G136" s="215" t="s">
        <v>150</v>
      </c>
      <c r="H136" s="216">
        <v>284.56</v>
      </c>
      <c r="I136" s="217"/>
      <c r="J136" s="218">
        <f>ROUND(I136*H136,2)</f>
        <v>0</v>
      </c>
      <c r="K136" s="214" t="s">
        <v>133</v>
      </c>
      <c r="L136" s="70"/>
      <c r="M136" s="219" t="s">
        <v>21</v>
      </c>
      <c r="N136" s="220" t="s">
        <v>42</v>
      </c>
      <c r="O136" s="45"/>
      <c r="P136" s="221">
        <f>O136*H136</f>
        <v>0</v>
      </c>
      <c r="Q136" s="221">
        <v>0.004</v>
      </c>
      <c r="R136" s="221">
        <f>Q136*H136</f>
        <v>1.1382400000000001</v>
      </c>
      <c r="S136" s="221">
        <v>0</v>
      </c>
      <c r="T136" s="222">
        <f>S136*H136</f>
        <v>0</v>
      </c>
      <c r="AR136" s="22" t="s">
        <v>134</v>
      </c>
      <c r="AT136" s="22" t="s">
        <v>129</v>
      </c>
      <c r="AU136" s="22" t="s">
        <v>83</v>
      </c>
      <c r="AY136" s="22" t="s">
        <v>127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22" t="s">
        <v>76</v>
      </c>
      <c r="BK136" s="223">
        <f>ROUND(I136*H136,2)</f>
        <v>0</v>
      </c>
      <c r="BL136" s="22" t="s">
        <v>134</v>
      </c>
      <c r="BM136" s="22" t="s">
        <v>221</v>
      </c>
    </row>
    <row r="137" spans="2:47" s="1" customFormat="1" ht="13.5">
      <c r="B137" s="44"/>
      <c r="C137" s="72"/>
      <c r="D137" s="224" t="s">
        <v>136</v>
      </c>
      <c r="E137" s="72"/>
      <c r="F137" s="225" t="s">
        <v>222</v>
      </c>
      <c r="G137" s="72"/>
      <c r="H137" s="72"/>
      <c r="I137" s="183"/>
      <c r="J137" s="72"/>
      <c r="K137" s="72"/>
      <c r="L137" s="70"/>
      <c r="M137" s="226"/>
      <c r="N137" s="45"/>
      <c r="O137" s="45"/>
      <c r="P137" s="45"/>
      <c r="Q137" s="45"/>
      <c r="R137" s="45"/>
      <c r="S137" s="45"/>
      <c r="T137" s="93"/>
      <c r="AT137" s="22" t="s">
        <v>136</v>
      </c>
      <c r="AU137" s="22" t="s">
        <v>83</v>
      </c>
    </row>
    <row r="138" spans="2:51" s="11" customFormat="1" ht="13.5">
      <c r="B138" s="227"/>
      <c r="C138" s="228"/>
      <c r="D138" s="224" t="s">
        <v>138</v>
      </c>
      <c r="E138" s="229" t="s">
        <v>21</v>
      </c>
      <c r="F138" s="230" t="s">
        <v>223</v>
      </c>
      <c r="G138" s="228"/>
      <c r="H138" s="231">
        <v>284.56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138</v>
      </c>
      <c r="AU138" s="237" t="s">
        <v>83</v>
      </c>
      <c r="AV138" s="11" t="s">
        <v>83</v>
      </c>
      <c r="AW138" s="11" t="s">
        <v>35</v>
      </c>
      <c r="AX138" s="11" t="s">
        <v>76</v>
      </c>
      <c r="AY138" s="237" t="s">
        <v>127</v>
      </c>
    </row>
    <row r="139" spans="2:65" s="1" customFormat="1" ht="22.8" customHeight="1">
      <c r="B139" s="44"/>
      <c r="C139" s="212" t="s">
        <v>224</v>
      </c>
      <c r="D139" s="212" t="s">
        <v>129</v>
      </c>
      <c r="E139" s="213" t="s">
        <v>225</v>
      </c>
      <c r="F139" s="214" t="s">
        <v>226</v>
      </c>
      <c r="G139" s="215" t="s">
        <v>150</v>
      </c>
      <c r="H139" s="216">
        <v>284.56</v>
      </c>
      <c r="I139" s="217"/>
      <c r="J139" s="218">
        <f>ROUND(I139*H139,2)</f>
        <v>0</v>
      </c>
      <c r="K139" s="214" t="s">
        <v>133</v>
      </c>
      <c r="L139" s="70"/>
      <c r="M139" s="219" t="s">
        <v>21</v>
      </c>
      <c r="N139" s="220" t="s">
        <v>42</v>
      </c>
      <c r="O139" s="45"/>
      <c r="P139" s="221">
        <f>O139*H139</f>
        <v>0</v>
      </c>
      <c r="Q139" s="221">
        <v>0.01222</v>
      </c>
      <c r="R139" s="221">
        <f>Q139*H139</f>
        <v>3.4773232</v>
      </c>
      <c r="S139" s="221">
        <v>0</v>
      </c>
      <c r="T139" s="222">
        <f>S139*H139</f>
        <v>0</v>
      </c>
      <c r="AR139" s="22" t="s">
        <v>134</v>
      </c>
      <c r="AT139" s="22" t="s">
        <v>129</v>
      </c>
      <c r="AU139" s="22" t="s">
        <v>83</v>
      </c>
      <c r="AY139" s="22" t="s">
        <v>127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22" t="s">
        <v>76</v>
      </c>
      <c r="BK139" s="223">
        <f>ROUND(I139*H139,2)</f>
        <v>0</v>
      </c>
      <c r="BL139" s="22" t="s">
        <v>134</v>
      </c>
      <c r="BM139" s="22" t="s">
        <v>227</v>
      </c>
    </row>
    <row r="140" spans="2:47" s="1" customFormat="1" ht="13.5">
      <c r="B140" s="44"/>
      <c r="C140" s="72"/>
      <c r="D140" s="224" t="s">
        <v>136</v>
      </c>
      <c r="E140" s="72"/>
      <c r="F140" s="225" t="s">
        <v>228</v>
      </c>
      <c r="G140" s="72"/>
      <c r="H140" s="72"/>
      <c r="I140" s="183"/>
      <c r="J140" s="72"/>
      <c r="K140" s="72"/>
      <c r="L140" s="70"/>
      <c r="M140" s="226"/>
      <c r="N140" s="45"/>
      <c r="O140" s="45"/>
      <c r="P140" s="45"/>
      <c r="Q140" s="45"/>
      <c r="R140" s="45"/>
      <c r="S140" s="45"/>
      <c r="T140" s="93"/>
      <c r="AT140" s="22" t="s">
        <v>136</v>
      </c>
      <c r="AU140" s="22" t="s">
        <v>83</v>
      </c>
    </row>
    <row r="141" spans="2:65" s="1" customFormat="1" ht="22.8" customHeight="1">
      <c r="B141" s="44"/>
      <c r="C141" s="212" t="s">
        <v>229</v>
      </c>
      <c r="D141" s="212" t="s">
        <v>129</v>
      </c>
      <c r="E141" s="213" t="s">
        <v>230</v>
      </c>
      <c r="F141" s="214" t="s">
        <v>231</v>
      </c>
      <c r="G141" s="215" t="s">
        <v>150</v>
      </c>
      <c r="H141" s="216">
        <v>2.97</v>
      </c>
      <c r="I141" s="217"/>
      <c r="J141" s="218">
        <f>ROUND(I141*H141,2)</f>
        <v>0</v>
      </c>
      <c r="K141" s="214" t="s">
        <v>133</v>
      </c>
      <c r="L141" s="70"/>
      <c r="M141" s="219" t="s">
        <v>21</v>
      </c>
      <c r="N141" s="220" t="s">
        <v>42</v>
      </c>
      <c r="O141" s="45"/>
      <c r="P141" s="221">
        <f>O141*H141</f>
        <v>0</v>
      </c>
      <c r="Q141" s="221">
        <v>0.08947</v>
      </c>
      <c r="R141" s="221">
        <f>Q141*H141</f>
        <v>0.2657259</v>
      </c>
      <c r="S141" s="221">
        <v>0</v>
      </c>
      <c r="T141" s="222">
        <f>S141*H141</f>
        <v>0</v>
      </c>
      <c r="AR141" s="22" t="s">
        <v>134</v>
      </c>
      <c r="AT141" s="22" t="s">
        <v>129</v>
      </c>
      <c r="AU141" s="22" t="s">
        <v>83</v>
      </c>
      <c r="AY141" s="22" t="s">
        <v>127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22" t="s">
        <v>76</v>
      </c>
      <c r="BK141" s="223">
        <f>ROUND(I141*H141,2)</f>
        <v>0</v>
      </c>
      <c r="BL141" s="22" t="s">
        <v>134</v>
      </c>
      <c r="BM141" s="22" t="s">
        <v>232</v>
      </c>
    </row>
    <row r="142" spans="2:47" s="1" customFormat="1" ht="13.5">
      <c r="B142" s="44"/>
      <c r="C142" s="72"/>
      <c r="D142" s="224" t="s">
        <v>136</v>
      </c>
      <c r="E142" s="72"/>
      <c r="F142" s="225" t="s">
        <v>233</v>
      </c>
      <c r="G142" s="72"/>
      <c r="H142" s="72"/>
      <c r="I142" s="183"/>
      <c r="J142" s="72"/>
      <c r="K142" s="72"/>
      <c r="L142" s="70"/>
      <c r="M142" s="226"/>
      <c r="N142" s="45"/>
      <c r="O142" s="45"/>
      <c r="P142" s="45"/>
      <c r="Q142" s="45"/>
      <c r="R142" s="45"/>
      <c r="S142" s="45"/>
      <c r="T142" s="93"/>
      <c r="AT142" s="22" t="s">
        <v>136</v>
      </c>
      <c r="AU142" s="22" t="s">
        <v>83</v>
      </c>
    </row>
    <row r="143" spans="2:51" s="11" customFormat="1" ht="13.5">
      <c r="B143" s="227"/>
      <c r="C143" s="228"/>
      <c r="D143" s="224" t="s">
        <v>138</v>
      </c>
      <c r="E143" s="229" t="s">
        <v>21</v>
      </c>
      <c r="F143" s="230" t="s">
        <v>234</v>
      </c>
      <c r="G143" s="228"/>
      <c r="H143" s="231">
        <v>2.97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138</v>
      </c>
      <c r="AU143" s="237" t="s">
        <v>83</v>
      </c>
      <c r="AV143" s="11" t="s">
        <v>83</v>
      </c>
      <c r="AW143" s="11" t="s">
        <v>35</v>
      </c>
      <c r="AX143" s="11" t="s">
        <v>76</v>
      </c>
      <c r="AY143" s="237" t="s">
        <v>127</v>
      </c>
    </row>
    <row r="144" spans="2:65" s="1" customFormat="1" ht="22.8" customHeight="1">
      <c r="B144" s="44"/>
      <c r="C144" s="212" t="s">
        <v>235</v>
      </c>
      <c r="D144" s="212" t="s">
        <v>129</v>
      </c>
      <c r="E144" s="213" t="s">
        <v>236</v>
      </c>
      <c r="F144" s="214" t="s">
        <v>237</v>
      </c>
      <c r="G144" s="215" t="s">
        <v>150</v>
      </c>
      <c r="H144" s="216">
        <v>12.75</v>
      </c>
      <c r="I144" s="217"/>
      <c r="J144" s="218">
        <f>ROUND(I144*H144,2)</f>
        <v>0</v>
      </c>
      <c r="K144" s="214" t="s">
        <v>133</v>
      </c>
      <c r="L144" s="70"/>
      <c r="M144" s="219" t="s">
        <v>21</v>
      </c>
      <c r="N144" s="220" t="s">
        <v>42</v>
      </c>
      <c r="O144" s="45"/>
      <c r="P144" s="221">
        <f>O144*H144</f>
        <v>0</v>
      </c>
      <c r="Q144" s="221">
        <v>0.0345</v>
      </c>
      <c r="R144" s="221">
        <f>Q144*H144</f>
        <v>0.439875</v>
      </c>
      <c r="S144" s="221">
        <v>0</v>
      </c>
      <c r="T144" s="222">
        <f>S144*H144</f>
        <v>0</v>
      </c>
      <c r="AR144" s="22" t="s">
        <v>134</v>
      </c>
      <c r="AT144" s="22" t="s">
        <v>129</v>
      </c>
      <c r="AU144" s="22" t="s">
        <v>83</v>
      </c>
      <c r="AY144" s="22" t="s">
        <v>127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22" t="s">
        <v>76</v>
      </c>
      <c r="BK144" s="223">
        <f>ROUND(I144*H144,2)</f>
        <v>0</v>
      </c>
      <c r="BL144" s="22" t="s">
        <v>134</v>
      </c>
      <c r="BM144" s="22" t="s">
        <v>238</v>
      </c>
    </row>
    <row r="145" spans="2:47" s="1" customFormat="1" ht="13.5">
      <c r="B145" s="44"/>
      <c r="C145" s="72"/>
      <c r="D145" s="224" t="s">
        <v>136</v>
      </c>
      <c r="E145" s="72"/>
      <c r="F145" s="225" t="s">
        <v>239</v>
      </c>
      <c r="G145" s="72"/>
      <c r="H145" s="72"/>
      <c r="I145" s="183"/>
      <c r="J145" s="72"/>
      <c r="K145" s="72"/>
      <c r="L145" s="70"/>
      <c r="M145" s="226"/>
      <c r="N145" s="45"/>
      <c r="O145" s="45"/>
      <c r="P145" s="45"/>
      <c r="Q145" s="45"/>
      <c r="R145" s="45"/>
      <c r="S145" s="45"/>
      <c r="T145" s="93"/>
      <c r="AT145" s="22" t="s">
        <v>136</v>
      </c>
      <c r="AU145" s="22" t="s">
        <v>83</v>
      </c>
    </row>
    <row r="146" spans="2:65" s="1" customFormat="1" ht="14.4" customHeight="1">
      <c r="B146" s="44"/>
      <c r="C146" s="212" t="s">
        <v>240</v>
      </c>
      <c r="D146" s="212" t="s">
        <v>129</v>
      </c>
      <c r="E146" s="213" t="s">
        <v>241</v>
      </c>
      <c r="F146" s="214" t="s">
        <v>242</v>
      </c>
      <c r="G146" s="215" t="s">
        <v>150</v>
      </c>
      <c r="H146" s="216">
        <v>291.53</v>
      </c>
      <c r="I146" s="217"/>
      <c r="J146" s="218">
        <f>ROUND(I146*H146,2)</f>
        <v>0</v>
      </c>
      <c r="K146" s="214" t="s">
        <v>133</v>
      </c>
      <c r="L146" s="70"/>
      <c r="M146" s="219" t="s">
        <v>21</v>
      </c>
      <c r="N146" s="220" t="s">
        <v>42</v>
      </c>
      <c r="O146" s="45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AR146" s="22" t="s">
        <v>134</v>
      </c>
      <c r="AT146" s="22" t="s">
        <v>129</v>
      </c>
      <c r="AU146" s="22" t="s">
        <v>83</v>
      </c>
      <c r="AY146" s="22" t="s">
        <v>127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22" t="s">
        <v>76</v>
      </c>
      <c r="BK146" s="223">
        <f>ROUND(I146*H146,2)</f>
        <v>0</v>
      </c>
      <c r="BL146" s="22" t="s">
        <v>134</v>
      </c>
      <c r="BM146" s="22" t="s">
        <v>243</v>
      </c>
    </row>
    <row r="147" spans="2:47" s="1" customFormat="1" ht="13.5">
      <c r="B147" s="44"/>
      <c r="C147" s="72"/>
      <c r="D147" s="224" t="s">
        <v>136</v>
      </c>
      <c r="E147" s="72"/>
      <c r="F147" s="225" t="s">
        <v>244</v>
      </c>
      <c r="G147" s="72"/>
      <c r="H147" s="72"/>
      <c r="I147" s="183"/>
      <c r="J147" s="72"/>
      <c r="K147" s="72"/>
      <c r="L147" s="70"/>
      <c r="M147" s="226"/>
      <c r="N147" s="45"/>
      <c r="O147" s="45"/>
      <c r="P147" s="45"/>
      <c r="Q147" s="45"/>
      <c r="R147" s="45"/>
      <c r="S147" s="45"/>
      <c r="T147" s="93"/>
      <c r="AT147" s="22" t="s">
        <v>136</v>
      </c>
      <c r="AU147" s="22" t="s">
        <v>83</v>
      </c>
    </row>
    <row r="148" spans="2:51" s="11" customFormat="1" ht="13.5">
      <c r="B148" s="227"/>
      <c r="C148" s="228"/>
      <c r="D148" s="224" t="s">
        <v>138</v>
      </c>
      <c r="E148" s="229" t="s">
        <v>21</v>
      </c>
      <c r="F148" s="230" t="s">
        <v>245</v>
      </c>
      <c r="G148" s="228"/>
      <c r="H148" s="231">
        <v>291.53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138</v>
      </c>
      <c r="AU148" s="237" t="s">
        <v>83</v>
      </c>
      <c r="AV148" s="11" t="s">
        <v>83</v>
      </c>
      <c r="AW148" s="11" t="s">
        <v>35</v>
      </c>
      <c r="AX148" s="11" t="s">
        <v>76</v>
      </c>
      <c r="AY148" s="237" t="s">
        <v>127</v>
      </c>
    </row>
    <row r="149" spans="2:65" s="1" customFormat="1" ht="22.8" customHeight="1">
      <c r="B149" s="44"/>
      <c r="C149" s="212" t="s">
        <v>246</v>
      </c>
      <c r="D149" s="212" t="s">
        <v>129</v>
      </c>
      <c r="E149" s="213" t="s">
        <v>247</v>
      </c>
      <c r="F149" s="214" t="s">
        <v>248</v>
      </c>
      <c r="G149" s="215" t="s">
        <v>145</v>
      </c>
      <c r="H149" s="216">
        <v>1</v>
      </c>
      <c r="I149" s="217"/>
      <c r="J149" s="218">
        <f>ROUND(I149*H149,2)</f>
        <v>0</v>
      </c>
      <c r="K149" s="214" t="s">
        <v>133</v>
      </c>
      <c r="L149" s="70"/>
      <c r="M149" s="219" t="s">
        <v>21</v>
      </c>
      <c r="N149" s="220" t="s">
        <v>42</v>
      </c>
      <c r="O149" s="45"/>
      <c r="P149" s="221">
        <f>O149*H149</f>
        <v>0</v>
      </c>
      <c r="Q149" s="221">
        <v>0.01698</v>
      </c>
      <c r="R149" s="221">
        <f>Q149*H149</f>
        <v>0.01698</v>
      </c>
      <c r="S149" s="221">
        <v>0</v>
      </c>
      <c r="T149" s="222">
        <f>S149*H149</f>
        <v>0</v>
      </c>
      <c r="AR149" s="22" t="s">
        <v>134</v>
      </c>
      <c r="AT149" s="22" t="s">
        <v>129</v>
      </c>
      <c r="AU149" s="22" t="s">
        <v>83</v>
      </c>
      <c r="AY149" s="22" t="s">
        <v>127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22" t="s">
        <v>76</v>
      </c>
      <c r="BK149" s="223">
        <f>ROUND(I149*H149,2)</f>
        <v>0</v>
      </c>
      <c r="BL149" s="22" t="s">
        <v>134</v>
      </c>
      <c r="BM149" s="22" t="s">
        <v>249</v>
      </c>
    </row>
    <row r="150" spans="2:47" s="1" customFormat="1" ht="13.5">
      <c r="B150" s="44"/>
      <c r="C150" s="72"/>
      <c r="D150" s="224" t="s">
        <v>136</v>
      </c>
      <c r="E150" s="72"/>
      <c r="F150" s="225" t="s">
        <v>250</v>
      </c>
      <c r="G150" s="72"/>
      <c r="H150" s="72"/>
      <c r="I150" s="183"/>
      <c r="J150" s="72"/>
      <c r="K150" s="72"/>
      <c r="L150" s="70"/>
      <c r="M150" s="226"/>
      <c r="N150" s="45"/>
      <c r="O150" s="45"/>
      <c r="P150" s="45"/>
      <c r="Q150" s="45"/>
      <c r="R150" s="45"/>
      <c r="S150" s="45"/>
      <c r="T150" s="93"/>
      <c r="AT150" s="22" t="s">
        <v>136</v>
      </c>
      <c r="AU150" s="22" t="s">
        <v>83</v>
      </c>
    </row>
    <row r="151" spans="2:65" s="1" customFormat="1" ht="14.4" customHeight="1">
      <c r="B151" s="44"/>
      <c r="C151" s="238" t="s">
        <v>251</v>
      </c>
      <c r="D151" s="238" t="s">
        <v>180</v>
      </c>
      <c r="E151" s="239" t="s">
        <v>252</v>
      </c>
      <c r="F151" s="240" t="s">
        <v>253</v>
      </c>
      <c r="G151" s="241" t="s">
        <v>145</v>
      </c>
      <c r="H151" s="242">
        <v>1</v>
      </c>
      <c r="I151" s="243"/>
      <c r="J151" s="244">
        <f>ROUND(I151*H151,2)</f>
        <v>0</v>
      </c>
      <c r="K151" s="240" t="s">
        <v>133</v>
      </c>
      <c r="L151" s="245"/>
      <c r="M151" s="246" t="s">
        <v>21</v>
      </c>
      <c r="N151" s="247" t="s">
        <v>42</v>
      </c>
      <c r="O151" s="45"/>
      <c r="P151" s="221">
        <f>O151*H151</f>
        <v>0</v>
      </c>
      <c r="Q151" s="221">
        <v>0.0121</v>
      </c>
      <c r="R151" s="221">
        <f>Q151*H151</f>
        <v>0.0121</v>
      </c>
      <c r="S151" s="221">
        <v>0</v>
      </c>
      <c r="T151" s="222">
        <f>S151*H151</f>
        <v>0</v>
      </c>
      <c r="AR151" s="22" t="s">
        <v>179</v>
      </c>
      <c r="AT151" s="22" t="s">
        <v>180</v>
      </c>
      <c r="AU151" s="22" t="s">
        <v>83</v>
      </c>
      <c r="AY151" s="22" t="s">
        <v>127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22" t="s">
        <v>76</v>
      </c>
      <c r="BK151" s="223">
        <f>ROUND(I151*H151,2)</f>
        <v>0</v>
      </c>
      <c r="BL151" s="22" t="s">
        <v>134</v>
      </c>
      <c r="BM151" s="22" t="s">
        <v>254</v>
      </c>
    </row>
    <row r="152" spans="2:47" s="1" customFormat="1" ht="13.5">
      <c r="B152" s="44"/>
      <c r="C152" s="72"/>
      <c r="D152" s="224" t="s">
        <v>136</v>
      </c>
      <c r="E152" s="72"/>
      <c r="F152" s="225" t="s">
        <v>255</v>
      </c>
      <c r="G152" s="72"/>
      <c r="H152" s="72"/>
      <c r="I152" s="183"/>
      <c r="J152" s="72"/>
      <c r="K152" s="72"/>
      <c r="L152" s="70"/>
      <c r="M152" s="226"/>
      <c r="N152" s="45"/>
      <c r="O152" s="45"/>
      <c r="P152" s="45"/>
      <c r="Q152" s="45"/>
      <c r="R152" s="45"/>
      <c r="S152" s="45"/>
      <c r="T152" s="93"/>
      <c r="AT152" s="22" t="s">
        <v>136</v>
      </c>
      <c r="AU152" s="22" t="s">
        <v>83</v>
      </c>
    </row>
    <row r="153" spans="2:65" s="1" customFormat="1" ht="14.4" customHeight="1">
      <c r="B153" s="44"/>
      <c r="C153" s="212" t="s">
        <v>10</v>
      </c>
      <c r="D153" s="212" t="s">
        <v>129</v>
      </c>
      <c r="E153" s="213" t="s">
        <v>256</v>
      </c>
      <c r="F153" s="214" t="s">
        <v>257</v>
      </c>
      <c r="G153" s="215" t="s">
        <v>145</v>
      </c>
      <c r="H153" s="216">
        <v>4</v>
      </c>
      <c r="I153" s="217"/>
      <c r="J153" s="218">
        <f>ROUND(I153*H153,2)</f>
        <v>0</v>
      </c>
      <c r="K153" s="214" t="s">
        <v>133</v>
      </c>
      <c r="L153" s="70"/>
      <c r="M153" s="219" t="s">
        <v>21</v>
      </c>
      <c r="N153" s="220" t="s">
        <v>42</v>
      </c>
      <c r="O153" s="45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AR153" s="22" t="s">
        <v>134</v>
      </c>
      <c r="AT153" s="22" t="s">
        <v>129</v>
      </c>
      <c r="AU153" s="22" t="s">
        <v>83</v>
      </c>
      <c r="AY153" s="22" t="s">
        <v>127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22" t="s">
        <v>76</v>
      </c>
      <c r="BK153" s="223">
        <f>ROUND(I153*H153,2)</f>
        <v>0</v>
      </c>
      <c r="BL153" s="22" t="s">
        <v>134</v>
      </c>
      <c r="BM153" s="22" t="s">
        <v>258</v>
      </c>
    </row>
    <row r="154" spans="2:47" s="1" customFormat="1" ht="13.5">
      <c r="B154" s="44"/>
      <c r="C154" s="72"/>
      <c r="D154" s="224" t="s">
        <v>136</v>
      </c>
      <c r="E154" s="72"/>
      <c r="F154" s="225" t="s">
        <v>259</v>
      </c>
      <c r="G154" s="72"/>
      <c r="H154" s="72"/>
      <c r="I154" s="183"/>
      <c r="J154" s="72"/>
      <c r="K154" s="72"/>
      <c r="L154" s="70"/>
      <c r="M154" s="226"/>
      <c r="N154" s="45"/>
      <c r="O154" s="45"/>
      <c r="P154" s="45"/>
      <c r="Q154" s="45"/>
      <c r="R154" s="45"/>
      <c r="S154" s="45"/>
      <c r="T154" s="93"/>
      <c r="AT154" s="22" t="s">
        <v>136</v>
      </c>
      <c r="AU154" s="22" t="s">
        <v>83</v>
      </c>
    </row>
    <row r="155" spans="2:65" s="1" customFormat="1" ht="14.4" customHeight="1">
      <c r="B155" s="44"/>
      <c r="C155" s="238" t="s">
        <v>260</v>
      </c>
      <c r="D155" s="238" t="s">
        <v>180</v>
      </c>
      <c r="E155" s="239" t="s">
        <v>261</v>
      </c>
      <c r="F155" s="240" t="s">
        <v>262</v>
      </c>
      <c r="G155" s="241" t="s">
        <v>145</v>
      </c>
      <c r="H155" s="242">
        <v>4</v>
      </c>
      <c r="I155" s="243"/>
      <c r="J155" s="244">
        <f>ROUND(I155*H155,2)</f>
        <v>0</v>
      </c>
      <c r="K155" s="240" t="s">
        <v>133</v>
      </c>
      <c r="L155" s="245"/>
      <c r="M155" s="246" t="s">
        <v>21</v>
      </c>
      <c r="N155" s="247" t="s">
        <v>42</v>
      </c>
      <c r="O155" s="45"/>
      <c r="P155" s="221">
        <f>O155*H155</f>
        <v>0</v>
      </c>
      <c r="Q155" s="221">
        <v>0.00035</v>
      </c>
      <c r="R155" s="221">
        <f>Q155*H155</f>
        <v>0.0014</v>
      </c>
      <c r="S155" s="221">
        <v>0</v>
      </c>
      <c r="T155" s="222">
        <f>S155*H155</f>
        <v>0</v>
      </c>
      <c r="AR155" s="22" t="s">
        <v>179</v>
      </c>
      <c r="AT155" s="22" t="s">
        <v>180</v>
      </c>
      <c r="AU155" s="22" t="s">
        <v>83</v>
      </c>
      <c r="AY155" s="22" t="s">
        <v>127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22" t="s">
        <v>76</v>
      </c>
      <c r="BK155" s="223">
        <f>ROUND(I155*H155,2)</f>
        <v>0</v>
      </c>
      <c r="BL155" s="22" t="s">
        <v>134</v>
      </c>
      <c r="BM155" s="22" t="s">
        <v>263</v>
      </c>
    </row>
    <row r="156" spans="2:47" s="1" customFormat="1" ht="13.5">
      <c r="B156" s="44"/>
      <c r="C156" s="72"/>
      <c r="D156" s="224" t="s">
        <v>136</v>
      </c>
      <c r="E156" s="72"/>
      <c r="F156" s="225" t="s">
        <v>264</v>
      </c>
      <c r="G156" s="72"/>
      <c r="H156" s="72"/>
      <c r="I156" s="183"/>
      <c r="J156" s="72"/>
      <c r="K156" s="72"/>
      <c r="L156" s="70"/>
      <c r="M156" s="226"/>
      <c r="N156" s="45"/>
      <c r="O156" s="45"/>
      <c r="P156" s="45"/>
      <c r="Q156" s="45"/>
      <c r="R156" s="45"/>
      <c r="S156" s="45"/>
      <c r="T156" s="93"/>
      <c r="AT156" s="22" t="s">
        <v>136</v>
      </c>
      <c r="AU156" s="22" t="s">
        <v>83</v>
      </c>
    </row>
    <row r="157" spans="2:63" s="10" customFormat="1" ht="29.85" customHeight="1">
      <c r="B157" s="196"/>
      <c r="C157" s="197"/>
      <c r="D157" s="198" t="s">
        <v>70</v>
      </c>
      <c r="E157" s="210" t="s">
        <v>187</v>
      </c>
      <c r="F157" s="210" t="s">
        <v>265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SUM(P158:P216)</f>
        <v>0</v>
      </c>
      <c r="Q157" s="204"/>
      <c r="R157" s="205">
        <f>SUM(R158:R216)</f>
        <v>0.02021</v>
      </c>
      <c r="S157" s="204"/>
      <c r="T157" s="206">
        <f>SUM(T158:T216)</f>
        <v>17.040192999999995</v>
      </c>
      <c r="AR157" s="207" t="s">
        <v>76</v>
      </c>
      <c r="AT157" s="208" t="s">
        <v>70</v>
      </c>
      <c r="AU157" s="208" t="s">
        <v>76</v>
      </c>
      <c r="AY157" s="207" t="s">
        <v>127</v>
      </c>
      <c r="BK157" s="209">
        <f>SUM(BK158:BK216)</f>
        <v>0</v>
      </c>
    </row>
    <row r="158" spans="2:65" s="1" customFormat="1" ht="22.8" customHeight="1">
      <c r="B158" s="44"/>
      <c r="C158" s="212" t="s">
        <v>266</v>
      </c>
      <c r="D158" s="212" t="s">
        <v>129</v>
      </c>
      <c r="E158" s="213" t="s">
        <v>267</v>
      </c>
      <c r="F158" s="214" t="s">
        <v>268</v>
      </c>
      <c r="G158" s="215" t="s">
        <v>150</v>
      </c>
      <c r="H158" s="216">
        <v>540</v>
      </c>
      <c r="I158" s="217"/>
      <c r="J158" s="218">
        <f>ROUND(I158*H158,2)</f>
        <v>0</v>
      </c>
      <c r="K158" s="214" t="s">
        <v>133</v>
      </c>
      <c r="L158" s="70"/>
      <c r="M158" s="219" t="s">
        <v>21</v>
      </c>
      <c r="N158" s="220" t="s">
        <v>42</v>
      </c>
      <c r="O158" s="45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AR158" s="22" t="s">
        <v>134</v>
      </c>
      <c r="AT158" s="22" t="s">
        <v>129</v>
      </c>
      <c r="AU158" s="22" t="s">
        <v>83</v>
      </c>
      <c r="AY158" s="22" t="s">
        <v>127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22" t="s">
        <v>76</v>
      </c>
      <c r="BK158" s="223">
        <f>ROUND(I158*H158,2)</f>
        <v>0</v>
      </c>
      <c r="BL158" s="22" t="s">
        <v>134</v>
      </c>
      <c r="BM158" s="22" t="s">
        <v>269</v>
      </c>
    </row>
    <row r="159" spans="2:47" s="1" customFormat="1" ht="13.5">
      <c r="B159" s="44"/>
      <c r="C159" s="72"/>
      <c r="D159" s="224" t="s">
        <v>136</v>
      </c>
      <c r="E159" s="72"/>
      <c r="F159" s="225" t="s">
        <v>270</v>
      </c>
      <c r="G159" s="72"/>
      <c r="H159" s="72"/>
      <c r="I159" s="183"/>
      <c r="J159" s="72"/>
      <c r="K159" s="72"/>
      <c r="L159" s="70"/>
      <c r="M159" s="226"/>
      <c r="N159" s="45"/>
      <c r="O159" s="45"/>
      <c r="P159" s="45"/>
      <c r="Q159" s="45"/>
      <c r="R159" s="45"/>
      <c r="S159" s="45"/>
      <c r="T159" s="93"/>
      <c r="AT159" s="22" t="s">
        <v>136</v>
      </c>
      <c r="AU159" s="22" t="s">
        <v>83</v>
      </c>
    </row>
    <row r="160" spans="2:51" s="11" customFormat="1" ht="13.5">
      <c r="B160" s="227"/>
      <c r="C160" s="228"/>
      <c r="D160" s="224" t="s">
        <v>138</v>
      </c>
      <c r="E160" s="229" t="s">
        <v>21</v>
      </c>
      <c r="F160" s="230" t="s">
        <v>271</v>
      </c>
      <c r="G160" s="228"/>
      <c r="H160" s="231">
        <v>540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138</v>
      </c>
      <c r="AU160" s="237" t="s">
        <v>83</v>
      </c>
      <c r="AV160" s="11" t="s">
        <v>83</v>
      </c>
      <c r="AW160" s="11" t="s">
        <v>35</v>
      </c>
      <c r="AX160" s="11" t="s">
        <v>76</v>
      </c>
      <c r="AY160" s="237" t="s">
        <v>127</v>
      </c>
    </row>
    <row r="161" spans="2:65" s="1" customFormat="1" ht="22.8" customHeight="1">
      <c r="B161" s="44"/>
      <c r="C161" s="212" t="s">
        <v>272</v>
      </c>
      <c r="D161" s="212" t="s">
        <v>129</v>
      </c>
      <c r="E161" s="213" t="s">
        <v>273</v>
      </c>
      <c r="F161" s="214" t="s">
        <v>274</v>
      </c>
      <c r="G161" s="215" t="s">
        <v>150</v>
      </c>
      <c r="H161" s="216">
        <v>32400</v>
      </c>
      <c r="I161" s="217"/>
      <c r="J161" s="218">
        <f>ROUND(I161*H161,2)</f>
        <v>0</v>
      </c>
      <c r="K161" s="214" t="s">
        <v>133</v>
      </c>
      <c r="L161" s="70"/>
      <c r="M161" s="219" t="s">
        <v>21</v>
      </c>
      <c r="N161" s="220" t="s">
        <v>42</v>
      </c>
      <c r="O161" s="45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AR161" s="22" t="s">
        <v>134</v>
      </c>
      <c r="AT161" s="22" t="s">
        <v>129</v>
      </c>
      <c r="AU161" s="22" t="s">
        <v>83</v>
      </c>
      <c r="AY161" s="22" t="s">
        <v>127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22" t="s">
        <v>76</v>
      </c>
      <c r="BK161" s="223">
        <f>ROUND(I161*H161,2)</f>
        <v>0</v>
      </c>
      <c r="BL161" s="22" t="s">
        <v>134</v>
      </c>
      <c r="BM161" s="22" t="s">
        <v>275</v>
      </c>
    </row>
    <row r="162" spans="2:47" s="1" customFormat="1" ht="13.5">
      <c r="B162" s="44"/>
      <c r="C162" s="72"/>
      <c r="D162" s="224" t="s">
        <v>136</v>
      </c>
      <c r="E162" s="72"/>
      <c r="F162" s="225" t="s">
        <v>276</v>
      </c>
      <c r="G162" s="72"/>
      <c r="H162" s="72"/>
      <c r="I162" s="183"/>
      <c r="J162" s="72"/>
      <c r="K162" s="72"/>
      <c r="L162" s="70"/>
      <c r="M162" s="226"/>
      <c r="N162" s="45"/>
      <c r="O162" s="45"/>
      <c r="P162" s="45"/>
      <c r="Q162" s="45"/>
      <c r="R162" s="45"/>
      <c r="S162" s="45"/>
      <c r="T162" s="93"/>
      <c r="AT162" s="22" t="s">
        <v>136</v>
      </c>
      <c r="AU162" s="22" t="s">
        <v>83</v>
      </c>
    </row>
    <row r="163" spans="2:51" s="11" customFormat="1" ht="13.5">
      <c r="B163" s="227"/>
      <c r="C163" s="228"/>
      <c r="D163" s="224" t="s">
        <v>138</v>
      </c>
      <c r="E163" s="228"/>
      <c r="F163" s="230" t="s">
        <v>277</v>
      </c>
      <c r="G163" s="228"/>
      <c r="H163" s="231">
        <v>32400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138</v>
      </c>
      <c r="AU163" s="237" t="s">
        <v>83</v>
      </c>
      <c r="AV163" s="11" t="s">
        <v>83</v>
      </c>
      <c r="AW163" s="11" t="s">
        <v>6</v>
      </c>
      <c r="AX163" s="11" t="s">
        <v>76</v>
      </c>
      <c r="AY163" s="237" t="s">
        <v>127</v>
      </c>
    </row>
    <row r="164" spans="2:65" s="1" customFormat="1" ht="22.8" customHeight="1">
      <c r="B164" s="44"/>
      <c r="C164" s="212" t="s">
        <v>278</v>
      </c>
      <c r="D164" s="212" t="s">
        <v>129</v>
      </c>
      <c r="E164" s="213" t="s">
        <v>279</v>
      </c>
      <c r="F164" s="214" t="s">
        <v>280</v>
      </c>
      <c r="G164" s="215" t="s">
        <v>150</v>
      </c>
      <c r="H164" s="216">
        <v>540</v>
      </c>
      <c r="I164" s="217"/>
      <c r="J164" s="218">
        <f>ROUND(I164*H164,2)</f>
        <v>0</v>
      </c>
      <c r="K164" s="214" t="s">
        <v>133</v>
      </c>
      <c r="L164" s="70"/>
      <c r="M164" s="219" t="s">
        <v>21</v>
      </c>
      <c r="N164" s="220" t="s">
        <v>42</v>
      </c>
      <c r="O164" s="45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AR164" s="22" t="s">
        <v>134</v>
      </c>
      <c r="AT164" s="22" t="s">
        <v>129</v>
      </c>
      <c r="AU164" s="22" t="s">
        <v>83</v>
      </c>
      <c r="AY164" s="22" t="s">
        <v>127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22" t="s">
        <v>76</v>
      </c>
      <c r="BK164" s="223">
        <f>ROUND(I164*H164,2)</f>
        <v>0</v>
      </c>
      <c r="BL164" s="22" t="s">
        <v>134</v>
      </c>
      <c r="BM164" s="22" t="s">
        <v>281</v>
      </c>
    </row>
    <row r="165" spans="2:47" s="1" customFormat="1" ht="13.5">
      <c r="B165" s="44"/>
      <c r="C165" s="72"/>
      <c r="D165" s="224" t="s">
        <v>136</v>
      </c>
      <c r="E165" s="72"/>
      <c r="F165" s="225" t="s">
        <v>282</v>
      </c>
      <c r="G165" s="72"/>
      <c r="H165" s="72"/>
      <c r="I165" s="183"/>
      <c r="J165" s="72"/>
      <c r="K165" s="72"/>
      <c r="L165" s="70"/>
      <c r="M165" s="226"/>
      <c r="N165" s="45"/>
      <c r="O165" s="45"/>
      <c r="P165" s="45"/>
      <c r="Q165" s="45"/>
      <c r="R165" s="45"/>
      <c r="S165" s="45"/>
      <c r="T165" s="93"/>
      <c r="AT165" s="22" t="s">
        <v>136</v>
      </c>
      <c r="AU165" s="22" t="s">
        <v>83</v>
      </c>
    </row>
    <row r="166" spans="2:65" s="1" customFormat="1" ht="22.8" customHeight="1">
      <c r="B166" s="44"/>
      <c r="C166" s="212" t="s">
        <v>283</v>
      </c>
      <c r="D166" s="212" t="s">
        <v>129</v>
      </c>
      <c r="E166" s="213" t="s">
        <v>284</v>
      </c>
      <c r="F166" s="214" t="s">
        <v>285</v>
      </c>
      <c r="G166" s="215" t="s">
        <v>150</v>
      </c>
      <c r="H166" s="216">
        <v>107</v>
      </c>
      <c r="I166" s="217"/>
      <c r="J166" s="218">
        <f>ROUND(I166*H166,2)</f>
        <v>0</v>
      </c>
      <c r="K166" s="214" t="s">
        <v>133</v>
      </c>
      <c r="L166" s="70"/>
      <c r="M166" s="219" t="s">
        <v>21</v>
      </c>
      <c r="N166" s="220" t="s">
        <v>42</v>
      </c>
      <c r="O166" s="45"/>
      <c r="P166" s="221">
        <f>O166*H166</f>
        <v>0</v>
      </c>
      <c r="Q166" s="221">
        <v>0.00013</v>
      </c>
      <c r="R166" s="221">
        <f>Q166*H166</f>
        <v>0.013909999999999999</v>
      </c>
      <c r="S166" s="221">
        <v>0</v>
      </c>
      <c r="T166" s="222">
        <f>S166*H166</f>
        <v>0</v>
      </c>
      <c r="AR166" s="22" t="s">
        <v>134</v>
      </c>
      <c r="AT166" s="22" t="s">
        <v>129</v>
      </c>
      <c r="AU166" s="22" t="s">
        <v>83</v>
      </c>
      <c r="AY166" s="22" t="s">
        <v>127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22" t="s">
        <v>76</v>
      </c>
      <c r="BK166" s="223">
        <f>ROUND(I166*H166,2)</f>
        <v>0</v>
      </c>
      <c r="BL166" s="22" t="s">
        <v>134</v>
      </c>
      <c r="BM166" s="22" t="s">
        <v>286</v>
      </c>
    </row>
    <row r="167" spans="2:47" s="1" customFormat="1" ht="13.5">
      <c r="B167" s="44"/>
      <c r="C167" s="72"/>
      <c r="D167" s="224" t="s">
        <v>136</v>
      </c>
      <c r="E167" s="72"/>
      <c r="F167" s="225" t="s">
        <v>287</v>
      </c>
      <c r="G167" s="72"/>
      <c r="H167" s="72"/>
      <c r="I167" s="183"/>
      <c r="J167" s="72"/>
      <c r="K167" s="72"/>
      <c r="L167" s="70"/>
      <c r="M167" s="226"/>
      <c r="N167" s="45"/>
      <c r="O167" s="45"/>
      <c r="P167" s="45"/>
      <c r="Q167" s="45"/>
      <c r="R167" s="45"/>
      <c r="S167" s="45"/>
      <c r="T167" s="93"/>
      <c r="AT167" s="22" t="s">
        <v>136</v>
      </c>
      <c r="AU167" s="22" t="s">
        <v>83</v>
      </c>
    </row>
    <row r="168" spans="2:65" s="1" customFormat="1" ht="22.8" customHeight="1">
      <c r="B168" s="44"/>
      <c r="C168" s="212" t="s">
        <v>9</v>
      </c>
      <c r="D168" s="212" t="s">
        <v>129</v>
      </c>
      <c r="E168" s="213" t="s">
        <v>288</v>
      </c>
      <c r="F168" s="214" t="s">
        <v>289</v>
      </c>
      <c r="G168" s="215" t="s">
        <v>150</v>
      </c>
      <c r="H168" s="216">
        <v>30</v>
      </c>
      <c r="I168" s="217"/>
      <c r="J168" s="218">
        <f>ROUND(I168*H168,2)</f>
        <v>0</v>
      </c>
      <c r="K168" s="214" t="s">
        <v>133</v>
      </c>
      <c r="L168" s="70"/>
      <c r="M168" s="219" t="s">
        <v>21</v>
      </c>
      <c r="N168" s="220" t="s">
        <v>42</v>
      </c>
      <c r="O168" s="45"/>
      <c r="P168" s="221">
        <f>O168*H168</f>
        <v>0</v>
      </c>
      <c r="Q168" s="221">
        <v>0.00021</v>
      </c>
      <c r="R168" s="221">
        <f>Q168*H168</f>
        <v>0.0063</v>
      </c>
      <c r="S168" s="221">
        <v>0</v>
      </c>
      <c r="T168" s="222">
        <f>S168*H168</f>
        <v>0</v>
      </c>
      <c r="AR168" s="22" t="s">
        <v>134</v>
      </c>
      <c r="AT168" s="22" t="s">
        <v>129</v>
      </c>
      <c r="AU168" s="22" t="s">
        <v>83</v>
      </c>
      <c r="AY168" s="22" t="s">
        <v>127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22" t="s">
        <v>76</v>
      </c>
      <c r="BK168" s="223">
        <f>ROUND(I168*H168,2)</f>
        <v>0</v>
      </c>
      <c r="BL168" s="22" t="s">
        <v>134</v>
      </c>
      <c r="BM168" s="22" t="s">
        <v>290</v>
      </c>
    </row>
    <row r="169" spans="2:47" s="1" customFormat="1" ht="13.5">
      <c r="B169" s="44"/>
      <c r="C169" s="72"/>
      <c r="D169" s="224" t="s">
        <v>136</v>
      </c>
      <c r="E169" s="72"/>
      <c r="F169" s="225" t="s">
        <v>291</v>
      </c>
      <c r="G169" s="72"/>
      <c r="H169" s="72"/>
      <c r="I169" s="183"/>
      <c r="J169" s="72"/>
      <c r="K169" s="72"/>
      <c r="L169" s="70"/>
      <c r="M169" s="226"/>
      <c r="N169" s="45"/>
      <c r="O169" s="45"/>
      <c r="P169" s="45"/>
      <c r="Q169" s="45"/>
      <c r="R169" s="45"/>
      <c r="S169" s="45"/>
      <c r="T169" s="93"/>
      <c r="AT169" s="22" t="s">
        <v>136</v>
      </c>
      <c r="AU169" s="22" t="s">
        <v>83</v>
      </c>
    </row>
    <row r="170" spans="2:65" s="1" customFormat="1" ht="14.4" customHeight="1">
      <c r="B170" s="44"/>
      <c r="C170" s="212" t="s">
        <v>292</v>
      </c>
      <c r="D170" s="212" t="s">
        <v>129</v>
      </c>
      <c r="E170" s="213" t="s">
        <v>293</v>
      </c>
      <c r="F170" s="214" t="s">
        <v>294</v>
      </c>
      <c r="G170" s="215" t="s">
        <v>150</v>
      </c>
      <c r="H170" s="216">
        <v>57.3</v>
      </c>
      <c r="I170" s="217"/>
      <c r="J170" s="218">
        <f>ROUND(I170*H170,2)</f>
        <v>0</v>
      </c>
      <c r="K170" s="214" t="s">
        <v>133</v>
      </c>
      <c r="L170" s="70"/>
      <c r="M170" s="219" t="s">
        <v>21</v>
      </c>
      <c r="N170" s="220" t="s">
        <v>42</v>
      </c>
      <c r="O170" s="45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AR170" s="22" t="s">
        <v>134</v>
      </c>
      <c r="AT170" s="22" t="s">
        <v>129</v>
      </c>
      <c r="AU170" s="22" t="s">
        <v>83</v>
      </c>
      <c r="AY170" s="22" t="s">
        <v>127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22" t="s">
        <v>76</v>
      </c>
      <c r="BK170" s="223">
        <f>ROUND(I170*H170,2)</f>
        <v>0</v>
      </c>
      <c r="BL170" s="22" t="s">
        <v>134</v>
      </c>
      <c r="BM170" s="22" t="s">
        <v>295</v>
      </c>
    </row>
    <row r="171" spans="2:47" s="1" customFormat="1" ht="13.5">
      <c r="B171" s="44"/>
      <c r="C171" s="72"/>
      <c r="D171" s="224" t="s">
        <v>136</v>
      </c>
      <c r="E171" s="72"/>
      <c r="F171" s="225" t="s">
        <v>296</v>
      </c>
      <c r="G171" s="72"/>
      <c r="H171" s="72"/>
      <c r="I171" s="183"/>
      <c r="J171" s="72"/>
      <c r="K171" s="72"/>
      <c r="L171" s="70"/>
      <c r="M171" s="226"/>
      <c r="N171" s="45"/>
      <c r="O171" s="45"/>
      <c r="P171" s="45"/>
      <c r="Q171" s="45"/>
      <c r="R171" s="45"/>
      <c r="S171" s="45"/>
      <c r="T171" s="93"/>
      <c r="AT171" s="22" t="s">
        <v>136</v>
      </c>
      <c r="AU171" s="22" t="s">
        <v>83</v>
      </c>
    </row>
    <row r="172" spans="2:51" s="11" customFormat="1" ht="13.5">
      <c r="B172" s="227"/>
      <c r="C172" s="228"/>
      <c r="D172" s="224" t="s">
        <v>138</v>
      </c>
      <c r="E172" s="229" t="s">
        <v>21</v>
      </c>
      <c r="F172" s="230" t="s">
        <v>297</v>
      </c>
      <c r="G172" s="228"/>
      <c r="H172" s="231">
        <v>57.3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138</v>
      </c>
      <c r="AU172" s="237" t="s">
        <v>83</v>
      </c>
      <c r="AV172" s="11" t="s">
        <v>83</v>
      </c>
      <c r="AW172" s="11" t="s">
        <v>35</v>
      </c>
      <c r="AX172" s="11" t="s">
        <v>76</v>
      </c>
      <c r="AY172" s="237" t="s">
        <v>127</v>
      </c>
    </row>
    <row r="173" spans="2:65" s="1" customFormat="1" ht="14.4" customHeight="1">
      <c r="B173" s="44"/>
      <c r="C173" s="212" t="s">
        <v>298</v>
      </c>
      <c r="D173" s="212" t="s">
        <v>129</v>
      </c>
      <c r="E173" s="213" t="s">
        <v>299</v>
      </c>
      <c r="F173" s="214" t="s">
        <v>300</v>
      </c>
      <c r="G173" s="215" t="s">
        <v>132</v>
      </c>
      <c r="H173" s="216">
        <v>0.804</v>
      </c>
      <c r="I173" s="217"/>
      <c r="J173" s="218">
        <f>ROUND(I173*H173,2)</f>
        <v>0</v>
      </c>
      <c r="K173" s="214" t="s">
        <v>133</v>
      </c>
      <c r="L173" s="70"/>
      <c r="M173" s="219" t="s">
        <v>21</v>
      </c>
      <c r="N173" s="220" t="s">
        <v>42</v>
      </c>
      <c r="O173" s="45"/>
      <c r="P173" s="221">
        <f>O173*H173</f>
        <v>0</v>
      </c>
      <c r="Q173" s="221">
        <v>0</v>
      </c>
      <c r="R173" s="221">
        <f>Q173*H173</f>
        <v>0</v>
      </c>
      <c r="S173" s="221">
        <v>2.2</v>
      </c>
      <c r="T173" s="222">
        <f>S173*H173</f>
        <v>1.7688000000000001</v>
      </c>
      <c r="AR173" s="22" t="s">
        <v>134</v>
      </c>
      <c r="AT173" s="22" t="s">
        <v>129</v>
      </c>
      <c r="AU173" s="22" t="s">
        <v>83</v>
      </c>
      <c r="AY173" s="22" t="s">
        <v>127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22" t="s">
        <v>76</v>
      </c>
      <c r="BK173" s="223">
        <f>ROUND(I173*H173,2)</f>
        <v>0</v>
      </c>
      <c r="BL173" s="22" t="s">
        <v>134</v>
      </c>
      <c r="BM173" s="22" t="s">
        <v>301</v>
      </c>
    </row>
    <row r="174" spans="2:47" s="1" customFormat="1" ht="13.5">
      <c r="B174" s="44"/>
      <c r="C174" s="72"/>
      <c r="D174" s="224" t="s">
        <v>136</v>
      </c>
      <c r="E174" s="72"/>
      <c r="F174" s="225" t="s">
        <v>302</v>
      </c>
      <c r="G174" s="72"/>
      <c r="H174" s="72"/>
      <c r="I174" s="183"/>
      <c r="J174" s="72"/>
      <c r="K174" s="72"/>
      <c r="L174" s="70"/>
      <c r="M174" s="226"/>
      <c r="N174" s="45"/>
      <c r="O174" s="45"/>
      <c r="P174" s="45"/>
      <c r="Q174" s="45"/>
      <c r="R174" s="45"/>
      <c r="S174" s="45"/>
      <c r="T174" s="93"/>
      <c r="AT174" s="22" t="s">
        <v>136</v>
      </c>
      <c r="AU174" s="22" t="s">
        <v>83</v>
      </c>
    </row>
    <row r="175" spans="2:51" s="11" customFormat="1" ht="13.5">
      <c r="B175" s="227"/>
      <c r="C175" s="228"/>
      <c r="D175" s="224" t="s">
        <v>138</v>
      </c>
      <c r="E175" s="229" t="s">
        <v>21</v>
      </c>
      <c r="F175" s="230" t="s">
        <v>303</v>
      </c>
      <c r="G175" s="228"/>
      <c r="H175" s="231">
        <v>0.804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138</v>
      </c>
      <c r="AU175" s="237" t="s">
        <v>83</v>
      </c>
      <c r="AV175" s="11" t="s">
        <v>83</v>
      </c>
      <c r="AW175" s="11" t="s">
        <v>35</v>
      </c>
      <c r="AX175" s="11" t="s">
        <v>76</v>
      </c>
      <c r="AY175" s="237" t="s">
        <v>127</v>
      </c>
    </row>
    <row r="176" spans="2:65" s="1" customFormat="1" ht="14.4" customHeight="1">
      <c r="B176" s="44"/>
      <c r="C176" s="212" t="s">
        <v>304</v>
      </c>
      <c r="D176" s="212" t="s">
        <v>129</v>
      </c>
      <c r="E176" s="213" t="s">
        <v>305</v>
      </c>
      <c r="F176" s="214" t="s">
        <v>306</v>
      </c>
      <c r="G176" s="215" t="s">
        <v>163</v>
      </c>
      <c r="H176" s="216">
        <v>10.5</v>
      </c>
      <c r="I176" s="217"/>
      <c r="J176" s="218">
        <f>ROUND(I176*H176,2)</f>
        <v>0</v>
      </c>
      <c r="K176" s="214" t="s">
        <v>133</v>
      </c>
      <c r="L176" s="70"/>
      <c r="M176" s="219" t="s">
        <v>21</v>
      </c>
      <c r="N176" s="220" t="s">
        <v>42</v>
      </c>
      <c r="O176" s="45"/>
      <c r="P176" s="221">
        <f>O176*H176</f>
        <v>0</v>
      </c>
      <c r="Q176" s="221">
        <v>0</v>
      </c>
      <c r="R176" s="221">
        <f>Q176*H176</f>
        <v>0</v>
      </c>
      <c r="S176" s="221">
        <v>0.338</v>
      </c>
      <c r="T176" s="222">
        <f>S176*H176</f>
        <v>3.5490000000000004</v>
      </c>
      <c r="AR176" s="22" t="s">
        <v>134</v>
      </c>
      <c r="AT176" s="22" t="s">
        <v>129</v>
      </c>
      <c r="AU176" s="22" t="s">
        <v>83</v>
      </c>
      <c r="AY176" s="22" t="s">
        <v>127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22" t="s">
        <v>76</v>
      </c>
      <c r="BK176" s="223">
        <f>ROUND(I176*H176,2)</f>
        <v>0</v>
      </c>
      <c r="BL176" s="22" t="s">
        <v>134</v>
      </c>
      <c r="BM176" s="22" t="s">
        <v>307</v>
      </c>
    </row>
    <row r="177" spans="2:47" s="1" customFormat="1" ht="13.5">
      <c r="B177" s="44"/>
      <c r="C177" s="72"/>
      <c r="D177" s="224" t="s">
        <v>136</v>
      </c>
      <c r="E177" s="72"/>
      <c r="F177" s="225" t="s">
        <v>308</v>
      </c>
      <c r="G177" s="72"/>
      <c r="H177" s="72"/>
      <c r="I177" s="183"/>
      <c r="J177" s="72"/>
      <c r="K177" s="72"/>
      <c r="L177" s="70"/>
      <c r="M177" s="226"/>
      <c r="N177" s="45"/>
      <c r="O177" s="45"/>
      <c r="P177" s="45"/>
      <c r="Q177" s="45"/>
      <c r="R177" s="45"/>
      <c r="S177" s="45"/>
      <c r="T177" s="93"/>
      <c r="AT177" s="22" t="s">
        <v>136</v>
      </c>
      <c r="AU177" s="22" t="s">
        <v>83</v>
      </c>
    </row>
    <row r="178" spans="2:51" s="11" customFormat="1" ht="13.5">
      <c r="B178" s="227"/>
      <c r="C178" s="228"/>
      <c r="D178" s="224" t="s">
        <v>138</v>
      </c>
      <c r="E178" s="229" t="s">
        <v>21</v>
      </c>
      <c r="F178" s="230" t="s">
        <v>309</v>
      </c>
      <c r="G178" s="228"/>
      <c r="H178" s="231">
        <v>10.5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138</v>
      </c>
      <c r="AU178" s="237" t="s">
        <v>83</v>
      </c>
      <c r="AV178" s="11" t="s">
        <v>83</v>
      </c>
      <c r="AW178" s="11" t="s">
        <v>35</v>
      </c>
      <c r="AX178" s="11" t="s">
        <v>76</v>
      </c>
      <c r="AY178" s="237" t="s">
        <v>127</v>
      </c>
    </row>
    <row r="179" spans="2:65" s="1" customFormat="1" ht="22.8" customHeight="1">
      <c r="B179" s="44"/>
      <c r="C179" s="212" t="s">
        <v>310</v>
      </c>
      <c r="D179" s="212" t="s">
        <v>129</v>
      </c>
      <c r="E179" s="213" t="s">
        <v>311</v>
      </c>
      <c r="F179" s="214" t="s">
        <v>312</v>
      </c>
      <c r="G179" s="215" t="s">
        <v>132</v>
      </c>
      <c r="H179" s="216">
        <v>0.882</v>
      </c>
      <c r="I179" s="217"/>
      <c r="J179" s="218">
        <f>ROUND(I179*H179,2)</f>
        <v>0</v>
      </c>
      <c r="K179" s="214" t="s">
        <v>133</v>
      </c>
      <c r="L179" s="70"/>
      <c r="M179" s="219" t="s">
        <v>21</v>
      </c>
      <c r="N179" s="220" t="s">
        <v>42</v>
      </c>
      <c r="O179" s="45"/>
      <c r="P179" s="221">
        <f>O179*H179</f>
        <v>0</v>
      </c>
      <c r="Q179" s="221">
        <v>0</v>
      </c>
      <c r="R179" s="221">
        <f>Q179*H179</f>
        <v>0</v>
      </c>
      <c r="S179" s="221">
        <v>2.2</v>
      </c>
      <c r="T179" s="222">
        <f>S179*H179</f>
        <v>1.9404000000000001</v>
      </c>
      <c r="AR179" s="22" t="s">
        <v>134</v>
      </c>
      <c r="AT179" s="22" t="s">
        <v>129</v>
      </c>
      <c r="AU179" s="22" t="s">
        <v>83</v>
      </c>
      <c r="AY179" s="22" t="s">
        <v>127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22" t="s">
        <v>76</v>
      </c>
      <c r="BK179" s="223">
        <f>ROUND(I179*H179,2)</f>
        <v>0</v>
      </c>
      <c r="BL179" s="22" t="s">
        <v>134</v>
      </c>
      <c r="BM179" s="22" t="s">
        <v>313</v>
      </c>
    </row>
    <row r="180" spans="2:47" s="1" customFormat="1" ht="13.5">
      <c r="B180" s="44"/>
      <c r="C180" s="72"/>
      <c r="D180" s="224" t="s">
        <v>136</v>
      </c>
      <c r="E180" s="72"/>
      <c r="F180" s="225" t="s">
        <v>314</v>
      </c>
      <c r="G180" s="72"/>
      <c r="H180" s="72"/>
      <c r="I180" s="183"/>
      <c r="J180" s="72"/>
      <c r="K180" s="72"/>
      <c r="L180" s="70"/>
      <c r="M180" s="226"/>
      <c r="N180" s="45"/>
      <c r="O180" s="45"/>
      <c r="P180" s="45"/>
      <c r="Q180" s="45"/>
      <c r="R180" s="45"/>
      <c r="S180" s="45"/>
      <c r="T180" s="93"/>
      <c r="AT180" s="22" t="s">
        <v>136</v>
      </c>
      <c r="AU180" s="22" t="s">
        <v>83</v>
      </c>
    </row>
    <row r="181" spans="2:51" s="11" customFormat="1" ht="13.5">
      <c r="B181" s="227"/>
      <c r="C181" s="228"/>
      <c r="D181" s="224" t="s">
        <v>138</v>
      </c>
      <c r="E181" s="229" t="s">
        <v>21</v>
      </c>
      <c r="F181" s="230" t="s">
        <v>315</v>
      </c>
      <c r="G181" s="228"/>
      <c r="H181" s="231">
        <v>0.882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138</v>
      </c>
      <c r="AU181" s="237" t="s">
        <v>83</v>
      </c>
      <c r="AV181" s="11" t="s">
        <v>83</v>
      </c>
      <c r="AW181" s="11" t="s">
        <v>35</v>
      </c>
      <c r="AX181" s="11" t="s">
        <v>76</v>
      </c>
      <c r="AY181" s="237" t="s">
        <v>127</v>
      </c>
    </row>
    <row r="182" spans="2:65" s="1" customFormat="1" ht="22.8" customHeight="1">
      <c r="B182" s="44"/>
      <c r="C182" s="212" t="s">
        <v>316</v>
      </c>
      <c r="D182" s="212" t="s">
        <v>129</v>
      </c>
      <c r="E182" s="213" t="s">
        <v>317</v>
      </c>
      <c r="F182" s="214" t="s">
        <v>318</v>
      </c>
      <c r="G182" s="215" t="s">
        <v>150</v>
      </c>
      <c r="H182" s="216">
        <v>43.07</v>
      </c>
      <c r="I182" s="217"/>
      <c r="J182" s="218">
        <f>ROUND(I182*H182,2)</f>
        <v>0</v>
      </c>
      <c r="K182" s="214" t="s">
        <v>133</v>
      </c>
      <c r="L182" s="70"/>
      <c r="M182" s="219" t="s">
        <v>21</v>
      </c>
      <c r="N182" s="220" t="s">
        <v>42</v>
      </c>
      <c r="O182" s="45"/>
      <c r="P182" s="221">
        <f>O182*H182</f>
        <v>0</v>
      </c>
      <c r="Q182" s="221">
        <v>0</v>
      </c>
      <c r="R182" s="221">
        <f>Q182*H182</f>
        <v>0</v>
      </c>
      <c r="S182" s="221">
        <v>0.057</v>
      </c>
      <c r="T182" s="222">
        <f>S182*H182</f>
        <v>2.45499</v>
      </c>
      <c r="AR182" s="22" t="s">
        <v>134</v>
      </c>
      <c r="AT182" s="22" t="s">
        <v>129</v>
      </c>
      <c r="AU182" s="22" t="s">
        <v>83</v>
      </c>
      <c r="AY182" s="22" t="s">
        <v>127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22" t="s">
        <v>76</v>
      </c>
      <c r="BK182" s="223">
        <f>ROUND(I182*H182,2)</f>
        <v>0</v>
      </c>
      <c r="BL182" s="22" t="s">
        <v>134</v>
      </c>
      <c r="BM182" s="22" t="s">
        <v>319</v>
      </c>
    </row>
    <row r="183" spans="2:47" s="1" customFormat="1" ht="13.5">
      <c r="B183" s="44"/>
      <c r="C183" s="72"/>
      <c r="D183" s="224" t="s">
        <v>136</v>
      </c>
      <c r="E183" s="72"/>
      <c r="F183" s="225" t="s">
        <v>320</v>
      </c>
      <c r="G183" s="72"/>
      <c r="H183" s="72"/>
      <c r="I183" s="183"/>
      <c r="J183" s="72"/>
      <c r="K183" s="72"/>
      <c r="L183" s="70"/>
      <c r="M183" s="226"/>
      <c r="N183" s="45"/>
      <c r="O183" s="45"/>
      <c r="P183" s="45"/>
      <c r="Q183" s="45"/>
      <c r="R183" s="45"/>
      <c r="S183" s="45"/>
      <c r="T183" s="93"/>
      <c r="AT183" s="22" t="s">
        <v>136</v>
      </c>
      <c r="AU183" s="22" t="s">
        <v>83</v>
      </c>
    </row>
    <row r="184" spans="2:51" s="11" customFormat="1" ht="13.5">
      <c r="B184" s="227"/>
      <c r="C184" s="228"/>
      <c r="D184" s="224" t="s">
        <v>138</v>
      </c>
      <c r="E184" s="229" t="s">
        <v>21</v>
      </c>
      <c r="F184" s="230" t="s">
        <v>321</v>
      </c>
      <c r="G184" s="228"/>
      <c r="H184" s="231">
        <v>43.07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138</v>
      </c>
      <c r="AU184" s="237" t="s">
        <v>83</v>
      </c>
      <c r="AV184" s="11" t="s">
        <v>83</v>
      </c>
      <c r="AW184" s="11" t="s">
        <v>35</v>
      </c>
      <c r="AX184" s="11" t="s">
        <v>76</v>
      </c>
      <c r="AY184" s="237" t="s">
        <v>127</v>
      </c>
    </row>
    <row r="185" spans="2:65" s="1" customFormat="1" ht="22.8" customHeight="1">
      <c r="B185" s="44"/>
      <c r="C185" s="212" t="s">
        <v>322</v>
      </c>
      <c r="D185" s="212" t="s">
        <v>129</v>
      </c>
      <c r="E185" s="213" t="s">
        <v>323</v>
      </c>
      <c r="F185" s="214" t="s">
        <v>324</v>
      </c>
      <c r="G185" s="215" t="s">
        <v>150</v>
      </c>
      <c r="H185" s="216">
        <v>4.06</v>
      </c>
      <c r="I185" s="217"/>
      <c r="J185" s="218">
        <f>ROUND(I185*H185,2)</f>
        <v>0</v>
      </c>
      <c r="K185" s="214" t="s">
        <v>133</v>
      </c>
      <c r="L185" s="70"/>
      <c r="M185" s="219" t="s">
        <v>21</v>
      </c>
      <c r="N185" s="220" t="s">
        <v>42</v>
      </c>
      <c r="O185" s="45"/>
      <c r="P185" s="221">
        <f>O185*H185</f>
        <v>0</v>
      </c>
      <c r="Q185" s="221">
        <v>0</v>
      </c>
      <c r="R185" s="221">
        <f>Q185*H185</f>
        <v>0</v>
      </c>
      <c r="S185" s="221">
        <v>0.074</v>
      </c>
      <c r="T185" s="222">
        <f>S185*H185</f>
        <v>0.30043999999999993</v>
      </c>
      <c r="AR185" s="22" t="s">
        <v>134</v>
      </c>
      <c r="AT185" s="22" t="s">
        <v>129</v>
      </c>
      <c r="AU185" s="22" t="s">
        <v>83</v>
      </c>
      <c r="AY185" s="22" t="s">
        <v>127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22" t="s">
        <v>76</v>
      </c>
      <c r="BK185" s="223">
        <f>ROUND(I185*H185,2)</f>
        <v>0</v>
      </c>
      <c r="BL185" s="22" t="s">
        <v>134</v>
      </c>
      <c r="BM185" s="22" t="s">
        <v>325</v>
      </c>
    </row>
    <row r="186" spans="2:47" s="1" customFormat="1" ht="13.5">
      <c r="B186" s="44"/>
      <c r="C186" s="72"/>
      <c r="D186" s="224" t="s">
        <v>136</v>
      </c>
      <c r="E186" s="72"/>
      <c r="F186" s="225" t="s">
        <v>326</v>
      </c>
      <c r="G186" s="72"/>
      <c r="H186" s="72"/>
      <c r="I186" s="183"/>
      <c r="J186" s="72"/>
      <c r="K186" s="72"/>
      <c r="L186" s="70"/>
      <c r="M186" s="226"/>
      <c r="N186" s="45"/>
      <c r="O186" s="45"/>
      <c r="P186" s="45"/>
      <c r="Q186" s="45"/>
      <c r="R186" s="45"/>
      <c r="S186" s="45"/>
      <c r="T186" s="93"/>
      <c r="AT186" s="22" t="s">
        <v>136</v>
      </c>
      <c r="AU186" s="22" t="s">
        <v>83</v>
      </c>
    </row>
    <row r="187" spans="2:65" s="1" customFormat="1" ht="22.8" customHeight="1">
      <c r="B187" s="44"/>
      <c r="C187" s="212" t="s">
        <v>327</v>
      </c>
      <c r="D187" s="212" t="s">
        <v>129</v>
      </c>
      <c r="E187" s="213" t="s">
        <v>328</v>
      </c>
      <c r="F187" s="214" t="s">
        <v>329</v>
      </c>
      <c r="G187" s="215" t="s">
        <v>150</v>
      </c>
      <c r="H187" s="216">
        <v>11.415</v>
      </c>
      <c r="I187" s="217"/>
      <c r="J187" s="218">
        <f>ROUND(I187*H187,2)</f>
        <v>0</v>
      </c>
      <c r="K187" s="214" t="s">
        <v>133</v>
      </c>
      <c r="L187" s="70"/>
      <c r="M187" s="219" t="s">
        <v>21</v>
      </c>
      <c r="N187" s="220" t="s">
        <v>42</v>
      </c>
      <c r="O187" s="45"/>
      <c r="P187" s="221">
        <f>O187*H187</f>
        <v>0</v>
      </c>
      <c r="Q187" s="221">
        <v>0</v>
      </c>
      <c r="R187" s="221">
        <f>Q187*H187</f>
        <v>0</v>
      </c>
      <c r="S187" s="221">
        <v>0.041</v>
      </c>
      <c r="T187" s="222">
        <f>S187*H187</f>
        <v>0.46801499999999996</v>
      </c>
      <c r="AR187" s="22" t="s">
        <v>134</v>
      </c>
      <c r="AT187" s="22" t="s">
        <v>129</v>
      </c>
      <c r="AU187" s="22" t="s">
        <v>83</v>
      </c>
      <c r="AY187" s="22" t="s">
        <v>127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22" t="s">
        <v>76</v>
      </c>
      <c r="BK187" s="223">
        <f>ROUND(I187*H187,2)</f>
        <v>0</v>
      </c>
      <c r="BL187" s="22" t="s">
        <v>134</v>
      </c>
      <c r="BM187" s="22" t="s">
        <v>330</v>
      </c>
    </row>
    <row r="188" spans="2:47" s="1" customFormat="1" ht="13.5">
      <c r="B188" s="44"/>
      <c r="C188" s="72"/>
      <c r="D188" s="224" t="s">
        <v>136</v>
      </c>
      <c r="E188" s="72"/>
      <c r="F188" s="225" t="s">
        <v>331</v>
      </c>
      <c r="G188" s="72"/>
      <c r="H188" s="72"/>
      <c r="I188" s="183"/>
      <c r="J188" s="72"/>
      <c r="K188" s="72"/>
      <c r="L188" s="70"/>
      <c r="M188" s="226"/>
      <c r="N188" s="45"/>
      <c r="O188" s="45"/>
      <c r="P188" s="45"/>
      <c r="Q188" s="45"/>
      <c r="R188" s="45"/>
      <c r="S188" s="45"/>
      <c r="T188" s="93"/>
      <c r="AT188" s="22" t="s">
        <v>136</v>
      </c>
      <c r="AU188" s="22" t="s">
        <v>83</v>
      </c>
    </row>
    <row r="189" spans="2:51" s="11" customFormat="1" ht="13.5">
      <c r="B189" s="227"/>
      <c r="C189" s="228"/>
      <c r="D189" s="224" t="s">
        <v>138</v>
      </c>
      <c r="E189" s="229" t="s">
        <v>21</v>
      </c>
      <c r="F189" s="230" t="s">
        <v>332</v>
      </c>
      <c r="G189" s="228"/>
      <c r="H189" s="231">
        <v>9.375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138</v>
      </c>
      <c r="AU189" s="237" t="s">
        <v>83</v>
      </c>
      <c r="AV189" s="11" t="s">
        <v>83</v>
      </c>
      <c r="AW189" s="11" t="s">
        <v>35</v>
      </c>
      <c r="AX189" s="11" t="s">
        <v>71</v>
      </c>
      <c r="AY189" s="237" t="s">
        <v>127</v>
      </c>
    </row>
    <row r="190" spans="2:51" s="11" customFormat="1" ht="13.5">
      <c r="B190" s="227"/>
      <c r="C190" s="228"/>
      <c r="D190" s="224" t="s">
        <v>138</v>
      </c>
      <c r="E190" s="229" t="s">
        <v>21</v>
      </c>
      <c r="F190" s="230" t="s">
        <v>333</v>
      </c>
      <c r="G190" s="228"/>
      <c r="H190" s="231">
        <v>2.04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138</v>
      </c>
      <c r="AU190" s="237" t="s">
        <v>83</v>
      </c>
      <c r="AV190" s="11" t="s">
        <v>83</v>
      </c>
      <c r="AW190" s="11" t="s">
        <v>35</v>
      </c>
      <c r="AX190" s="11" t="s">
        <v>71</v>
      </c>
      <c r="AY190" s="237" t="s">
        <v>127</v>
      </c>
    </row>
    <row r="191" spans="2:51" s="12" customFormat="1" ht="13.5">
      <c r="B191" s="248"/>
      <c r="C191" s="249"/>
      <c r="D191" s="224" t="s">
        <v>138</v>
      </c>
      <c r="E191" s="250" t="s">
        <v>21</v>
      </c>
      <c r="F191" s="251" t="s">
        <v>207</v>
      </c>
      <c r="G191" s="249"/>
      <c r="H191" s="252">
        <v>11.415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138</v>
      </c>
      <c r="AU191" s="258" t="s">
        <v>83</v>
      </c>
      <c r="AV191" s="12" t="s">
        <v>134</v>
      </c>
      <c r="AW191" s="12" t="s">
        <v>35</v>
      </c>
      <c r="AX191" s="12" t="s">
        <v>76</v>
      </c>
      <c r="AY191" s="258" t="s">
        <v>127</v>
      </c>
    </row>
    <row r="192" spans="2:65" s="1" customFormat="1" ht="22.8" customHeight="1">
      <c r="B192" s="44"/>
      <c r="C192" s="212" t="s">
        <v>334</v>
      </c>
      <c r="D192" s="212" t="s">
        <v>129</v>
      </c>
      <c r="E192" s="213" t="s">
        <v>335</v>
      </c>
      <c r="F192" s="214" t="s">
        <v>336</v>
      </c>
      <c r="G192" s="215" t="s">
        <v>150</v>
      </c>
      <c r="H192" s="216">
        <v>8.52</v>
      </c>
      <c r="I192" s="217"/>
      <c r="J192" s="218">
        <f>ROUND(I192*H192,2)</f>
        <v>0</v>
      </c>
      <c r="K192" s="214" t="s">
        <v>133</v>
      </c>
      <c r="L192" s="70"/>
      <c r="M192" s="219" t="s">
        <v>21</v>
      </c>
      <c r="N192" s="220" t="s">
        <v>42</v>
      </c>
      <c r="O192" s="45"/>
      <c r="P192" s="221">
        <f>O192*H192</f>
        <v>0</v>
      </c>
      <c r="Q192" s="221">
        <v>0</v>
      </c>
      <c r="R192" s="221">
        <f>Q192*H192</f>
        <v>0</v>
      </c>
      <c r="S192" s="221">
        <v>0.031</v>
      </c>
      <c r="T192" s="222">
        <f>S192*H192</f>
        <v>0.26411999999999997</v>
      </c>
      <c r="AR192" s="22" t="s">
        <v>134</v>
      </c>
      <c r="AT192" s="22" t="s">
        <v>129</v>
      </c>
      <c r="AU192" s="22" t="s">
        <v>83</v>
      </c>
      <c r="AY192" s="22" t="s">
        <v>127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22" t="s">
        <v>76</v>
      </c>
      <c r="BK192" s="223">
        <f>ROUND(I192*H192,2)</f>
        <v>0</v>
      </c>
      <c r="BL192" s="22" t="s">
        <v>134</v>
      </c>
      <c r="BM192" s="22" t="s">
        <v>337</v>
      </c>
    </row>
    <row r="193" spans="2:47" s="1" customFormat="1" ht="13.5">
      <c r="B193" s="44"/>
      <c r="C193" s="72"/>
      <c r="D193" s="224" t="s">
        <v>136</v>
      </c>
      <c r="E193" s="72"/>
      <c r="F193" s="225" t="s">
        <v>338</v>
      </c>
      <c r="G193" s="72"/>
      <c r="H193" s="72"/>
      <c r="I193" s="183"/>
      <c r="J193" s="72"/>
      <c r="K193" s="72"/>
      <c r="L193" s="70"/>
      <c r="M193" s="226"/>
      <c r="N193" s="45"/>
      <c r="O193" s="45"/>
      <c r="P193" s="45"/>
      <c r="Q193" s="45"/>
      <c r="R193" s="45"/>
      <c r="S193" s="45"/>
      <c r="T193" s="93"/>
      <c r="AT193" s="22" t="s">
        <v>136</v>
      </c>
      <c r="AU193" s="22" t="s">
        <v>83</v>
      </c>
    </row>
    <row r="194" spans="2:51" s="11" customFormat="1" ht="13.5">
      <c r="B194" s="227"/>
      <c r="C194" s="228"/>
      <c r="D194" s="224" t="s">
        <v>138</v>
      </c>
      <c r="E194" s="229" t="s">
        <v>21</v>
      </c>
      <c r="F194" s="230" t="s">
        <v>339</v>
      </c>
      <c r="G194" s="228"/>
      <c r="H194" s="231">
        <v>3.465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138</v>
      </c>
      <c r="AU194" s="237" t="s">
        <v>83</v>
      </c>
      <c r="AV194" s="11" t="s">
        <v>83</v>
      </c>
      <c r="AW194" s="11" t="s">
        <v>35</v>
      </c>
      <c r="AX194" s="11" t="s">
        <v>71</v>
      </c>
      <c r="AY194" s="237" t="s">
        <v>127</v>
      </c>
    </row>
    <row r="195" spans="2:51" s="11" customFormat="1" ht="13.5">
      <c r="B195" s="227"/>
      <c r="C195" s="228"/>
      <c r="D195" s="224" t="s">
        <v>138</v>
      </c>
      <c r="E195" s="229" t="s">
        <v>21</v>
      </c>
      <c r="F195" s="230" t="s">
        <v>340</v>
      </c>
      <c r="G195" s="228"/>
      <c r="H195" s="231">
        <v>0.735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138</v>
      </c>
      <c r="AU195" s="237" t="s">
        <v>83</v>
      </c>
      <c r="AV195" s="11" t="s">
        <v>83</v>
      </c>
      <c r="AW195" s="11" t="s">
        <v>35</v>
      </c>
      <c r="AX195" s="11" t="s">
        <v>71</v>
      </c>
      <c r="AY195" s="237" t="s">
        <v>127</v>
      </c>
    </row>
    <row r="196" spans="2:51" s="11" customFormat="1" ht="13.5">
      <c r="B196" s="227"/>
      <c r="C196" s="228"/>
      <c r="D196" s="224" t="s">
        <v>138</v>
      </c>
      <c r="E196" s="229" t="s">
        <v>21</v>
      </c>
      <c r="F196" s="230" t="s">
        <v>341</v>
      </c>
      <c r="G196" s="228"/>
      <c r="H196" s="231">
        <v>4.32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138</v>
      </c>
      <c r="AU196" s="237" t="s">
        <v>83</v>
      </c>
      <c r="AV196" s="11" t="s">
        <v>83</v>
      </c>
      <c r="AW196" s="11" t="s">
        <v>35</v>
      </c>
      <c r="AX196" s="11" t="s">
        <v>71</v>
      </c>
      <c r="AY196" s="237" t="s">
        <v>127</v>
      </c>
    </row>
    <row r="197" spans="2:51" s="12" customFormat="1" ht="13.5">
      <c r="B197" s="248"/>
      <c r="C197" s="249"/>
      <c r="D197" s="224" t="s">
        <v>138</v>
      </c>
      <c r="E197" s="250" t="s">
        <v>21</v>
      </c>
      <c r="F197" s="251" t="s">
        <v>207</v>
      </c>
      <c r="G197" s="249"/>
      <c r="H197" s="252">
        <v>8.52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138</v>
      </c>
      <c r="AU197" s="258" t="s">
        <v>83</v>
      </c>
      <c r="AV197" s="12" t="s">
        <v>134</v>
      </c>
      <c r="AW197" s="12" t="s">
        <v>35</v>
      </c>
      <c r="AX197" s="12" t="s">
        <v>76</v>
      </c>
      <c r="AY197" s="258" t="s">
        <v>127</v>
      </c>
    </row>
    <row r="198" spans="2:65" s="1" customFormat="1" ht="22.8" customHeight="1">
      <c r="B198" s="44"/>
      <c r="C198" s="212" t="s">
        <v>342</v>
      </c>
      <c r="D198" s="212" t="s">
        <v>129</v>
      </c>
      <c r="E198" s="213" t="s">
        <v>343</v>
      </c>
      <c r="F198" s="214" t="s">
        <v>344</v>
      </c>
      <c r="G198" s="215" t="s">
        <v>150</v>
      </c>
      <c r="H198" s="216">
        <v>17.444</v>
      </c>
      <c r="I198" s="217"/>
      <c r="J198" s="218">
        <f>ROUND(I198*H198,2)</f>
        <v>0</v>
      </c>
      <c r="K198" s="214" t="s">
        <v>133</v>
      </c>
      <c r="L198" s="70"/>
      <c r="M198" s="219" t="s">
        <v>21</v>
      </c>
      <c r="N198" s="220" t="s">
        <v>42</v>
      </c>
      <c r="O198" s="45"/>
      <c r="P198" s="221">
        <f>O198*H198</f>
        <v>0</v>
      </c>
      <c r="Q198" s="221">
        <v>0</v>
      </c>
      <c r="R198" s="221">
        <f>Q198*H198</f>
        <v>0</v>
      </c>
      <c r="S198" s="221">
        <v>0.027</v>
      </c>
      <c r="T198" s="222">
        <f>S198*H198</f>
        <v>0.47098799999999996</v>
      </c>
      <c r="AR198" s="22" t="s">
        <v>134</v>
      </c>
      <c r="AT198" s="22" t="s">
        <v>129</v>
      </c>
      <c r="AU198" s="22" t="s">
        <v>83</v>
      </c>
      <c r="AY198" s="22" t="s">
        <v>127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22" t="s">
        <v>76</v>
      </c>
      <c r="BK198" s="223">
        <f>ROUND(I198*H198,2)</f>
        <v>0</v>
      </c>
      <c r="BL198" s="22" t="s">
        <v>134</v>
      </c>
      <c r="BM198" s="22" t="s">
        <v>345</v>
      </c>
    </row>
    <row r="199" spans="2:47" s="1" customFormat="1" ht="13.5">
      <c r="B199" s="44"/>
      <c r="C199" s="72"/>
      <c r="D199" s="224" t="s">
        <v>136</v>
      </c>
      <c r="E199" s="72"/>
      <c r="F199" s="225" t="s">
        <v>346</v>
      </c>
      <c r="G199" s="72"/>
      <c r="H199" s="72"/>
      <c r="I199" s="183"/>
      <c r="J199" s="72"/>
      <c r="K199" s="72"/>
      <c r="L199" s="70"/>
      <c r="M199" s="226"/>
      <c r="N199" s="45"/>
      <c r="O199" s="45"/>
      <c r="P199" s="45"/>
      <c r="Q199" s="45"/>
      <c r="R199" s="45"/>
      <c r="S199" s="45"/>
      <c r="T199" s="93"/>
      <c r="AT199" s="22" t="s">
        <v>136</v>
      </c>
      <c r="AU199" s="22" t="s">
        <v>83</v>
      </c>
    </row>
    <row r="200" spans="2:51" s="11" customFormat="1" ht="13.5">
      <c r="B200" s="227"/>
      <c r="C200" s="228"/>
      <c r="D200" s="224" t="s">
        <v>138</v>
      </c>
      <c r="E200" s="229" t="s">
        <v>21</v>
      </c>
      <c r="F200" s="230" t="s">
        <v>347</v>
      </c>
      <c r="G200" s="228"/>
      <c r="H200" s="231">
        <v>4.284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138</v>
      </c>
      <c r="AU200" s="237" t="s">
        <v>83</v>
      </c>
      <c r="AV200" s="11" t="s">
        <v>83</v>
      </c>
      <c r="AW200" s="11" t="s">
        <v>35</v>
      </c>
      <c r="AX200" s="11" t="s">
        <v>71</v>
      </c>
      <c r="AY200" s="237" t="s">
        <v>127</v>
      </c>
    </row>
    <row r="201" spans="2:51" s="11" customFormat="1" ht="13.5">
      <c r="B201" s="227"/>
      <c r="C201" s="228"/>
      <c r="D201" s="224" t="s">
        <v>138</v>
      </c>
      <c r="E201" s="229" t="s">
        <v>21</v>
      </c>
      <c r="F201" s="230" t="s">
        <v>348</v>
      </c>
      <c r="G201" s="228"/>
      <c r="H201" s="231">
        <v>13.16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138</v>
      </c>
      <c r="AU201" s="237" t="s">
        <v>83</v>
      </c>
      <c r="AV201" s="11" t="s">
        <v>83</v>
      </c>
      <c r="AW201" s="11" t="s">
        <v>35</v>
      </c>
      <c r="AX201" s="11" t="s">
        <v>71</v>
      </c>
      <c r="AY201" s="237" t="s">
        <v>127</v>
      </c>
    </row>
    <row r="202" spans="2:51" s="12" customFormat="1" ht="13.5">
      <c r="B202" s="248"/>
      <c r="C202" s="249"/>
      <c r="D202" s="224" t="s">
        <v>138</v>
      </c>
      <c r="E202" s="250" t="s">
        <v>21</v>
      </c>
      <c r="F202" s="251" t="s">
        <v>207</v>
      </c>
      <c r="G202" s="249"/>
      <c r="H202" s="252">
        <v>17.444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138</v>
      </c>
      <c r="AU202" s="258" t="s">
        <v>83</v>
      </c>
      <c r="AV202" s="12" t="s">
        <v>134</v>
      </c>
      <c r="AW202" s="12" t="s">
        <v>35</v>
      </c>
      <c r="AX202" s="12" t="s">
        <v>76</v>
      </c>
      <c r="AY202" s="258" t="s">
        <v>127</v>
      </c>
    </row>
    <row r="203" spans="2:65" s="1" customFormat="1" ht="22.8" customHeight="1">
      <c r="B203" s="44"/>
      <c r="C203" s="212" t="s">
        <v>349</v>
      </c>
      <c r="D203" s="212" t="s">
        <v>129</v>
      </c>
      <c r="E203" s="213" t="s">
        <v>350</v>
      </c>
      <c r="F203" s="214" t="s">
        <v>351</v>
      </c>
      <c r="G203" s="215" t="s">
        <v>150</v>
      </c>
      <c r="H203" s="216">
        <v>1.89</v>
      </c>
      <c r="I203" s="217"/>
      <c r="J203" s="218">
        <f>ROUND(I203*H203,2)</f>
        <v>0</v>
      </c>
      <c r="K203" s="214" t="s">
        <v>133</v>
      </c>
      <c r="L203" s="70"/>
      <c r="M203" s="219" t="s">
        <v>21</v>
      </c>
      <c r="N203" s="220" t="s">
        <v>42</v>
      </c>
      <c r="O203" s="45"/>
      <c r="P203" s="221">
        <f>O203*H203</f>
        <v>0</v>
      </c>
      <c r="Q203" s="221">
        <v>0</v>
      </c>
      <c r="R203" s="221">
        <f>Q203*H203</f>
        <v>0</v>
      </c>
      <c r="S203" s="221">
        <v>0.041</v>
      </c>
      <c r="T203" s="222">
        <f>S203*H203</f>
        <v>0.07749</v>
      </c>
      <c r="AR203" s="22" t="s">
        <v>134</v>
      </c>
      <c r="AT203" s="22" t="s">
        <v>129</v>
      </c>
      <c r="AU203" s="22" t="s">
        <v>83</v>
      </c>
      <c r="AY203" s="22" t="s">
        <v>127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22" t="s">
        <v>76</v>
      </c>
      <c r="BK203" s="223">
        <f>ROUND(I203*H203,2)</f>
        <v>0</v>
      </c>
      <c r="BL203" s="22" t="s">
        <v>134</v>
      </c>
      <c r="BM203" s="22" t="s">
        <v>352</v>
      </c>
    </row>
    <row r="204" spans="2:47" s="1" customFormat="1" ht="13.5">
      <c r="B204" s="44"/>
      <c r="C204" s="72"/>
      <c r="D204" s="224" t="s">
        <v>136</v>
      </c>
      <c r="E204" s="72"/>
      <c r="F204" s="225" t="s">
        <v>353</v>
      </c>
      <c r="G204" s="72"/>
      <c r="H204" s="72"/>
      <c r="I204" s="183"/>
      <c r="J204" s="72"/>
      <c r="K204" s="72"/>
      <c r="L204" s="70"/>
      <c r="M204" s="226"/>
      <c r="N204" s="45"/>
      <c r="O204" s="45"/>
      <c r="P204" s="45"/>
      <c r="Q204" s="45"/>
      <c r="R204" s="45"/>
      <c r="S204" s="45"/>
      <c r="T204" s="93"/>
      <c r="AT204" s="22" t="s">
        <v>136</v>
      </c>
      <c r="AU204" s="22" t="s">
        <v>83</v>
      </c>
    </row>
    <row r="205" spans="2:51" s="11" customFormat="1" ht="13.5">
      <c r="B205" s="227"/>
      <c r="C205" s="228"/>
      <c r="D205" s="224" t="s">
        <v>138</v>
      </c>
      <c r="E205" s="229" t="s">
        <v>21</v>
      </c>
      <c r="F205" s="230" t="s">
        <v>354</v>
      </c>
      <c r="G205" s="228"/>
      <c r="H205" s="231">
        <v>1.89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138</v>
      </c>
      <c r="AU205" s="237" t="s">
        <v>83</v>
      </c>
      <c r="AV205" s="11" t="s">
        <v>83</v>
      </c>
      <c r="AW205" s="11" t="s">
        <v>35</v>
      </c>
      <c r="AX205" s="11" t="s">
        <v>76</v>
      </c>
      <c r="AY205" s="237" t="s">
        <v>127</v>
      </c>
    </row>
    <row r="206" spans="2:65" s="1" customFormat="1" ht="14.4" customHeight="1">
      <c r="B206" s="44"/>
      <c r="C206" s="212" t="s">
        <v>355</v>
      </c>
      <c r="D206" s="212" t="s">
        <v>129</v>
      </c>
      <c r="E206" s="213" t="s">
        <v>356</v>
      </c>
      <c r="F206" s="214" t="s">
        <v>357</v>
      </c>
      <c r="G206" s="215" t="s">
        <v>163</v>
      </c>
      <c r="H206" s="216">
        <v>40</v>
      </c>
      <c r="I206" s="217"/>
      <c r="J206" s="218">
        <f>ROUND(I206*H206,2)</f>
        <v>0</v>
      </c>
      <c r="K206" s="214" t="s">
        <v>133</v>
      </c>
      <c r="L206" s="70"/>
      <c r="M206" s="219" t="s">
        <v>21</v>
      </c>
      <c r="N206" s="220" t="s">
        <v>42</v>
      </c>
      <c r="O206" s="45"/>
      <c r="P206" s="221">
        <f>O206*H206</f>
        <v>0</v>
      </c>
      <c r="Q206" s="221">
        <v>0</v>
      </c>
      <c r="R206" s="221">
        <f>Q206*H206</f>
        <v>0</v>
      </c>
      <c r="S206" s="221">
        <v>0.002</v>
      </c>
      <c r="T206" s="222">
        <f>S206*H206</f>
        <v>0.08</v>
      </c>
      <c r="AR206" s="22" t="s">
        <v>134</v>
      </c>
      <c r="AT206" s="22" t="s">
        <v>129</v>
      </c>
      <c r="AU206" s="22" t="s">
        <v>83</v>
      </c>
      <c r="AY206" s="22" t="s">
        <v>127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22" t="s">
        <v>76</v>
      </c>
      <c r="BK206" s="223">
        <f>ROUND(I206*H206,2)</f>
        <v>0</v>
      </c>
      <c r="BL206" s="22" t="s">
        <v>134</v>
      </c>
      <c r="BM206" s="22" t="s">
        <v>358</v>
      </c>
    </row>
    <row r="207" spans="2:47" s="1" customFormat="1" ht="13.5">
      <c r="B207" s="44"/>
      <c r="C207" s="72"/>
      <c r="D207" s="224" t="s">
        <v>136</v>
      </c>
      <c r="E207" s="72"/>
      <c r="F207" s="225" t="s">
        <v>359</v>
      </c>
      <c r="G207" s="72"/>
      <c r="H207" s="72"/>
      <c r="I207" s="183"/>
      <c r="J207" s="72"/>
      <c r="K207" s="72"/>
      <c r="L207" s="70"/>
      <c r="M207" s="226"/>
      <c r="N207" s="45"/>
      <c r="O207" s="45"/>
      <c r="P207" s="45"/>
      <c r="Q207" s="45"/>
      <c r="R207" s="45"/>
      <c r="S207" s="45"/>
      <c r="T207" s="93"/>
      <c r="AT207" s="22" t="s">
        <v>136</v>
      </c>
      <c r="AU207" s="22" t="s">
        <v>83</v>
      </c>
    </row>
    <row r="208" spans="2:65" s="1" customFormat="1" ht="22.8" customHeight="1">
      <c r="B208" s="44"/>
      <c r="C208" s="212" t="s">
        <v>360</v>
      </c>
      <c r="D208" s="212" t="s">
        <v>129</v>
      </c>
      <c r="E208" s="213" t="s">
        <v>361</v>
      </c>
      <c r="F208" s="214" t="s">
        <v>362</v>
      </c>
      <c r="G208" s="215" t="s">
        <v>150</v>
      </c>
      <c r="H208" s="216">
        <v>291.53</v>
      </c>
      <c r="I208" s="217"/>
      <c r="J208" s="218">
        <f>ROUND(I208*H208,2)</f>
        <v>0</v>
      </c>
      <c r="K208" s="214" t="s">
        <v>133</v>
      </c>
      <c r="L208" s="70"/>
      <c r="M208" s="219" t="s">
        <v>21</v>
      </c>
      <c r="N208" s="220" t="s">
        <v>42</v>
      </c>
      <c r="O208" s="45"/>
      <c r="P208" s="221">
        <f>O208*H208</f>
        <v>0</v>
      </c>
      <c r="Q208" s="221">
        <v>0</v>
      </c>
      <c r="R208" s="221">
        <f>Q208*H208</f>
        <v>0</v>
      </c>
      <c r="S208" s="221">
        <v>0.016</v>
      </c>
      <c r="T208" s="222">
        <f>S208*H208</f>
        <v>4.664479999999999</v>
      </c>
      <c r="AR208" s="22" t="s">
        <v>134</v>
      </c>
      <c r="AT208" s="22" t="s">
        <v>129</v>
      </c>
      <c r="AU208" s="22" t="s">
        <v>83</v>
      </c>
      <c r="AY208" s="22" t="s">
        <v>127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22" t="s">
        <v>76</v>
      </c>
      <c r="BK208" s="223">
        <f>ROUND(I208*H208,2)</f>
        <v>0</v>
      </c>
      <c r="BL208" s="22" t="s">
        <v>134</v>
      </c>
      <c r="BM208" s="22" t="s">
        <v>363</v>
      </c>
    </row>
    <row r="209" spans="2:47" s="1" customFormat="1" ht="13.5">
      <c r="B209" s="44"/>
      <c r="C209" s="72"/>
      <c r="D209" s="224" t="s">
        <v>136</v>
      </c>
      <c r="E209" s="72"/>
      <c r="F209" s="225" t="s">
        <v>364</v>
      </c>
      <c r="G209" s="72"/>
      <c r="H209" s="72"/>
      <c r="I209" s="183"/>
      <c r="J209" s="72"/>
      <c r="K209" s="72"/>
      <c r="L209" s="70"/>
      <c r="M209" s="226"/>
      <c r="N209" s="45"/>
      <c r="O209" s="45"/>
      <c r="P209" s="45"/>
      <c r="Q209" s="45"/>
      <c r="R209" s="45"/>
      <c r="S209" s="45"/>
      <c r="T209" s="93"/>
      <c r="AT209" s="22" t="s">
        <v>136</v>
      </c>
      <c r="AU209" s="22" t="s">
        <v>83</v>
      </c>
    </row>
    <row r="210" spans="2:51" s="11" customFormat="1" ht="13.5">
      <c r="B210" s="227"/>
      <c r="C210" s="228"/>
      <c r="D210" s="224" t="s">
        <v>138</v>
      </c>
      <c r="E210" s="229" t="s">
        <v>21</v>
      </c>
      <c r="F210" s="230" t="s">
        <v>365</v>
      </c>
      <c r="G210" s="228"/>
      <c r="H210" s="231">
        <v>291.53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138</v>
      </c>
      <c r="AU210" s="237" t="s">
        <v>83</v>
      </c>
      <c r="AV210" s="11" t="s">
        <v>83</v>
      </c>
      <c r="AW210" s="11" t="s">
        <v>35</v>
      </c>
      <c r="AX210" s="11" t="s">
        <v>76</v>
      </c>
      <c r="AY210" s="237" t="s">
        <v>127</v>
      </c>
    </row>
    <row r="211" spans="2:65" s="1" customFormat="1" ht="22.8" customHeight="1">
      <c r="B211" s="44"/>
      <c r="C211" s="212" t="s">
        <v>366</v>
      </c>
      <c r="D211" s="212" t="s">
        <v>129</v>
      </c>
      <c r="E211" s="213" t="s">
        <v>367</v>
      </c>
      <c r="F211" s="214" t="s">
        <v>368</v>
      </c>
      <c r="G211" s="215" t="s">
        <v>150</v>
      </c>
      <c r="H211" s="216">
        <v>2.915</v>
      </c>
      <c r="I211" s="217"/>
      <c r="J211" s="218">
        <f>ROUND(I211*H211,2)</f>
        <v>0</v>
      </c>
      <c r="K211" s="214" t="s">
        <v>133</v>
      </c>
      <c r="L211" s="70"/>
      <c r="M211" s="219" t="s">
        <v>21</v>
      </c>
      <c r="N211" s="220" t="s">
        <v>42</v>
      </c>
      <c r="O211" s="45"/>
      <c r="P211" s="221">
        <f>O211*H211</f>
        <v>0</v>
      </c>
      <c r="Q211" s="221">
        <v>0</v>
      </c>
      <c r="R211" s="221">
        <f>Q211*H211</f>
        <v>0</v>
      </c>
      <c r="S211" s="221">
        <v>0.068</v>
      </c>
      <c r="T211" s="222">
        <f>S211*H211</f>
        <v>0.19822</v>
      </c>
      <c r="AR211" s="22" t="s">
        <v>134</v>
      </c>
      <c r="AT211" s="22" t="s">
        <v>129</v>
      </c>
      <c r="AU211" s="22" t="s">
        <v>83</v>
      </c>
      <c r="AY211" s="22" t="s">
        <v>127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22" t="s">
        <v>76</v>
      </c>
      <c r="BK211" s="223">
        <f>ROUND(I211*H211,2)</f>
        <v>0</v>
      </c>
      <c r="BL211" s="22" t="s">
        <v>134</v>
      </c>
      <c r="BM211" s="22" t="s">
        <v>369</v>
      </c>
    </row>
    <row r="212" spans="2:47" s="1" customFormat="1" ht="13.5">
      <c r="B212" s="44"/>
      <c r="C212" s="72"/>
      <c r="D212" s="224" t="s">
        <v>136</v>
      </c>
      <c r="E212" s="72"/>
      <c r="F212" s="225" t="s">
        <v>370</v>
      </c>
      <c r="G212" s="72"/>
      <c r="H212" s="72"/>
      <c r="I212" s="183"/>
      <c r="J212" s="72"/>
      <c r="K212" s="72"/>
      <c r="L212" s="70"/>
      <c r="M212" s="226"/>
      <c r="N212" s="45"/>
      <c r="O212" s="45"/>
      <c r="P212" s="45"/>
      <c r="Q212" s="45"/>
      <c r="R212" s="45"/>
      <c r="S212" s="45"/>
      <c r="T212" s="93"/>
      <c r="AT212" s="22" t="s">
        <v>136</v>
      </c>
      <c r="AU212" s="22" t="s">
        <v>83</v>
      </c>
    </row>
    <row r="213" spans="2:51" s="11" customFormat="1" ht="13.5">
      <c r="B213" s="227"/>
      <c r="C213" s="228"/>
      <c r="D213" s="224" t="s">
        <v>138</v>
      </c>
      <c r="E213" s="229" t="s">
        <v>21</v>
      </c>
      <c r="F213" s="230" t="s">
        <v>371</v>
      </c>
      <c r="G213" s="228"/>
      <c r="H213" s="231">
        <v>2.915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138</v>
      </c>
      <c r="AU213" s="237" t="s">
        <v>83</v>
      </c>
      <c r="AV213" s="11" t="s">
        <v>83</v>
      </c>
      <c r="AW213" s="11" t="s">
        <v>35</v>
      </c>
      <c r="AX213" s="11" t="s">
        <v>76</v>
      </c>
      <c r="AY213" s="237" t="s">
        <v>127</v>
      </c>
    </row>
    <row r="214" spans="2:65" s="1" customFormat="1" ht="14.4" customHeight="1">
      <c r="B214" s="44"/>
      <c r="C214" s="212" t="s">
        <v>372</v>
      </c>
      <c r="D214" s="212" t="s">
        <v>129</v>
      </c>
      <c r="E214" s="213" t="s">
        <v>373</v>
      </c>
      <c r="F214" s="214" t="s">
        <v>374</v>
      </c>
      <c r="G214" s="215" t="s">
        <v>150</v>
      </c>
      <c r="H214" s="216">
        <v>12.75</v>
      </c>
      <c r="I214" s="217"/>
      <c r="J214" s="218">
        <f>ROUND(I214*H214,2)</f>
        <v>0</v>
      </c>
      <c r="K214" s="214" t="s">
        <v>133</v>
      </c>
      <c r="L214" s="70"/>
      <c r="M214" s="219" t="s">
        <v>21</v>
      </c>
      <c r="N214" s="220" t="s">
        <v>42</v>
      </c>
      <c r="O214" s="45"/>
      <c r="P214" s="221">
        <f>O214*H214</f>
        <v>0</v>
      </c>
      <c r="Q214" s="221">
        <v>0</v>
      </c>
      <c r="R214" s="221">
        <f>Q214*H214</f>
        <v>0</v>
      </c>
      <c r="S214" s="221">
        <v>0.063</v>
      </c>
      <c r="T214" s="222">
        <f>S214*H214</f>
        <v>0.80325</v>
      </c>
      <c r="AR214" s="22" t="s">
        <v>134</v>
      </c>
      <c r="AT214" s="22" t="s">
        <v>129</v>
      </c>
      <c r="AU214" s="22" t="s">
        <v>83</v>
      </c>
      <c r="AY214" s="22" t="s">
        <v>127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22" t="s">
        <v>76</v>
      </c>
      <c r="BK214" s="223">
        <f>ROUND(I214*H214,2)</f>
        <v>0</v>
      </c>
      <c r="BL214" s="22" t="s">
        <v>134</v>
      </c>
      <c r="BM214" s="22" t="s">
        <v>375</v>
      </c>
    </row>
    <row r="215" spans="2:47" s="1" customFormat="1" ht="13.5">
      <c r="B215" s="44"/>
      <c r="C215" s="72"/>
      <c r="D215" s="224" t="s">
        <v>136</v>
      </c>
      <c r="E215" s="72"/>
      <c r="F215" s="225" t="s">
        <v>376</v>
      </c>
      <c r="G215" s="72"/>
      <c r="H215" s="72"/>
      <c r="I215" s="183"/>
      <c r="J215" s="72"/>
      <c r="K215" s="72"/>
      <c r="L215" s="70"/>
      <c r="M215" s="226"/>
      <c r="N215" s="45"/>
      <c r="O215" s="45"/>
      <c r="P215" s="45"/>
      <c r="Q215" s="45"/>
      <c r="R215" s="45"/>
      <c r="S215" s="45"/>
      <c r="T215" s="93"/>
      <c r="AT215" s="22" t="s">
        <v>136</v>
      </c>
      <c r="AU215" s="22" t="s">
        <v>83</v>
      </c>
    </row>
    <row r="216" spans="2:51" s="11" customFormat="1" ht="13.5">
      <c r="B216" s="227"/>
      <c r="C216" s="228"/>
      <c r="D216" s="224" t="s">
        <v>138</v>
      </c>
      <c r="E216" s="229" t="s">
        <v>21</v>
      </c>
      <c r="F216" s="230" t="s">
        <v>377</v>
      </c>
      <c r="G216" s="228"/>
      <c r="H216" s="231">
        <v>12.75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138</v>
      </c>
      <c r="AU216" s="237" t="s">
        <v>83</v>
      </c>
      <c r="AV216" s="11" t="s">
        <v>83</v>
      </c>
      <c r="AW216" s="11" t="s">
        <v>35</v>
      </c>
      <c r="AX216" s="11" t="s">
        <v>76</v>
      </c>
      <c r="AY216" s="237" t="s">
        <v>127</v>
      </c>
    </row>
    <row r="217" spans="2:63" s="10" customFormat="1" ht="29.85" customHeight="1">
      <c r="B217" s="196"/>
      <c r="C217" s="197"/>
      <c r="D217" s="198" t="s">
        <v>70</v>
      </c>
      <c r="E217" s="210" t="s">
        <v>378</v>
      </c>
      <c r="F217" s="210" t="s">
        <v>379</v>
      </c>
      <c r="G217" s="197"/>
      <c r="H217" s="197"/>
      <c r="I217" s="200"/>
      <c r="J217" s="211">
        <f>BK217</f>
        <v>0</v>
      </c>
      <c r="K217" s="197"/>
      <c r="L217" s="202"/>
      <c r="M217" s="203"/>
      <c r="N217" s="204"/>
      <c r="O217" s="204"/>
      <c r="P217" s="205">
        <f>SUM(P218:P224)</f>
        <v>0</v>
      </c>
      <c r="Q217" s="204"/>
      <c r="R217" s="205">
        <f>SUM(R218:R224)</f>
        <v>0</v>
      </c>
      <c r="S217" s="204"/>
      <c r="T217" s="206">
        <f>SUM(T218:T224)</f>
        <v>0</v>
      </c>
      <c r="AR217" s="207" t="s">
        <v>76</v>
      </c>
      <c r="AT217" s="208" t="s">
        <v>70</v>
      </c>
      <c r="AU217" s="208" t="s">
        <v>76</v>
      </c>
      <c r="AY217" s="207" t="s">
        <v>127</v>
      </c>
      <c r="BK217" s="209">
        <f>SUM(BK218:BK224)</f>
        <v>0</v>
      </c>
    </row>
    <row r="218" spans="2:65" s="1" customFormat="1" ht="22.8" customHeight="1">
      <c r="B218" s="44"/>
      <c r="C218" s="212" t="s">
        <v>380</v>
      </c>
      <c r="D218" s="212" t="s">
        <v>129</v>
      </c>
      <c r="E218" s="213" t="s">
        <v>381</v>
      </c>
      <c r="F218" s="214" t="s">
        <v>382</v>
      </c>
      <c r="G218" s="215" t="s">
        <v>183</v>
      </c>
      <c r="H218" s="216">
        <v>22.645</v>
      </c>
      <c r="I218" s="217"/>
      <c r="J218" s="218">
        <f>ROUND(I218*H218,2)</f>
        <v>0</v>
      </c>
      <c r="K218" s="214" t="s">
        <v>133</v>
      </c>
      <c r="L218" s="70"/>
      <c r="M218" s="219" t="s">
        <v>21</v>
      </c>
      <c r="N218" s="220" t="s">
        <v>42</v>
      </c>
      <c r="O218" s="45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AR218" s="22" t="s">
        <v>134</v>
      </c>
      <c r="AT218" s="22" t="s">
        <v>129</v>
      </c>
      <c r="AU218" s="22" t="s">
        <v>83</v>
      </c>
      <c r="AY218" s="22" t="s">
        <v>127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22" t="s">
        <v>76</v>
      </c>
      <c r="BK218" s="223">
        <f>ROUND(I218*H218,2)</f>
        <v>0</v>
      </c>
      <c r="BL218" s="22" t="s">
        <v>134</v>
      </c>
      <c r="BM218" s="22" t="s">
        <v>383</v>
      </c>
    </row>
    <row r="219" spans="2:47" s="1" customFormat="1" ht="13.5">
      <c r="B219" s="44"/>
      <c r="C219" s="72"/>
      <c r="D219" s="224" t="s">
        <v>136</v>
      </c>
      <c r="E219" s="72"/>
      <c r="F219" s="225" t="s">
        <v>384</v>
      </c>
      <c r="G219" s="72"/>
      <c r="H219" s="72"/>
      <c r="I219" s="183"/>
      <c r="J219" s="72"/>
      <c r="K219" s="72"/>
      <c r="L219" s="70"/>
      <c r="M219" s="226"/>
      <c r="N219" s="45"/>
      <c r="O219" s="45"/>
      <c r="P219" s="45"/>
      <c r="Q219" s="45"/>
      <c r="R219" s="45"/>
      <c r="S219" s="45"/>
      <c r="T219" s="93"/>
      <c r="AT219" s="22" t="s">
        <v>136</v>
      </c>
      <c r="AU219" s="22" t="s">
        <v>83</v>
      </c>
    </row>
    <row r="220" spans="2:65" s="1" customFormat="1" ht="22.8" customHeight="1">
      <c r="B220" s="44"/>
      <c r="C220" s="212" t="s">
        <v>385</v>
      </c>
      <c r="D220" s="212" t="s">
        <v>129</v>
      </c>
      <c r="E220" s="213" t="s">
        <v>386</v>
      </c>
      <c r="F220" s="214" t="s">
        <v>387</v>
      </c>
      <c r="G220" s="215" t="s">
        <v>183</v>
      </c>
      <c r="H220" s="216">
        <v>656.705</v>
      </c>
      <c r="I220" s="217"/>
      <c r="J220" s="218">
        <f>ROUND(I220*H220,2)</f>
        <v>0</v>
      </c>
      <c r="K220" s="214" t="s">
        <v>133</v>
      </c>
      <c r="L220" s="70"/>
      <c r="M220" s="219" t="s">
        <v>21</v>
      </c>
      <c r="N220" s="220" t="s">
        <v>42</v>
      </c>
      <c r="O220" s="45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AR220" s="22" t="s">
        <v>134</v>
      </c>
      <c r="AT220" s="22" t="s">
        <v>129</v>
      </c>
      <c r="AU220" s="22" t="s">
        <v>83</v>
      </c>
      <c r="AY220" s="22" t="s">
        <v>127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22" t="s">
        <v>76</v>
      </c>
      <c r="BK220" s="223">
        <f>ROUND(I220*H220,2)</f>
        <v>0</v>
      </c>
      <c r="BL220" s="22" t="s">
        <v>134</v>
      </c>
      <c r="BM220" s="22" t="s">
        <v>388</v>
      </c>
    </row>
    <row r="221" spans="2:47" s="1" customFormat="1" ht="13.5">
      <c r="B221" s="44"/>
      <c r="C221" s="72"/>
      <c r="D221" s="224" t="s">
        <v>136</v>
      </c>
      <c r="E221" s="72"/>
      <c r="F221" s="225" t="s">
        <v>389</v>
      </c>
      <c r="G221" s="72"/>
      <c r="H221" s="72"/>
      <c r="I221" s="183"/>
      <c r="J221" s="72"/>
      <c r="K221" s="72"/>
      <c r="L221" s="70"/>
      <c r="M221" s="226"/>
      <c r="N221" s="45"/>
      <c r="O221" s="45"/>
      <c r="P221" s="45"/>
      <c r="Q221" s="45"/>
      <c r="R221" s="45"/>
      <c r="S221" s="45"/>
      <c r="T221" s="93"/>
      <c r="AT221" s="22" t="s">
        <v>136</v>
      </c>
      <c r="AU221" s="22" t="s">
        <v>83</v>
      </c>
    </row>
    <row r="222" spans="2:51" s="11" customFormat="1" ht="13.5">
      <c r="B222" s="227"/>
      <c r="C222" s="228"/>
      <c r="D222" s="224" t="s">
        <v>138</v>
      </c>
      <c r="E222" s="228"/>
      <c r="F222" s="230" t="s">
        <v>390</v>
      </c>
      <c r="G222" s="228"/>
      <c r="H222" s="231">
        <v>656.705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138</v>
      </c>
      <c r="AU222" s="237" t="s">
        <v>83</v>
      </c>
      <c r="AV222" s="11" t="s">
        <v>83</v>
      </c>
      <c r="AW222" s="11" t="s">
        <v>6</v>
      </c>
      <c r="AX222" s="11" t="s">
        <v>76</v>
      </c>
      <c r="AY222" s="237" t="s">
        <v>127</v>
      </c>
    </row>
    <row r="223" spans="2:65" s="1" customFormat="1" ht="22.8" customHeight="1">
      <c r="B223" s="44"/>
      <c r="C223" s="212" t="s">
        <v>391</v>
      </c>
      <c r="D223" s="212" t="s">
        <v>129</v>
      </c>
      <c r="E223" s="213" t="s">
        <v>392</v>
      </c>
      <c r="F223" s="214" t="s">
        <v>393</v>
      </c>
      <c r="G223" s="215" t="s">
        <v>183</v>
      </c>
      <c r="H223" s="216">
        <v>22.645</v>
      </c>
      <c r="I223" s="217"/>
      <c r="J223" s="218">
        <f>ROUND(I223*H223,2)</f>
        <v>0</v>
      </c>
      <c r="K223" s="214" t="s">
        <v>133</v>
      </c>
      <c r="L223" s="70"/>
      <c r="M223" s="219" t="s">
        <v>21</v>
      </c>
      <c r="N223" s="220" t="s">
        <v>42</v>
      </c>
      <c r="O223" s="45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AR223" s="22" t="s">
        <v>134</v>
      </c>
      <c r="AT223" s="22" t="s">
        <v>129</v>
      </c>
      <c r="AU223" s="22" t="s">
        <v>83</v>
      </c>
      <c r="AY223" s="22" t="s">
        <v>127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22" t="s">
        <v>76</v>
      </c>
      <c r="BK223" s="223">
        <f>ROUND(I223*H223,2)</f>
        <v>0</v>
      </c>
      <c r="BL223" s="22" t="s">
        <v>134</v>
      </c>
      <c r="BM223" s="22" t="s">
        <v>394</v>
      </c>
    </row>
    <row r="224" spans="2:47" s="1" customFormat="1" ht="13.5">
      <c r="B224" s="44"/>
      <c r="C224" s="72"/>
      <c r="D224" s="224" t="s">
        <v>136</v>
      </c>
      <c r="E224" s="72"/>
      <c r="F224" s="225" t="s">
        <v>395</v>
      </c>
      <c r="G224" s="72"/>
      <c r="H224" s="72"/>
      <c r="I224" s="183"/>
      <c r="J224" s="72"/>
      <c r="K224" s="72"/>
      <c r="L224" s="70"/>
      <c r="M224" s="226"/>
      <c r="N224" s="45"/>
      <c r="O224" s="45"/>
      <c r="P224" s="45"/>
      <c r="Q224" s="45"/>
      <c r="R224" s="45"/>
      <c r="S224" s="45"/>
      <c r="T224" s="93"/>
      <c r="AT224" s="22" t="s">
        <v>136</v>
      </c>
      <c r="AU224" s="22" t="s">
        <v>83</v>
      </c>
    </row>
    <row r="225" spans="2:63" s="10" customFormat="1" ht="29.85" customHeight="1">
      <c r="B225" s="196"/>
      <c r="C225" s="197"/>
      <c r="D225" s="198" t="s">
        <v>70</v>
      </c>
      <c r="E225" s="210" t="s">
        <v>396</v>
      </c>
      <c r="F225" s="210" t="s">
        <v>397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SUM(P226:P227)</f>
        <v>0</v>
      </c>
      <c r="Q225" s="204"/>
      <c r="R225" s="205">
        <f>SUM(R226:R227)</f>
        <v>0</v>
      </c>
      <c r="S225" s="204"/>
      <c r="T225" s="206">
        <f>SUM(T226:T227)</f>
        <v>0</v>
      </c>
      <c r="AR225" s="207" t="s">
        <v>76</v>
      </c>
      <c r="AT225" s="208" t="s">
        <v>70</v>
      </c>
      <c r="AU225" s="208" t="s">
        <v>76</v>
      </c>
      <c r="AY225" s="207" t="s">
        <v>127</v>
      </c>
      <c r="BK225" s="209">
        <f>SUM(BK226:BK227)</f>
        <v>0</v>
      </c>
    </row>
    <row r="226" spans="2:65" s="1" customFormat="1" ht="14.4" customHeight="1">
      <c r="B226" s="44"/>
      <c r="C226" s="212" t="s">
        <v>398</v>
      </c>
      <c r="D226" s="212" t="s">
        <v>129</v>
      </c>
      <c r="E226" s="213" t="s">
        <v>399</v>
      </c>
      <c r="F226" s="214" t="s">
        <v>400</v>
      </c>
      <c r="G226" s="215" t="s">
        <v>183</v>
      </c>
      <c r="H226" s="216">
        <v>41.608</v>
      </c>
      <c r="I226" s="217"/>
      <c r="J226" s="218">
        <f>ROUND(I226*H226,2)</f>
        <v>0</v>
      </c>
      <c r="K226" s="214" t="s">
        <v>133</v>
      </c>
      <c r="L226" s="70"/>
      <c r="M226" s="219" t="s">
        <v>21</v>
      </c>
      <c r="N226" s="220" t="s">
        <v>42</v>
      </c>
      <c r="O226" s="45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AR226" s="22" t="s">
        <v>134</v>
      </c>
      <c r="AT226" s="22" t="s">
        <v>129</v>
      </c>
      <c r="AU226" s="22" t="s">
        <v>83</v>
      </c>
      <c r="AY226" s="22" t="s">
        <v>127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22" t="s">
        <v>76</v>
      </c>
      <c r="BK226" s="223">
        <f>ROUND(I226*H226,2)</f>
        <v>0</v>
      </c>
      <c r="BL226" s="22" t="s">
        <v>134</v>
      </c>
      <c r="BM226" s="22" t="s">
        <v>401</v>
      </c>
    </row>
    <row r="227" spans="2:47" s="1" customFormat="1" ht="13.5">
      <c r="B227" s="44"/>
      <c r="C227" s="72"/>
      <c r="D227" s="224" t="s">
        <v>136</v>
      </c>
      <c r="E227" s="72"/>
      <c r="F227" s="225" t="s">
        <v>402</v>
      </c>
      <c r="G227" s="72"/>
      <c r="H227" s="72"/>
      <c r="I227" s="183"/>
      <c r="J227" s="72"/>
      <c r="K227" s="72"/>
      <c r="L227" s="70"/>
      <c r="M227" s="226"/>
      <c r="N227" s="45"/>
      <c r="O227" s="45"/>
      <c r="P227" s="45"/>
      <c r="Q227" s="45"/>
      <c r="R227" s="45"/>
      <c r="S227" s="45"/>
      <c r="T227" s="93"/>
      <c r="AT227" s="22" t="s">
        <v>136</v>
      </c>
      <c r="AU227" s="22" t="s">
        <v>83</v>
      </c>
    </row>
    <row r="228" spans="2:63" s="10" customFormat="1" ht="37.4" customHeight="1">
      <c r="B228" s="196"/>
      <c r="C228" s="197"/>
      <c r="D228" s="198" t="s">
        <v>70</v>
      </c>
      <c r="E228" s="199" t="s">
        <v>403</v>
      </c>
      <c r="F228" s="199" t="s">
        <v>404</v>
      </c>
      <c r="G228" s="197"/>
      <c r="H228" s="197"/>
      <c r="I228" s="200"/>
      <c r="J228" s="201">
        <f>BK228</f>
        <v>0</v>
      </c>
      <c r="K228" s="197"/>
      <c r="L228" s="202"/>
      <c r="M228" s="203"/>
      <c r="N228" s="204"/>
      <c r="O228" s="204"/>
      <c r="P228" s="205">
        <f>P229+P232+P237+P254+P262+P314+P330+P389+P410+P417+P423</f>
        <v>0</v>
      </c>
      <c r="Q228" s="204"/>
      <c r="R228" s="205">
        <f>R229+R232+R237+R254+R262+R314+R330+R389+R410+R417+R423</f>
        <v>9.938845870000002</v>
      </c>
      <c r="S228" s="204"/>
      <c r="T228" s="206">
        <f>T229+T232+T237+T254+T262+T314+T330+T389+T410+T417+T423</f>
        <v>5.60501832</v>
      </c>
      <c r="AR228" s="207" t="s">
        <v>83</v>
      </c>
      <c r="AT228" s="208" t="s">
        <v>70</v>
      </c>
      <c r="AU228" s="208" t="s">
        <v>71</v>
      </c>
      <c r="AY228" s="207" t="s">
        <v>127</v>
      </c>
      <c r="BK228" s="209">
        <f>BK229+BK232+BK237+BK254+BK262+BK314+BK330+BK389+BK410+BK417+BK423</f>
        <v>0</v>
      </c>
    </row>
    <row r="229" spans="2:63" s="10" customFormat="1" ht="19.9" customHeight="1">
      <c r="B229" s="196"/>
      <c r="C229" s="197"/>
      <c r="D229" s="198" t="s">
        <v>70</v>
      </c>
      <c r="E229" s="210" t="s">
        <v>405</v>
      </c>
      <c r="F229" s="210" t="s">
        <v>406</v>
      </c>
      <c r="G229" s="197"/>
      <c r="H229" s="197"/>
      <c r="I229" s="200"/>
      <c r="J229" s="211">
        <f>BK229</f>
        <v>0</v>
      </c>
      <c r="K229" s="197"/>
      <c r="L229" s="202"/>
      <c r="M229" s="203"/>
      <c r="N229" s="204"/>
      <c r="O229" s="204"/>
      <c r="P229" s="205">
        <f>SUM(P230:P231)</f>
        <v>0</v>
      </c>
      <c r="Q229" s="204"/>
      <c r="R229" s="205">
        <f>SUM(R230:R231)</f>
        <v>0</v>
      </c>
      <c r="S229" s="204"/>
      <c r="T229" s="206">
        <f>SUM(T230:T231)</f>
        <v>0.0342</v>
      </c>
      <c r="AR229" s="207" t="s">
        <v>83</v>
      </c>
      <c r="AT229" s="208" t="s">
        <v>70</v>
      </c>
      <c r="AU229" s="208" t="s">
        <v>76</v>
      </c>
      <c r="AY229" s="207" t="s">
        <v>127</v>
      </c>
      <c r="BK229" s="209">
        <f>SUM(BK230:BK231)</f>
        <v>0</v>
      </c>
    </row>
    <row r="230" spans="2:65" s="1" customFormat="1" ht="14.4" customHeight="1">
      <c r="B230" s="44"/>
      <c r="C230" s="212" t="s">
        <v>407</v>
      </c>
      <c r="D230" s="212" t="s">
        <v>129</v>
      </c>
      <c r="E230" s="213" t="s">
        <v>408</v>
      </c>
      <c r="F230" s="214" t="s">
        <v>409</v>
      </c>
      <c r="G230" s="215" t="s">
        <v>410</v>
      </c>
      <c r="H230" s="216">
        <v>1</v>
      </c>
      <c r="I230" s="217"/>
      <c r="J230" s="218">
        <f>ROUND(I230*H230,2)</f>
        <v>0</v>
      </c>
      <c r="K230" s="214" t="s">
        <v>133</v>
      </c>
      <c r="L230" s="70"/>
      <c r="M230" s="219" t="s">
        <v>21</v>
      </c>
      <c r="N230" s="220" t="s">
        <v>42</v>
      </c>
      <c r="O230" s="45"/>
      <c r="P230" s="221">
        <f>O230*H230</f>
        <v>0</v>
      </c>
      <c r="Q230" s="221">
        <v>0</v>
      </c>
      <c r="R230" s="221">
        <f>Q230*H230</f>
        <v>0</v>
      </c>
      <c r="S230" s="221">
        <v>0.0342</v>
      </c>
      <c r="T230" s="222">
        <f>S230*H230</f>
        <v>0.0342</v>
      </c>
      <c r="AR230" s="22" t="s">
        <v>260</v>
      </c>
      <c r="AT230" s="22" t="s">
        <v>129</v>
      </c>
      <c r="AU230" s="22" t="s">
        <v>83</v>
      </c>
      <c r="AY230" s="22" t="s">
        <v>127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22" t="s">
        <v>76</v>
      </c>
      <c r="BK230" s="223">
        <f>ROUND(I230*H230,2)</f>
        <v>0</v>
      </c>
      <c r="BL230" s="22" t="s">
        <v>260</v>
      </c>
      <c r="BM230" s="22" t="s">
        <v>411</v>
      </c>
    </row>
    <row r="231" spans="2:47" s="1" customFormat="1" ht="13.5">
      <c r="B231" s="44"/>
      <c r="C231" s="72"/>
      <c r="D231" s="224" t="s">
        <v>136</v>
      </c>
      <c r="E231" s="72"/>
      <c r="F231" s="225" t="s">
        <v>412</v>
      </c>
      <c r="G231" s="72"/>
      <c r="H231" s="72"/>
      <c r="I231" s="183"/>
      <c r="J231" s="72"/>
      <c r="K231" s="72"/>
      <c r="L231" s="70"/>
      <c r="M231" s="226"/>
      <c r="N231" s="45"/>
      <c r="O231" s="45"/>
      <c r="P231" s="45"/>
      <c r="Q231" s="45"/>
      <c r="R231" s="45"/>
      <c r="S231" s="45"/>
      <c r="T231" s="93"/>
      <c r="AT231" s="22" t="s">
        <v>136</v>
      </c>
      <c r="AU231" s="22" t="s">
        <v>83</v>
      </c>
    </row>
    <row r="232" spans="2:63" s="10" customFormat="1" ht="29.85" customHeight="1">
      <c r="B232" s="196"/>
      <c r="C232" s="197"/>
      <c r="D232" s="198" t="s">
        <v>70</v>
      </c>
      <c r="E232" s="210" t="s">
        <v>413</v>
      </c>
      <c r="F232" s="210" t="s">
        <v>414</v>
      </c>
      <c r="G232" s="197"/>
      <c r="H232" s="197"/>
      <c r="I232" s="200"/>
      <c r="J232" s="211">
        <f>BK232</f>
        <v>0</v>
      </c>
      <c r="K232" s="197"/>
      <c r="L232" s="202"/>
      <c r="M232" s="203"/>
      <c r="N232" s="204"/>
      <c r="O232" s="204"/>
      <c r="P232" s="205">
        <f>SUM(P233:P236)</f>
        <v>0</v>
      </c>
      <c r="Q232" s="204"/>
      <c r="R232" s="205">
        <f>SUM(R233:R236)</f>
        <v>0.0017000000000000001</v>
      </c>
      <c r="S232" s="204"/>
      <c r="T232" s="206">
        <f>SUM(T233:T236)</f>
        <v>0</v>
      </c>
      <c r="AR232" s="207" t="s">
        <v>83</v>
      </c>
      <c r="AT232" s="208" t="s">
        <v>70</v>
      </c>
      <c r="AU232" s="208" t="s">
        <v>76</v>
      </c>
      <c r="AY232" s="207" t="s">
        <v>127</v>
      </c>
      <c r="BK232" s="209">
        <f>SUM(BK233:BK236)</f>
        <v>0</v>
      </c>
    </row>
    <row r="233" spans="2:65" s="1" customFormat="1" ht="22.8" customHeight="1">
      <c r="B233" s="44"/>
      <c r="C233" s="212" t="s">
        <v>415</v>
      </c>
      <c r="D233" s="212" t="s">
        <v>129</v>
      </c>
      <c r="E233" s="213" t="s">
        <v>416</v>
      </c>
      <c r="F233" s="214" t="s">
        <v>417</v>
      </c>
      <c r="G233" s="215" t="s">
        <v>163</v>
      </c>
      <c r="H233" s="216">
        <v>10</v>
      </c>
      <c r="I233" s="217"/>
      <c r="J233" s="218">
        <f>ROUND(I233*H233,2)</f>
        <v>0</v>
      </c>
      <c r="K233" s="214" t="s">
        <v>133</v>
      </c>
      <c r="L233" s="70"/>
      <c r="M233" s="219" t="s">
        <v>21</v>
      </c>
      <c r="N233" s="220" t="s">
        <v>42</v>
      </c>
      <c r="O233" s="45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AR233" s="22" t="s">
        <v>260</v>
      </c>
      <c r="AT233" s="22" t="s">
        <v>129</v>
      </c>
      <c r="AU233" s="22" t="s">
        <v>83</v>
      </c>
      <c r="AY233" s="22" t="s">
        <v>127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22" t="s">
        <v>76</v>
      </c>
      <c r="BK233" s="223">
        <f>ROUND(I233*H233,2)</f>
        <v>0</v>
      </c>
      <c r="BL233" s="22" t="s">
        <v>260</v>
      </c>
      <c r="BM233" s="22" t="s">
        <v>418</v>
      </c>
    </row>
    <row r="234" spans="2:47" s="1" customFormat="1" ht="13.5">
      <c r="B234" s="44"/>
      <c r="C234" s="72"/>
      <c r="D234" s="224" t="s">
        <v>136</v>
      </c>
      <c r="E234" s="72"/>
      <c r="F234" s="225" t="s">
        <v>419</v>
      </c>
      <c r="G234" s="72"/>
      <c r="H234" s="72"/>
      <c r="I234" s="183"/>
      <c r="J234" s="72"/>
      <c r="K234" s="72"/>
      <c r="L234" s="70"/>
      <c r="M234" s="226"/>
      <c r="N234" s="45"/>
      <c r="O234" s="45"/>
      <c r="P234" s="45"/>
      <c r="Q234" s="45"/>
      <c r="R234" s="45"/>
      <c r="S234" s="45"/>
      <c r="T234" s="93"/>
      <c r="AT234" s="22" t="s">
        <v>136</v>
      </c>
      <c r="AU234" s="22" t="s">
        <v>83</v>
      </c>
    </row>
    <row r="235" spans="2:65" s="1" customFormat="1" ht="14.4" customHeight="1">
      <c r="B235" s="44"/>
      <c r="C235" s="238" t="s">
        <v>420</v>
      </c>
      <c r="D235" s="238" t="s">
        <v>180</v>
      </c>
      <c r="E235" s="239" t="s">
        <v>421</v>
      </c>
      <c r="F235" s="240" t="s">
        <v>422</v>
      </c>
      <c r="G235" s="241" t="s">
        <v>163</v>
      </c>
      <c r="H235" s="242">
        <v>10</v>
      </c>
      <c r="I235" s="243"/>
      <c r="J235" s="244">
        <f>ROUND(I235*H235,2)</f>
        <v>0</v>
      </c>
      <c r="K235" s="240" t="s">
        <v>133</v>
      </c>
      <c r="L235" s="245"/>
      <c r="M235" s="246" t="s">
        <v>21</v>
      </c>
      <c r="N235" s="247" t="s">
        <v>42</v>
      </c>
      <c r="O235" s="45"/>
      <c r="P235" s="221">
        <f>O235*H235</f>
        <v>0</v>
      </c>
      <c r="Q235" s="221">
        <v>0.00017</v>
      </c>
      <c r="R235" s="221">
        <f>Q235*H235</f>
        <v>0.0017000000000000001</v>
      </c>
      <c r="S235" s="221">
        <v>0</v>
      </c>
      <c r="T235" s="222">
        <f>S235*H235</f>
        <v>0</v>
      </c>
      <c r="AR235" s="22" t="s">
        <v>385</v>
      </c>
      <c r="AT235" s="22" t="s">
        <v>180</v>
      </c>
      <c r="AU235" s="22" t="s">
        <v>83</v>
      </c>
      <c r="AY235" s="22" t="s">
        <v>127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22" t="s">
        <v>76</v>
      </c>
      <c r="BK235" s="223">
        <f>ROUND(I235*H235,2)</f>
        <v>0</v>
      </c>
      <c r="BL235" s="22" t="s">
        <v>260</v>
      </c>
      <c r="BM235" s="22" t="s">
        <v>423</v>
      </c>
    </row>
    <row r="236" spans="2:47" s="1" customFormat="1" ht="13.5">
      <c r="B236" s="44"/>
      <c r="C236" s="72"/>
      <c r="D236" s="224" t="s">
        <v>136</v>
      </c>
      <c r="E236" s="72"/>
      <c r="F236" s="225" t="s">
        <v>422</v>
      </c>
      <c r="G236" s="72"/>
      <c r="H236" s="72"/>
      <c r="I236" s="183"/>
      <c r="J236" s="72"/>
      <c r="K236" s="72"/>
      <c r="L236" s="70"/>
      <c r="M236" s="226"/>
      <c r="N236" s="45"/>
      <c r="O236" s="45"/>
      <c r="P236" s="45"/>
      <c r="Q236" s="45"/>
      <c r="R236" s="45"/>
      <c r="S236" s="45"/>
      <c r="T236" s="93"/>
      <c r="AT236" s="22" t="s">
        <v>136</v>
      </c>
      <c r="AU236" s="22" t="s">
        <v>83</v>
      </c>
    </row>
    <row r="237" spans="2:63" s="10" customFormat="1" ht="29.85" customHeight="1">
      <c r="B237" s="196"/>
      <c r="C237" s="197"/>
      <c r="D237" s="198" t="s">
        <v>70</v>
      </c>
      <c r="E237" s="210" t="s">
        <v>424</v>
      </c>
      <c r="F237" s="210" t="s">
        <v>425</v>
      </c>
      <c r="G237" s="197"/>
      <c r="H237" s="197"/>
      <c r="I237" s="200"/>
      <c r="J237" s="211">
        <f>BK237</f>
        <v>0</v>
      </c>
      <c r="K237" s="197"/>
      <c r="L237" s="202"/>
      <c r="M237" s="203"/>
      <c r="N237" s="204"/>
      <c r="O237" s="204"/>
      <c r="P237" s="205">
        <f>SUM(P238:P253)</f>
        <v>0</v>
      </c>
      <c r="Q237" s="204"/>
      <c r="R237" s="205">
        <f>SUM(R238:R253)</f>
        <v>0.0006000000000000001</v>
      </c>
      <c r="S237" s="204"/>
      <c r="T237" s="206">
        <f>SUM(T238:T253)</f>
        <v>0</v>
      </c>
      <c r="AR237" s="207" t="s">
        <v>83</v>
      </c>
      <c r="AT237" s="208" t="s">
        <v>70</v>
      </c>
      <c r="AU237" s="208" t="s">
        <v>76</v>
      </c>
      <c r="AY237" s="207" t="s">
        <v>127</v>
      </c>
      <c r="BK237" s="209">
        <f>SUM(BK238:BK253)</f>
        <v>0</v>
      </c>
    </row>
    <row r="238" spans="2:65" s="1" customFormat="1" ht="14.4" customHeight="1">
      <c r="B238" s="44"/>
      <c r="C238" s="212" t="s">
        <v>426</v>
      </c>
      <c r="D238" s="212" t="s">
        <v>129</v>
      </c>
      <c r="E238" s="213" t="s">
        <v>427</v>
      </c>
      <c r="F238" s="214" t="s">
        <v>428</v>
      </c>
      <c r="G238" s="215" t="s">
        <v>163</v>
      </c>
      <c r="H238" s="216">
        <v>30</v>
      </c>
      <c r="I238" s="217"/>
      <c r="J238" s="218">
        <f>ROUND(I238*H238,2)</f>
        <v>0</v>
      </c>
      <c r="K238" s="214" t="s">
        <v>133</v>
      </c>
      <c r="L238" s="70"/>
      <c r="M238" s="219" t="s">
        <v>21</v>
      </c>
      <c r="N238" s="220" t="s">
        <v>42</v>
      </c>
      <c r="O238" s="45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AR238" s="22" t="s">
        <v>260</v>
      </c>
      <c r="AT238" s="22" t="s">
        <v>129</v>
      </c>
      <c r="AU238" s="22" t="s">
        <v>83</v>
      </c>
      <c r="AY238" s="22" t="s">
        <v>127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22" t="s">
        <v>76</v>
      </c>
      <c r="BK238" s="223">
        <f>ROUND(I238*H238,2)</f>
        <v>0</v>
      </c>
      <c r="BL238" s="22" t="s">
        <v>260</v>
      </c>
      <c r="BM238" s="22" t="s">
        <v>429</v>
      </c>
    </row>
    <row r="239" spans="2:47" s="1" customFormat="1" ht="13.5">
      <c r="B239" s="44"/>
      <c r="C239" s="72"/>
      <c r="D239" s="224" t="s">
        <v>136</v>
      </c>
      <c r="E239" s="72"/>
      <c r="F239" s="225" t="s">
        <v>430</v>
      </c>
      <c r="G239" s="72"/>
      <c r="H239" s="72"/>
      <c r="I239" s="183"/>
      <c r="J239" s="72"/>
      <c r="K239" s="72"/>
      <c r="L239" s="70"/>
      <c r="M239" s="226"/>
      <c r="N239" s="45"/>
      <c r="O239" s="45"/>
      <c r="P239" s="45"/>
      <c r="Q239" s="45"/>
      <c r="R239" s="45"/>
      <c r="S239" s="45"/>
      <c r="T239" s="93"/>
      <c r="AT239" s="22" t="s">
        <v>136</v>
      </c>
      <c r="AU239" s="22" t="s">
        <v>83</v>
      </c>
    </row>
    <row r="240" spans="2:65" s="1" customFormat="1" ht="14.4" customHeight="1">
      <c r="B240" s="44"/>
      <c r="C240" s="238" t="s">
        <v>431</v>
      </c>
      <c r="D240" s="238" t="s">
        <v>180</v>
      </c>
      <c r="E240" s="239" t="s">
        <v>432</v>
      </c>
      <c r="F240" s="240" t="s">
        <v>433</v>
      </c>
      <c r="G240" s="241" t="s">
        <v>163</v>
      </c>
      <c r="H240" s="242">
        <v>30</v>
      </c>
      <c r="I240" s="243"/>
      <c r="J240" s="244">
        <f>ROUND(I240*H240,2)</f>
        <v>0</v>
      </c>
      <c r="K240" s="240" t="s">
        <v>133</v>
      </c>
      <c r="L240" s="245"/>
      <c r="M240" s="246" t="s">
        <v>21</v>
      </c>
      <c r="N240" s="247" t="s">
        <v>42</v>
      </c>
      <c r="O240" s="45"/>
      <c r="P240" s="221">
        <f>O240*H240</f>
        <v>0</v>
      </c>
      <c r="Q240" s="221">
        <v>2E-05</v>
      </c>
      <c r="R240" s="221">
        <f>Q240*H240</f>
        <v>0.0006000000000000001</v>
      </c>
      <c r="S240" s="221">
        <v>0</v>
      </c>
      <c r="T240" s="222">
        <f>S240*H240</f>
        <v>0</v>
      </c>
      <c r="AR240" s="22" t="s">
        <v>385</v>
      </c>
      <c r="AT240" s="22" t="s">
        <v>180</v>
      </c>
      <c r="AU240" s="22" t="s">
        <v>83</v>
      </c>
      <c r="AY240" s="22" t="s">
        <v>127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22" t="s">
        <v>76</v>
      </c>
      <c r="BK240" s="223">
        <f>ROUND(I240*H240,2)</f>
        <v>0</v>
      </c>
      <c r="BL240" s="22" t="s">
        <v>260</v>
      </c>
      <c r="BM240" s="22" t="s">
        <v>434</v>
      </c>
    </row>
    <row r="241" spans="2:47" s="1" customFormat="1" ht="13.5">
      <c r="B241" s="44"/>
      <c r="C241" s="72"/>
      <c r="D241" s="224" t="s">
        <v>136</v>
      </c>
      <c r="E241" s="72"/>
      <c r="F241" s="225" t="s">
        <v>433</v>
      </c>
      <c r="G241" s="72"/>
      <c r="H241" s="72"/>
      <c r="I241" s="183"/>
      <c r="J241" s="72"/>
      <c r="K241" s="72"/>
      <c r="L241" s="70"/>
      <c r="M241" s="226"/>
      <c r="N241" s="45"/>
      <c r="O241" s="45"/>
      <c r="P241" s="45"/>
      <c r="Q241" s="45"/>
      <c r="R241" s="45"/>
      <c r="S241" s="45"/>
      <c r="T241" s="93"/>
      <c r="AT241" s="22" t="s">
        <v>136</v>
      </c>
      <c r="AU241" s="22" t="s">
        <v>83</v>
      </c>
    </row>
    <row r="242" spans="2:65" s="1" customFormat="1" ht="14.4" customHeight="1">
      <c r="B242" s="44"/>
      <c r="C242" s="212" t="s">
        <v>435</v>
      </c>
      <c r="D242" s="212" t="s">
        <v>129</v>
      </c>
      <c r="E242" s="213" t="s">
        <v>436</v>
      </c>
      <c r="F242" s="214" t="s">
        <v>437</v>
      </c>
      <c r="G242" s="215" t="s">
        <v>145</v>
      </c>
      <c r="H242" s="216">
        <v>1</v>
      </c>
      <c r="I242" s="217"/>
      <c r="J242" s="218">
        <f>ROUND(I242*H242,2)</f>
        <v>0</v>
      </c>
      <c r="K242" s="214" t="s">
        <v>133</v>
      </c>
      <c r="L242" s="70"/>
      <c r="M242" s="219" t="s">
        <v>21</v>
      </c>
      <c r="N242" s="220" t="s">
        <v>42</v>
      </c>
      <c r="O242" s="45"/>
      <c r="P242" s="221">
        <f>O242*H242</f>
        <v>0</v>
      </c>
      <c r="Q242" s="221">
        <v>0</v>
      </c>
      <c r="R242" s="221">
        <f>Q242*H242</f>
        <v>0</v>
      </c>
      <c r="S242" s="221">
        <v>0</v>
      </c>
      <c r="T242" s="222">
        <f>S242*H242</f>
        <v>0</v>
      </c>
      <c r="AR242" s="22" t="s">
        <v>260</v>
      </c>
      <c r="AT242" s="22" t="s">
        <v>129</v>
      </c>
      <c r="AU242" s="22" t="s">
        <v>83</v>
      </c>
      <c r="AY242" s="22" t="s">
        <v>127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22" t="s">
        <v>76</v>
      </c>
      <c r="BK242" s="223">
        <f>ROUND(I242*H242,2)</f>
        <v>0</v>
      </c>
      <c r="BL242" s="22" t="s">
        <v>260</v>
      </c>
      <c r="BM242" s="22" t="s">
        <v>438</v>
      </c>
    </row>
    <row r="243" spans="2:47" s="1" customFormat="1" ht="13.5">
      <c r="B243" s="44"/>
      <c r="C243" s="72"/>
      <c r="D243" s="224" t="s">
        <v>136</v>
      </c>
      <c r="E243" s="72"/>
      <c r="F243" s="225" t="s">
        <v>437</v>
      </c>
      <c r="G243" s="72"/>
      <c r="H243" s="72"/>
      <c r="I243" s="183"/>
      <c r="J243" s="72"/>
      <c r="K243" s="72"/>
      <c r="L243" s="70"/>
      <c r="M243" s="226"/>
      <c r="N243" s="45"/>
      <c r="O243" s="45"/>
      <c r="P243" s="45"/>
      <c r="Q243" s="45"/>
      <c r="R243" s="45"/>
      <c r="S243" s="45"/>
      <c r="T243" s="93"/>
      <c r="AT243" s="22" t="s">
        <v>136</v>
      </c>
      <c r="AU243" s="22" t="s">
        <v>83</v>
      </c>
    </row>
    <row r="244" spans="2:65" s="1" customFormat="1" ht="14.4" customHeight="1">
      <c r="B244" s="44"/>
      <c r="C244" s="212" t="s">
        <v>439</v>
      </c>
      <c r="D244" s="212" t="s">
        <v>129</v>
      </c>
      <c r="E244" s="213" t="s">
        <v>440</v>
      </c>
      <c r="F244" s="214" t="s">
        <v>441</v>
      </c>
      <c r="G244" s="215" t="s">
        <v>145</v>
      </c>
      <c r="H244" s="216">
        <v>1</v>
      </c>
      <c r="I244" s="217"/>
      <c r="J244" s="218">
        <f>ROUND(I244*H244,2)</f>
        <v>0</v>
      </c>
      <c r="K244" s="214" t="s">
        <v>21</v>
      </c>
      <c r="L244" s="70"/>
      <c r="M244" s="219" t="s">
        <v>21</v>
      </c>
      <c r="N244" s="220" t="s">
        <v>42</v>
      </c>
      <c r="O244" s="45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AR244" s="22" t="s">
        <v>260</v>
      </c>
      <c r="AT244" s="22" t="s">
        <v>129</v>
      </c>
      <c r="AU244" s="22" t="s">
        <v>83</v>
      </c>
      <c r="AY244" s="22" t="s">
        <v>127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22" t="s">
        <v>76</v>
      </c>
      <c r="BK244" s="223">
        <f>ROUND(I244*H244,2)</f>
        <v>0</v>
      </c>
      <c r="BL244" s="22" t="s">
        <v>260</v>
      </c>
      <c r="BM244" s="22" t="s">
        <v>442</v>
      </c>
    </row>
    <row r="245" spans="2:47" s="1" customFormat="1" ht="13.5">
      <c r="B245" s="44"/>
      <c r="C245" s="72"/>
      <c r="D245" s="224" t="s">
        <v>136</v>
      </c>
      <c r="E245" s="72"/>
      <c r="F245" s="225" t="s">
        <v>441</v>
      </c>
      <c r="G245" s="72"/>
      <c r="H245" s="72"/>
      <c r="I245" s="183"/>
      <c r="J245" s="72"/>
      <c r="K245" s="72"/>
      <c r="L245" s="70"/>
      <c r="M245" s="226"/>
      <c r="N245" s="45"/>
      <c r="O245" s="45"/>
      <c r="P245" s="45"/>
      <c r="Q245" s="45"/>
      <c r="R245" s="45"/>
      <c r="S245" s="45"/>
      <c r="T245" s="93"/>
      <c r="AT245" s="22" t="s">
        <v>136</v>
      </c>
      <c r="AU245" s="22" t="s">
        <v>83</v>
      </c>
    </row>
    <row r="246" spans="2:65" s="1" customFormat="1" ht="14.4" customHeight="1">
      <c r="B246" s="44"/>
      <c r="C246" s="212" t="s">
        <v>443</v>
      </c>
      <c r="D246" s="212" t="s">
        <v>129</v>
      </c>
      <c r="E246" s="213" t="s">
        <v>444</v>
      </c>
      <c r="F246" s="214" t="s">
        <v>445</v>
      </c>
      <c r="G246" s="215" t="s">
        <v>145</v>
      </c>
      <c r="H246" s="216">
        <v>1</v>
      </c>
      <c r="I246" s="217"/>
      <c r="J246" s="218">
        <f>ROUND(I246*H246,2)</f>
        <v>0</v>
      </c>
      <c r="K246" s="214" t="s">
        <v>21</v>
      </c>
      <c r="L246" s="70"/>
      <c r="M246" s="219" t="s">
        <v>21</v>
      </c>
      <c r="N246" s="220" t="s">
        <v>42</v>
      </c>
      <c r="O246" s="45"/>
      <c r="P246" s="221">
        <f>O246*H246</f>
        <v>0</v>
      </c>
      <c r="Q246" s="221">
        <v>0</v>
      </c>
      <c r="R246" s="221">
        <f>Q246*H246</f>
        <v>0</v>
      </c>
      <c r="S246" s="221">
        <v>0</v>
      </c>
      <c r="T246" s="222">
        <f>S246*H246</f>
        <v>0</v>
      </c>
      <c r="AR246" s="22" t="s">
        <v>260</v>
      </c>
      <c r="AT246" s="22" t="s">
        <v>129</v>
      </c>
      <c r="AU246" s="22" t="s">
        <v>83</v>
      </c>
      <c r="AY246" s="22" t="s">
        <v>127</v>
      </c>
      <c r="BE246" s="223">
        <f>IF(N246="základní",J246,0)</f>
        <v>0</v>
      </c>
      <c r="BF246" s="223">
        <f>IF(N246="snížená",J246,0)</f>
        <v>0</v>
      </c>
      <c r="BG246" s="223">
        <f>IF(N246="zákl. přenesená",J246,0)</f>
        <v>0</v>
      </c>
      <c r="BH246" s="223">
        <f>IF(N246="sníž. přenesená",J246,0)</f>
        <v>0</v>
      </c>
      <c r="BI246" s="223">
        <f>IF(N246="nulová",J246,0)</f>
        <v>0</v>
      </c>
      <c r="BJ246" s="22" t="s">
        <v>76</v>
      </c>
      <c r="BK246" s="223">
        <f>ROUND(I246*H246,2)</f>
        <v>0</v>
      </c>
      <c r="BL246" s="22" t="s">
        <v>260</v>
      </c>
      <c r="BM246" s="22" t="s">
        <v>446</v>
      </c>
    </row>
    <row r="247" spans="2:47" s="1" customFormat="1" ht="13.5">
      <c r="B247" s="44"/>
      <c r="C247" s="72"/>
      <c r="D247" s="224" t="s">
        <v>136</v>
      </c>
      <c r="E247" s="72"/>
      <c r="F247" s="225" t="s">
        <v>445</v>
      </c>
      <c r="G247" s="72"/>
      <c r="H247" s="72"/>
      <c r="I247" s="183"/>
      <c r="J247" s="72"/>
      <c r="K247" s="72"/>
      <c r="L247" s="70"/>
      <c r="M247" s="226"/>
      <c r="N247" s="45"/>
      <c r="O247" s="45"/>
      <c r="P247" s="45"/>
      <c r="Q247" s="45"/>
      <c r="R247" s="45"/>
      <c r="S247" s="45"/>
      <c r="T247" s="93"/>
      <c r="AT247" s="22" t="s">
        <v>136</v>
      </c>
      <c r="AU247" s="22" t="s">
        <v>83</v>
      </c>
    </row>
    <row r="248" spans="2:65" s="1" customFormat="1" ht="14.4" customHeight="1">
      <c r="B248" s="44"/>
      <c r="C248" s="212" t="s">
        <v>447</v>
      </c>
      <c r="D248" s="212" t="s">
        <v>129</v>
      </c>
      <c r="E248" s="213" t="s">
        <v>448</v>
      </c>
      <c r="F248" s="214" t="s">
        <v>449</v>
      </c>
      <c r="G248" s="215" t="s">
        <v>145</v>
      </c>
      <c r="H248" s="216">
        <v>1</v>
      </c>
      <c r="I248" s="217"/>
      <c r="J248" s="218">
        <f>ROUND(I248*H248,2)</f>
        <v>0</v>
      </c>
      <c r="K248" s="214" t="s">
        <v>450</v>
      </c>
      <c r="L248" s="70"/>
      <c r="M248" s="219" t="s">
        <v>21</v>
      </c>
      <c r="N248" s="220" t="s">
        <v>42</v>
      </c>
      <c r="O248" s="45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AR248" s="22" t="s">
        <v>260</v>
      </c>
      <c r="AT248" s="22" t="s">
        <v>129</v>
      </c>
      <c r="AU248" s="22" t="s">
        <v>83</v>
      </c>
      <c r="AY248" s="22" t="s">
        <v>127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22" t="s">
        <v>76</v>
      </c>
      <c r="BK248" s="223">
        <f>ROUND(I248*H248,2)</f>
        <v>0</v>
      </c>
      <c r="BL248" s="22" t="s">
        <v>260</v>
      </c>
      <c r="BM248" s="22" t="s">
        <v>451</v>
      </c>
    </row>
    <row r="249" spans="2:47" s="1" customFormat="1" ht="13.5">
      <c r="B249" s="44"/>
      <c r="C249" s="72"/>
      <c r="D249" s="224" t="s">
        <v>136</v>
      </c>
      <c r="E249" s="72"/>
      <c r="F249" s="225" t="s">
        <v>449</v>
      </c>
      <c r="G249" s="72"/>
      <c r="H249" s="72"/>
      <c r="I249" s="183"/>
      <c r="J249" s="72"/>
      <c r="K249" s="72"/>
      <c r="L249" s="70"/>
      <c r="M249" s="226"/>
      <c r="N249" s="45"/>
      <c r="O249" s="45"/>
      <c r="P249" s="45"/>
      <c r="Q249" s="45"/>
      <c r="R249" s="45"/>
      <c r="S249" s="45"/>
      <c r="T249" s="93"/>
      <c r="AT249" s="22" t="s">
        <v>136</v>
      </c>
      <c r="AU249" s="22" t="s">
        <v>83</v>
      </c>
    </row>
    <row r="250" spans="2:65" s="1" customFormat="1" ht="14.4" customHeight="1">
      <c r="B250" s="44"/>
      <c r="C250" s="212" t="s">
        <v>452</v>
      </c>
      <c r="D250" s="212" t="s">
        <v>129</v>
      </c>
      <c r="E250" s="213" t="s">
        <v>453</v>
      </c>
      <c r="F250" s="214" t="s">
        <v>454</v>
      </c>
      <c r="G250" s="215" t="s">
        <v>145</v>
      </c>
      <c r="H250" s="216">
        <v>1</v>
      </c>
      <c r="I250" s="217"/>
      <c r="J250" s="218">
        <f>ROUND(I250*H250,2)</f>
        <v>0</v>
      </c>
      <c r="K250" s="214" t="s">
        <v>21</v>
      </c>
      <c r="L250" s="70"/>
      <c r="M250" s="219" t="s">
        <v>21</v>
      </c>
      <c r="N250" s="220" t="s">
        <v>42</v>
      </c>
      <c r="O250" s="45"/>
      <c r="P250" s="221">
        <f>O250*H250</f>
        <v>0</v>
      </c>
      <c r="Q250" s="221">
        <v>0</v>
      </c>
      <c r="R250" s="221">
        <f>Q250*H250</f>
        <v>0</v>
      </c>
      <c r="S250" s="221">
        <v>0</v>
      </c>
      <c r="T250" s="222">
        <f>S250*H250</f>
        <v>0</v>
      </c>
      <c r="AR250" s="22" t="s">
        <v>260</v>
      </c>
      <c r="AT250" s="22" t="s">
        <v>129</v>
      </c>
      <c r="AU250" s="22" t="s">
        <v>83</v>
      </c>
      <c r="AY250" s="22" t="s">
        <v>127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22" t="s">
        <v>76</v>
      </c>
      <c r="BK250" s="223">
        <f>ROUND(I250*H250,2)</f>
        <v>0</v>
      </c>
      <c r="BL250" s="22" t="s">
        <v>260</v>
      </c>
      <c r="BM250" s="22" t="s">
        <v>455</v>
      </c>
    </row>
    <row r="251" spans="2:47" s="1" customFormat="1" ht="13.5">
      <c r="B251" s="44"/>
      <c r="C251" s="72"/>
      <c r="D251" s="224" t="s">
        <v>136</v>
      </c>
      <c r="E251" s="72"/>
      <c r="F251" s="225" t="s">
        <v>454</v>
      </c>
      <c r="G251" s="72"/>
      <c r="H251" s="72"/>
      <c r="I251" s="183"/>
      <c r="J251" s="72"/>
      <c r="K251" s="72"/>
      <c r="L251" s="70"/>
      <c r="M251" s="226"/>
      <c r="N251" s="45"/>
      <c r="O251" s="45"/>
      <c r="P251" s="45"/>
      <c r="Q251" s="45"/>
      <c r="R251" s="45"/>
      <c r="S251" s="45"/>
      <c r="T251" s="93"/>
      <c r="AT251" s="22" t="s">
        <v>136</v>
      </c>
      <c r="AU251" s="22" t="s">
        <v>83</v>
      </c>
    </row>
    <row r="252" spans="2:65" s="1" customFormat="1" ht="14.4" customHeight="1">
      <c r="B252" s="44"/>
      <c r="C252" s="212" t="s">
        <v>456</v>
      </c>
      <c r="D252" s="212" t="s">
        <v>129</v>
      </c>
      <c r="E252" s="213" t="s">
        <v>457</v>
      </c>
      <c r="F252" s="214" t="s">
        <v>458</v>
      </c>
      <c r="G252" s="215" t="s">
        <v>145</v>
      </c>
      <c r="H252" s="216">
        <v>1</v>
      </c>
      <c r="I252" s="217"/>
      <c r="J252" s="218">
        <f>ROUND(I252*H252,2)</f>
        <v>0</v>
      </c>
      <c r="K252" s="214" t="s">
        <v>133</v>
      </c>
      <c r="L252" s="70"/>
      <c r="M252" s="219" t="s">
        <v>21</v>
      </c>
      <c r="N252" s="220" t="s">
        <v>42</v>
      </c>
      <c r="O252" s="45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AR252" s="22" t="s">
        <v>260</v>
      </c>
      <c r="AT252" s="22" t="s">
        <v>129</v>
      </c>
      <c r="AU252" s="22" t="s">
        <v>83</v>
      </c>
      <c r="AY252" s="22" t="s">
        <v>127</v>
      </c>
      <c r="BE252" s="223">
        <f>IF(N252="základní",J252,0)</f>
        <v>0</v>
      </c>
      <c r="BF252" s="223">
        <f>IF(N252="snížená",J252,0)</f>
        <v>0</v>
      </c>
      <c r="BG252" s="223">
        <f>IF(N252="zákl. přenesená",J252,0)</f>
        <v>0</v>
      </c>
      <c r="BH252" s="223">
        <f>IF(N252="sníž. přenesená",J252,0)</f>
        <v>0</v>
      </c>
      <c r="BI252" s="223">
        <f>IF(N252="nulová",J252,0)</f>
        <v>0</v>
      </c>
      <c r="BJ252" s="22" t="s">
        <v>76</v>
      </c>
      <c r="BK252" s="223">
        <f>ROUND(I252*H252,2)</f>
        <v>0</v>
      </c>
      <c r="BL252" s="22" t="s">
        <v>260</v>
      </c>
      <c r="BM252" s="22" t="s">
        <v>459</v>
      </c>
    </row>
    <row r="253" spans="2:47" s="1" customFormat="1" ht="13.5">
      <c r="B253" s="44"/>
      <c r="C253" s="72"/>
      <c r="D253" s="224" t="s">
        <v>136</v>
      </c>
      <c r="E253" s="72"/>
      <c r="F253" s="225" t="s">
        <v>460</v>
      </c>
      <c r="G253" s="72"/>
      <c r="H253" s="72"/>
      <c r="I253" s="183"/>
      <c r="J253" s="72"/>
      <c r="K253" s="72"/>
      <c r="L253" s="70"/>
      <c r="M253" s="226"/>
      <c r="N253" s="45"/>
      <c r="O253" s="45"/>
      <c r="P253" s="45"/>
      <c r="Q253" s="45"/>
      <c r="R253" s="45"/>
      <c r="S253" s="45"/>
      <c r="T253" s="93"/>
      <c r="AT253" s="22" t="s">
        <v>136</v>
      </c>
      <c r="AU253" s="22" t="s">
        <v>83</v>
      </c>
    </row>
    <row r="254" spans="2:63" s="10" customFormat="1" ht="29.85" customHeight="1">
      <c r="B254" s="196"/>
      <c r="C254" s="197"/>
      <c r="D254" s="198" t="s">
        <v>70</v>
      </c>
      <c r="E254" s="210" t="s">
        <v>461</v>
      </c>
      <c r="F254" s="210" t="s">
        <v>462</v>
      </c>
      <c r="G254" s="197"/>
      <c r="H254" s="197"/>
      <c r="I254" s="200"/>
      <c r="J254" s="211">
        <f>BK254</f>
        <v>0</v>
      </c>
      <c r="K254" s="197"/>
      <c r="L254" s="202"/>
      <c r="M254" s="203"/>
      <c r="N254" s="204"/>
      <c r="O254" s="204"/>
      <c r="P254" s="205">
        <f>SUM(P255:P261)</f>
        <v>0</v>
      </c>
      <c r="Q254" s="204"/>
      <c r="R254" s="205">
        <f>SUM(R255:R261)</f>
        <v>3.10233922</v>
      </c>
      <c r="S254" s="204"/>
      <c r="T254" s="206">
        <f>SUM(T255:T261)</f>
        <v>3.27021</v>
      </c>
      <c r="AR254" s="207" t="s">
        <v>83</v>
      </c>
      <c r="AT254" s="208" t="s">
        <v>70</v>
      </c>
      <c r="AU254" s="208" t="s">
        <v>76</v>
      </c>
      <c r="AY254" s="207" t="s">
        <v>127</v>
      </c>
      <c r="BK254" s="209">
        <f>SUM(BK255:BK261)</f>
        <v>0</v>
      </c>
    </row>
    <row r="255" spans="2:65" s="1" customFormat="1" ht="22.8" customHeight="1">
      <c r="B255" s="44"/>
      <c r="C255" s="212" t="s">
        <v>463</v>
      </c>
      <c r="D255" s="212" t="s">
        <v>129</v>
      </c>
      <c r="E255" s="213" t="s">
        <v>464</v>
      </c>
      <c r="F255" s="214" t="s">
        <v>465</v>
      </c>
      <c r="G255" s="215" t="s">
        <v>150</v>
      </c>
      <c r="H255" s="216">
        <v>218.014</v>
      </c>
      <c r="I255" s="217"/>
      <c r="J255" s="218">
        <f>ROUND(I255*H255,2)</f>
        <v>0</v>
      </c>
      <c r="K255" s="214" t="s">
        <v>133</v>
      </c>
      <c r="L255" s="70"/>
      <c r="M255" s="219" t="s">
        <v>21</v>
      </c>
      <c r="N255" s="220" t="s">
        <v>42</v>
      </c>
      <c r="O255" s="45"/>
      <c r="P255" s="221">
        <f>O255*H255</f>
        <v>0</v>
      </c>
      <c r="Q255" s="221">
        <v>0.01423</v>
      </c>
      <c r="R255" s="221">
        <f>Q255*H255</f>
        <v>3.10233922</v>
      </c>
      <c r="S255" s="221">
        <v>0</v>
      </c>
      <c r="T255" s="222">
        <f>S255*H255</f>
        <v>0</v>
      </c>
      <c r="AR255" s="22" t="s">
        <v>260</v>
      </c>
      <c r="AT255" s="22" t="s">
        <v>129</v>
      </c>
      <c r="AU255" s="22" t="s">
        <v>83</v>
      </c>
      <c r="AY255" s="22" t="s">
        <v>127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22" t="s">
        <v>76</v>
      </c>
      <c r="BK255" s="223">
        <f>ROUND(I255*H255,2)</f>
        <v>0</v>
      </c>
      <c r="BL255" s="22" t="s">
        <v>260</v>
      </c>
      <c r="BM255" s="22" t="s">
        <v>466</v>
      </c>
    </row>
    <row r="256" spans="2:47" s="1" customFormat="1" ht="13.5">
      <c r="B256" s="44"/>
      <c r="C256" s="72"/>
      <c r="D256" s="224" t="s">
        <v>136</v>
      </c>
      <c r="E256" s="72"/>
      <c r="F256" s="225" t="s">
        <v>467</v>
      </c>
      <c r="G256" s="72"/>
      <c r="H256" s="72"/>
      <c r="I256" s="183"/>
      <c r="J256" s="72"/>
      <c r="K256" s="72"/>
      <c r="L256" s="70"/>
      <c r="M256" s="226"/>
      <c r="N256" s="45"/>
      <c r="O256" s="45"/>
      <c r="P256" s="45"/>
      <c r="Q256" s="45"/>
      <c r="R256" s="45"/>
      <c r="S256" s="45"/>
      <c r="T256" s="93"/>
      <c r="AT256" s="22" t="s">
        <v>136</v>
      </c>
      <c r="AU256" s="22" t="s">
        <v>83</v>
      </c>
    </row>
    <row r="257" spans="2:65" s="1" customFormat="1" ht="14.4" customHeight="1">
      <c r="B257" s="44"/>
      <c r="C257" s="212" t="s">
        <v>468</v>
      </c>
      <c r="D257" s="212" t="s">
        <v>129</v>
      </c>
      <c r="E257" s="213" t="s">
        <v>469</v>
      </c>
      <c r="F257" s="214" t="s">
        <v>470</v>
      </c>
      <c r="G257" s="215" t="s">
        <v>150</v>
      </c>
      <c r="H257" s="216">
        <v>218.014</v>
      </c>
      <c r="I257" s="217"/>
      <c r="J257" s="218">
        <f>ROUND(I257*H257,2)</f>
        <v>0</v>
      </c>
      <c r="K257" s="214" t="s">
        <v>133</v>
      </c>
      <c r="L257" s="70"/>
      <c r="M257" s="219" t="s">
        <v>21</v>
      </c>
      <c r="N257" s="220" t="s">
        <v>42</v>
      </c>
      <c r="O257" s="45"/>
      <c r="P257" s="221">
        <f>O257*H257</f>
        <v>0</v>
      </c>
      <c r="Q257" s="221">
        <v>0</v>
      </c>
      <c r="R257" s="221">
        <f>Q257*H257</f>
        <v>0</v>
      </c>
      <c r="S257" s="221">
        <v>0.015</v>
      </c>
      <c r="T257" s="222">
        <f>S257*H257</f>
        <v>3.27021</v>
      </c>
      <c r="AR257" s="22" t="s">
        <v>260</v>
      </c>
      <c r="AT257" s="22" t="s">
        <v>129</v>
      </c>
      <c r="AU257" s="22" t="s">
        <v>83</v>
      </c>
      <c r="AY257" s="22" t="s">
        <v>127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22" t="s">
        <v>76</v>
      </c>
      <c r="BK257" s="223">
        <f>ROUND(I257*H257,2)</f>
        <v>0</v>
      </c>
      <c r="BL257" s="22" t="s">
        <v>260</v>
      </c>
      <c r="BM257" s="22" t="s">
        <v>471</v>
      </c>
    </row>
    <row r="258" spans="2:47" s="1" customFormat="1" ht="13.5">
      <c r="B258" s="44"/>
      <c r="C258" s="72"/>
      <c r="D258" s="224" t="s">
        <v>136</v>
      </c>
      <c r="E258" s="72"/>
      <c r="F258" s="225" t="s">
        <v>472</v>
      </c>
      <c r="G258" s="72"/>
      <c r="H258" s="72"/>
      <c r="I258" s="183"/>
      <c r="J258" s="72"/>
      <c r="K258" s="72"/>
      <c r="L258" s="70"/>
      <c r="M258" s="226"/>
      <c r="N258" s="45"/>
      <c r="O258" s="45"/>
      <c r="P258" s="45"/>
      <c r="Q258" s="45"/>
      <c r="R258" s="45"/>
      <c r="S258" s="45"/>
      <c r="T258" s="93"/>
      <c r="AT258" s="22" t="s">
        <v>136</v>
      </c>
      <c r="AU258" s="22" t="s">
        <v>83</v>
      </c>
    </row>
    <row r="259" spans="2:51" s="11" customFormat="1" ht="13.5">
      <c r="B259" s="227"/>
      <c r="C259" s="228"/>
      <c r="D259" s="224" t="s">
        <v>138</v>
      </c>
      <c r="E259" s="229" t="s">
        <v>21</v>
      </c>
      <c r="F259" s="230" t="s">
        <v>473</v>
      </c>
      <c r="G259" s="228"/>
      <c r="H259" s="231">
        <v>218.014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138</v>
      </c>
      <c r="AU259" s="237" t="s">
        <v>83</v>
      </c>
      <c r="AV259" s="11" t="s">
        <v>83</v>
      </c>
      <c r="AW259" s="11" t="s">
        <v>35</v>
      </c>
      <c r="AX259" s="11" t="s">
        <v>76</v>
      </c>
      <c r="AY259" s="237" t="s">
        <v>127</v>
      </c>
    </row>
    <row r="260" spans="2:65" s="1" customFormat="1" ht="14.4" customHeight="1">
      <c r="B260" s="44"/>
      <c r="C260" s="212" t="s">
        <v>474</v>
      </c>
      <c r="D260" s="212" t="s">
        <v>129</v>
      </c>
      <c r="E260" s="213" t="s">
        <v>475</v>
      </c>
      <c r="F260" s="214" t="s">
        <v>476</v>
      </c>
      <c r="G260" s="215" t="s">
        <v>183</v>
      </c>
      <c r="H260" s="216">
        <v>3.102</v>
      </c>
      <c r="I260" s="217"/>
      <c r="J260" s="218">
        <f>ROUND(I260*H260,2)</f>
        <v>0</v>
      </c>
      <c r="K260" s="214" t="s">
        <v>133</v>
      </c>
      <c r="L260" s="70"/>
      <c r="M260" s="219" t="s">
        <v>21</v>
      </c>
      <c r="N260" s="220" t="s">
        <v>42</v>
      </c>
      <c r="O260" s="45"/>
      <c r="P260" s="221">
        <f>O260*H260</f>
        <v>0</v>
      </c>
      <c r="Q260" s="221">
        <v>0</v>
      </c>
      <c r="R260" s="221">
        <f>Q260*H260</f>
        <v>0</v>
      </c>
      <c r="S260" s="221">
        <v>0</v>
      </c>
      <c r="T260" s="222">
        <f>S260*H260</f>
        <v>0</v>
      </c>
      <c r="AR260" s="22" t="s">
        <v>260</v>
      </c>
      <c r="AT260" s="22" t="s">
        <v>129</v>
      </c>
      <c r="AU260" s="22" t="s">
        <v>83</v>
      </c>
      <c r="AY260" s="22" t="s">
        <v>127</v>
      </c>
      <c r="BE260" s="223">
        <f>IF(N260="základní",J260,0)</f>
        <v>0</v>
      </c>
      <c r="BF260" s="223">
        <f>IF(N260="snížená",J260,0)</f>
        <v>0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22" t="s">
        <v>76</v>
      </c>
      <c r="BK260" s="223">
        <f>ROUND(I260*H260,2)</f>
        <v>0</v>
      </c>
      <c r="BL260" s="22" t="s">
        <v>260</v>
      </c>
      <c r="BM260" s="22" t="s">
        <v>477</v>
      </c>
    </row>
    <row r="261" spans="2:47" s="1" customFormat="1" ht="13.5">
      <c r="B261" s="44"/>
      <c r="C261" s="72"/>
      <c r="D261" s="224" t="s">
        <v>136</v>
      </c>
      <c r="E261" s="72"/>
      <c r="F261" s="225" t="s">
        <v>478</v>
      </c>
      <c r="G261" s="72"/>
      <c r="H261" s="72"/>
      <c r="I261" s="183"/>
      <c r="J261" s="72"/>
      <c r="K261" s="72"/>
      <c r="L261" s="70"/>
      <c r="M261" s="226"/>
      <c r="N261" s="45"/>
      <c r="O261" s="45"/>
      <c r="P261" s="45"/>
      <c r="Q261" s="45"/>
      <c r="R261" s="45"/>
      <c r="S261" s="45"/>
      <c r="T261" s="93"/>
      <c r="AT261" s="22" t="s">
        <v>136</v>
      </c>
      <c r="AU261" s="22" t="s">
        <v>83</v>
      </c>
    </row>
    <row r="262" spans="2:63" s="10" customFormat="1" ht="29.85" customHeight="1">
      <c r="B262" s="196"/>
      <c r="C262" s="197"/>
      <c r="D262" s="198" t="s">
        <v>70</v>
      </c>
      <c r="E262" s="210" t="s">
        <v>479</v>
      </c>
      <c r="F262" s="210" t="s">
        <v>480</v>
      </c>
      <c r="G262" s="197"/>
      <c r="H262" s="197"/>
      <c r="I262" s="200"/>
      <c r="J262" s="211">
        <f>BK262</f>
        <v>0</v>
      </c>
      <c r="K262" s="197"/>
      <c r="L262" s="202"/>
      <c r="M262" s="203"/>
      <c r="N262" s="204"/>
      <c r="O262" s="204"/>
      <c r="P262" s="205">
        <f>SUM(P263:P313)</f>
        <v>0</v>
      </c>
      <c r="Q262" s="204"/>
      <c r="R262" s="205">
        <f>SUM(R263:R313)</f>
        <v>2.0835647999999996</v>
      </c>
      <c r="S262" s="204"/>
      <c r="T262" s="206">
        <f>SUM(T263:T313)</f>
        <v>0.31653381999999997</v>
      </c>
      <c r="AR262" s="207" t="s">
        <v>83</v>
      </c>
      <c r="AT262" s="208" t="s">
        <v>70</v>
      </c>
      <c r="AU262" s="208" t="s">
        <v>76</v>
      </c>
      <c r="AY262" s="207" t="s">
        <v>127</v>
      </c>
      <c r="BK262" s="209">
        <f>SUM(BK263:BK313)</f>
        <v>0</v>
      </c>
    </row>
    <row r="263" spans="2:65" s="1" customFormat="1" ht="14.4" customHeight="1">
      <c r="B263" s="44"/>
      <c r="C263" s="212" t="s">
        <v>481</v>
      </c>
      <c r="D263" s="212" t="s">
        <v>129</v>
      </c>
      <c r="E263" s="213" t="s">
        <v>482</v>
      </c>
      <c r="F263" s="214" t="s">
        <v>483</v>
      </c>
      <c r="G263" s="215" t="s">
        <v>150</v>
      </c>
      <c r="H263" s="216">
        <v>24.403</v>
      </c>
      <c r="I263" s="217"/>
      <c r="J263" s="218">
        <f>ROUND(I263*H263,2)</f>
        <v>0</v>
      </c>
      <c r="K263" s="214" t="s">
        <v>133</v>
      </c>
      <c r="L263" s="70"/>
      <c r="M263" s="219" t="s">
        <v>21</v>
      </c>
      <c r="N263" s="220" t="s">
        <v>42</v>
      </c>
      <c r="O263" s="45"/>
      <c r="P263" s="221">
        <f>O263*H263</f>
        <v>0</v>
      </c>
      <c r="Q263" s="221">
        <v>0</v>
      </c>
      <c r="R263" s="221">
        <f>Q263*H263</f>
        <v>0</v>
      </c>
      <c r="S263" s="221">
        <v>0.00594</v>
      </c>
      <c r="T263" s="222">
        <f>S263*H263</f>
        <v>0.14495381999999998</v>
      </c>
      <c r="AR263" s="22" t="s">
        <v>260</v>
      </c>
      <c r="AT263" s="22" t="s">
        <v>129</v>
      </c>
      <c r="AU263" s="22" t="s">
        <v>83</v>
      </c>
      <c r="AY263" s="22" t="s">
        <v>127</v>
      </c>
      <c r="BE263" s="223">
        <f>IF(N263="základní",J263,0)</f>
        <v>0</v>
      </c>
      <c r="BF263" s="223">
        <f>IF(N263="snížená",J263,0)</f>
        <v>0</v>
      </c>
      <c r="BG263" s="223">
        <f>IF(N263="zákl. přenesená",J263,0)</f>
        <v>0</v>
      </c>
      <c r="BH263" s="223">
        <f>IF(N263="sníž. přenesená",J263,0)</f>
        <v>0</v>
      </c>
      <c r="BI263" s="223">
        <f>IF(N263="nulová",J263,0)</f>
        <v>0</v>
      </c>
      <c r="BJ263" s="22" t="s">
        <v>76</v>
      </c>
      <c r="BK263" s="223">
        <f>ROUND(I263*H263,2)</f>
        <v>0</v>
      </c>
      <c r="BL263" s="22" t="s">
        <v>260</v>
      </c>
      <c r="BM263" s="22" t="s">
        <v>484</v>
      </c>
    </row>
    <row r="264" spans="2:47" s="1" customFormat="1" ht="13.5">
      <c r="B264" s="44"/>
      <c r="C264" s="72"/>
      <c r="D264" s="224" t="s">
        <v>136</v>
      </c>
      <c r="E264" s="72"/>
      <c r="F264" s="225" t="s">
        <v>485</v>
      </c>
      <c r="G264" s="72"/>
      <c r="H264" s="72"/>
      <c r="I264" s="183"/>
      <c r="J264" s="72"/>
      <c r="K264" s="72"/>
      <c r="L264" s="70"/>
      <c r="M264" s="226"/>
      <c r="N264" s="45"/>
      <c r="O264" s="45"/>
      <c r="P264" s="45"/>
      <c r="Q264" s="45"/>
      <c r="R264" s="45"/>
      <c r="S264" s="45"/>
      <c r="T264" s="93"/>
      <c r="AT264" s="22" t="s">
        <v>136</v>
      </c>
      <c r="AU264" s="22" t="s">
        <v>83</v>
      </c>
    </row>
    <row r="265" spans="2:51" s="11" customFormat="1" ht="13.5">
      <c r="B265" s="227"/>
      <c r="C265" s="228"/>
      <c r="D265" s="224" t="s">
        <v>138</v>
      </c>
      <c r="E265" s="229" t="s">
        <v>21</v>
      </c>
      <c r="F265" s="230" t="s">
        <v>486</v>
      </c>
      <c r="G265" s="228"/>
      <c r="H265" s="231">
        <v>10.701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138</v>
      </c>
      <c r="AU265" s="237" t="s">
        <v>83</v>
      </c>
      <c r="AV265" s="11" t="s">
        <v>83</v>
      </c>
      <c r="AW265" s="11" t="s">
        <v>35</v>
      </c>
      <c r="AX265" s="11" t="s">
        <v>71</v>
      </c>
      <c r="AY265" s="237" t="s">
        <v>127</v>
      </c>
    </row>
    <row r="266" spans="2:51" s="11" customFormat="1" ht="13.5">
      <c r="B266" s="227"/>
      <c r="C266" s="228"/>
      <c r="D266" s="224" t="s">
        <v>138</v>
      </c>
      <c r="E266" s="229" t="s">
        <v>21</v>
      </c>
      <c r="F266" s="230" t="s">
        <v>487</v>
      </c>
      <c r="G266" s="228"/>
      <c r="H266" s="231">
        <v>11.077</v>
      </c>
      <c r="I266" s="232"/>
      <c r="J266" s="228"/>
      <c r="K266" s="228"/>
      <c r="L266" s="233"/>
      <c r="M266" s="234"/>
      <c r="N266" s="235"/>
      <c r="O266" s="235"/>
      <c r="P266" s="235"/>
      <c r="Q266" s="235"/>
      <c r="R266" s="235"/>
      <c r="S266" s="235"/>
      <c r="T266" s="236"/>
      <c r="AT266" s="237" t="s">
        <v>138</v>
      </c>
      <c r="AU266" s="237" t="s">
        <v>83</v>
      </c>
      <c r="AV266" s="11" t="s">
        <v>83</v>
      </c>
      <c r="AW266" s="11" t="s">
        <v>35</v>
      </c>
      <c r="AX266" s="11" t="s">
        <v>71</v>
      </c>
      <c r="AY266" s="237" t="s">
        <v>127</v>
      </c>
    </row>
    <row r="267" spans="2:51" s="11" customFormat="1" ht="13.5">
      <c r="B267" s="227"/>
      <c r="C267" s="228"/>
      <c r="D267" s="224" t="s">
        <v>138</v>
      </c>
      <c r="E267" s="229" t="s">
        <v>21</v>
      </c>
      <c r="F267" s="230" t="s">
        <v>488</v>
      </c>
      <c r="G267" s="228"/>
      <c r="H267" s="231">
        <v>2.625</v>
      </c>
      <c r="I267" s="232"/>
      <c r="J267" s="228"/>
      <c r="K267" s="228"/>
      <c r="L267" s="233"/>
      <c r="M267" s="234"/>
      <c r="N267" s="235"/>
      <c r="O267" s="235"/>
      <c r="P267" s="235"/>
      <c r="Q267" s="235"/>
      <c r="R267" s="235"/>
      <c r="S267" s="235"/>
      <c r="T267" s="236"/>
      <c r="AT267" s="237" t="s">
        <v>138</v>
      </c>
      <c r="AU267" s="237" t="s">
        <v>83</v>
      </c>
      <c r="AV267" s="11" t="s">
        <v>83</v>
      </c>
      <c r="AW267" s="11" t="s">
        <v>35</v>
      </c>
      <c r="AX267" s="11" t="s">
        <v>71</v>
      </c>
      <c r="AY267" s="237" t="s">
        <v>127</v>
      </c>
    </row>
    <row r="268" spans="2:51" s="12" customFormat="1" ht="13.5">
      <c r="B268" s="248"/>
      <c r="C268" s="249"/>
      <c r="D268" s="224" t="s">
        <v>138</v>
      </c>
      <c r="E268" s="250" t="s">
        <v>21</v>
      </c>
      <c r="F268" s="251" t="s">
        <v>207</v>
      </c>
      <c r="G268" s="249"/>
      <c r="H268" s="252">
        <v>24.403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138</v>
      </c>
      <c r="AU268" s="258" t="s">
        <v>83</v>
      </c>
      <c r="AV268" s="12" t="s">
        <v>134</v>
      </c>
      <c r="AW268" s="12" t="s">
        <v>35</v>
      </c>
      <c r="AX268" s="12" t="s">
        <v>76</v>
      </c>
      <c r="AY268" s="258" t="s">
        <v>127</v>
      </c>
    </row>
    <row r="269" spans="2:65" s="1" customFormat="1" ht="14.4" customHeight="1">
      <c r="B269" s="44"/>
      <c r="C269" s="212" t="s">
        <v>489</v>
      </c>
      <c r="D269" s="212" t="s">
        <v>129</v>
      </c>
      <c r="E269" s="213" t="s">
        <v>490</v>
      </c>
      <c r="F269" s="214" t="s">
        <v>491</v>
      </c>
      <c r="G269" s="215" t="s">
        <v>163</v>
      </c>
      <c r="H269" s="216">
        <v>56.9</v>
      </c>
      <c r="I269" s="217"/>
      <c r="J269" s="218">
        <f>ROUND(I269*H269,2)</f>
        <v>0</v>
      </c>
      <c r="K269" s="214" t="s">
        <v>133</v>
      </c>
      <c r="L269" s="70"/>
      <c r="M269" s="219" t="s">
        <v>21</v>
      </c>
      <c r="N269" s="220" t="s">
        <v>42</v>
      </c>
      <c r="O269" s="45"/>
      <c r="P269" s="221">
        <f>O269*H269</f>
        <v>0</v>
      </c>
      <c r="Q269" s="221">
        <v>0</v>
      </c>
      <c r="R269" s="221">
        <f>Q269*H269</f>
        <v>0</v>
      </c>
      <c r="S269" s="221">
        <v>0.0026</v>
      </c>
      <c r="T269" s="222">
        <f>S269*H269</f>
        <v>0.14794</v>
      </c>
      <c r="AR269" s="22" t="s">
        <v>260</v>
      </c>
      <c r="AT269" s="22" t="s">
        <v>129</v>
      </c>
      <c r="AU269" s="22" t="s">
        <v>83</v>
      </c>
      <c r="AY269" s="22" t="s">
        <v>127</v>
      </c>
      <c r="BE269" s="223">
        <f>IF(N269="základní",J269,0)</f>
        <v>0</v>
      </c>
      <c r="BF269" s="223">
        <f>IF(N269="snížená",J269,0)</f>
        <v>0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22" t="s">
        <v>76</v>
      </c>
      <c r="BK269" s="223">
        <f>ROUND(I269*H269,2)</f>
        <v>0</v>
      </c>
      <c r="BL269" s="22" t="s">
        <v>260</v>
      </c>
      <c r="BM269" s="22" t="s">
        <v>492</v>
      </c>
    </row>
    <row r="270" spans="2:47" s="1" customFormat="1" ht="13.5">
      <c r="B270" s="44"/>
      <c r="C270" s="72"/>
      <c r="D270" s="224" t="s">
        <v>136</v>
      </c>
      <c r="E270" s="72"/>
      <c r="F270" s="225" t="s">
        <v>493</v>
      </c>
      <c r="G270" s="72"/>
      <c r="H270" s="72"/>
      <c r="I270" s="183"/>
      <c r="J270" s="72"/>
      <c r="K270" s="72"/>
      <c r="L270" s="70"/>
      <c r="M270" s="226"/>
      <c r="N270" s="45"/>
      <c r="O270" s="45"/>
      <c r="P270" s="45"/>
      <c r="Q270" s="45"/>
      <c r="R270" s="45"/>
      <c r="S270" s="45"/>
      <c r="T270" s="93"/>
      <c r="AT270" s="22" t="s">
        <v>136</v>
      </c>
      <c r="AU270" s="22" t="s">
        <v>83</v>
      </c>
    </row>
    <row r="271" spans="2:51" s="11" customFormat="1" ht="13.5">
      <c r="B271" s="227"/>
      <c r="C271" s="228"/>
      <c r="D271" s="224" t="s">
        <v>138</v>
      </c>
      <c r="E271" s="229" t="s">
        <v>21</v>
      </c>
      <c r="F271" s="230" t="s">
        <v>494</v>
      </c>
      <c r="G271" s="228"/>
      <c r="H271" s="231">
        <v>56.9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138</v>
      </c>
      <c r="AU271" s="237" t="s">
        <v>83</v>
      </c>
      <c r="AV271" s="11" t="s">
        <v>83</v>
      </c>
      <c r="AW271" s="11" t="s">
        <v>35</v>
      </c>
      <c r="AX271" s="11" t="s">
        <v>76</v>
      </c>
      <c r="AY271" s="237" t="s">
        <v>127</v>
      </c>
    </row>
    <row r="272" spans="2:65" s="1" customFormat="1" ht="14.4" customHeight="1">
      <c r="B272" s="44"/>
      <c r="C272" s="212" t="s">
        <v>495</v>
      </c>
      <c r="D272" s="212" t="s">
        <v>129</v>
      </c>
      <c r="E272" s="213" t="s">
        <v>496</v>
      </c>
      <c r="F272" s="214" t="s">
        <v>497</v>
      </c>
      <c r="G272" s="215" t="s">
        <v>163</v>
      </c>
      <c r="H272" s="216">
        <v>6</v>
      </c>
      <c r="I272" s="217"/>
      <c r="J272" s="218">
        <f>ROUND(I272*H272,2)</f>
        <v>0</v>
      </c>
      <c r="K272" s="214" t="s">
        <v>133</v>
      </c>
      <c r="L272" s="70"/>
      <c r="M272" s="219" t="s">
        <v>21</v>
      </c>
      <c r="N272" s="220" t="s">
        <v>42</v>
      </c>
      <c r="O272" s="45"/>
      <c r="P272" s="221">
        <f>O272*H272</f>
        <v>0</v>
      </c>
      <c r="Q272" s="221">
        <v>0</v>
      </c>
      <c r="R272" s="221">
        <f>Q272*H272</f>
        <v>0</v>
      </c>
      <c r="S272" s="221">
        <v>0.00394</v>
      </c>
      <c r="T272" s="222">
        <f>S272*H272</f>
        <v>0.02364</v>
      </c>
      <c r="AR272" s="22" t="s">
        <v>260</v>
      </c>
      <c r="AT272" s="22" t="s">
        <v>129</v>
      </c>
      <c r="AU272" s="22" t="s">
        <v>83</v>
      </c>
      <c r="AY272" s="22" t="s">
        <v>127</v>
      </c>
      <c r="BE272" s="223">
        <f>IF(N272="základní",J272,0)</f>
        <v>0</v>
      </c>
      <c r="BF272" s="223">
        <f>IF(N272="snížená",J272,0)</f>
        <v>0</v>
      </c>
      <c r="BG272" s="223">
        <f>IF(N272="zákl. přenesená",J272,0)</f>
        <v>0</v>
      </c>
      <c r="BH272" s="223">
        <f>IF(N272="sníž. přenesená",J272,0)</f>
        <v>0</v>
      </c>
      <c r="BI272" s="223">
        <f>IF(N272="nulová",J272,0)</f>
        <v>0</v>
      </c>
      <c r="BJ272" s="22" t="s">
        <v>76</v>
      </c>
      <c r="BK272" s="223">
        <f>ROUND(I272*H272,2)</f>
        <v>0</v>
      </c>
      <c r="BL272" s="22" t="s">
        <v>260</v>
      </c>
      <c r="BM272" s="22" t="s">
        <v>498</v>
      </c>
    </row>
    <row r="273" spans="2:47" s="1" customFormat="1" ht="13.5">
      <c r="B273" s="44"/>
      <c r="C273" s="72"/>
      <c r="D273" s="224" t="s">
        <v>136</v>
      </c>
      <c r="E273" s="72"/>
      <c r="F273" s="225" t="s">
        <v>499</v>
      </c>
      <c r="G273" s="72"/>
      <c r="H273" s="72"/>
      <c r="I273" s="183"/>
      <c r="J273" s="72"/>
      <c r="K273" s="72"/>
      <c r="L273" s="70"/>
      <c r="M273" s="226"/>
      <c r="N273" s="45"/>
      <c r="O273" s="45"/>
      <c r="P273" s="45"/>
      <c r="Q273" s="45"/>
      <c r="R273" s="45"/>
      <c r="S273" s="45"/>
      <c r="T273" s="93"/>
      <c r="AT273" s="22" t="s">
        <v>136</v>
      </c>
      <c r="AU273" s="22" t="s">
        <v>83</v>
      </c>
    </row>
    <row r="274" spans="2:65" s="1" customFormat="1" ht="22.8" customHeight="1">
      <c r="B274" s="44"/>
      <c r="C274" s="212" t="s">
        <v>500</v>
      </c>
      <c r="D274" s="212" t="s">
        <v>129</v>
      </c>
      <c r="E274" s="213" t="s">
        <v>501</v>
      </c>
      <c r="F274" s="214" t="s">
        <v>502</v>
      </c>
      <c r="G274" s="215" t="s">
        <v>150</v>
      </c>
      <c r="H274" s="216">
        <v>193.611</v>
      </c>
      <c r="I274" s="217"/>
      <c r="J274" s="218">
        <f>ROUND(I274*H274,2)</f>
        <v>0</v>
      </c>
      <c r="K274" s="214" t="s">
        <v>133</v>
      </c>
      <c r="L274" s="70"/>
      <c r="M274" s="219" t="s">
        <v>21</v>
      </c>
      <c r="N274" s="220" t="s">
        <v>42</v>
      </c>
      <c r="O274" s="45"/>
      <c r="P274" s="221">
        <f>O274*H274</f>
        <v>0</v>
      </c>
      <c r="Q274" s="221">
        <v>0.0065</v>
      </c>
      <c r="R274" s="221">
        <f>Q274*H274</f>
        <v>1.2584715</v>
      </c>
      <c r="S274" s="221">
        <v>0</v>
      </c>
      <c r="T274" s="222">
        <f>S274*H274</f>
        <v>0</v>
      </c>
      <c r="AR274" s="22" t="s">
        <v>260</v>
      </c>
      <c r="AT274" s="22" t="s">
        <v>129</v>
      </c>
      <c r="AU274" s="22" t="s">
        <v>83</v>
      </c>
      <c r="AY274" s="22" t="s">
        <v>127</v>
      </c>
      <c r="BE274" s="223">
        <f>IF(N274="základní",J274,0)</f>
        <v>0</v>
      </c>
      <c r="BF274" s="223">
        <f>IF(N274="snížená",J274,0)</f>
        <v>0</v>
      </c>
      <c r="BG274" s="223">
        <f>IF(N274="zákl. přenesená",J274,0)</f>
        <v>0</v>
      </c>
      <c r="BH274" s="223">
        <f>IF(N274="sníž. přenesená",J274,0)</f>
        <v>0</v>
      </c>
      <c r="BI274" s="223">
        <f>IF(N274="nulová",J274,0)</f>
        <v>0</v>
      </c>
      <c r="BJ274" s="22" t="s">
        <v>76</v>
      </c>
      <c r="BK274" s="223">
        <f>ROUND(I274*H274,2)</f>
        <v>0</v>
      </c>
      <c r="BL274" s="22" t="s">
        <v>260</v>
      </c>
      <c r="BM274" s="22" t="s">
        <v>503</v>
      </c>
    </row>
    <row r="275" spans="2:47" s="1" customFormat="1" ht="13.5">
      <c r="B275" s="44"/>
      <c r="C275" s="72"/>
      <c r="D275" s="224" t="s">
        <v>136</v>
      </c>
      <c r="E275" s="72"/>
      <c r="F275" s="225" t="s">
        <v>504</v>
      </c>
      <c r="G275" s="72"/>
      <c r="H275" s="72"/>
      <c r="I275" s="183"/>
      <c r="J275" s="72"/>
      <c r="K275" s="72"/>
      <c r="L275" s="70"/>
      <c r="M275" s="226"/>
      <c r="N275" s="45"/>
      <c r="O275" s="45"/>
      <c r="P275" s="45"/>
      <c r="Q275" s="45"/>
      <c r="R275" s="45"/>
      <c r="S275" s="45"/>
      <c r="T275" s="93"/>
      <c r="AT275" s="22" t="s">
        <v>136</v>
      </c>
      <c r="AU275" s="22" t="s">
        <v>83</v>
      </c>
    </row>
    <row r="276" spans="2:51" s="11" customFormat="1" ht="13.5">
      <c r="B276" s="227"/>
      <c r="C276" s="228"/>
      <c r="D276" s="224" t="s">
        <v>138</v>
      </c>
      <c r="E276" s="229" t="s">
        <v>21</v>
      </c>
      <c r="F276" s="230" t="s">
        <v>505</v>
      </c>
      <c r="G276" s="228"/>
      <c r="H276" s="231">
        <v>24.633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AT276" s="237" t="s">
        <v>138</v>
      </c>
      <c r="AU276" s="237" t="s">
        <v>83</v>
      </c>
      <c r="AV276" s="11" t="s">
        <v>83</v>
      </c>
      <c r="AW276" s="11" t="s">
        <v>35</v>
      </c>
      <c r="AX276" s="11" t="s">
        <v>71</v>
      </c>
      <c r="AY276" s="237" t="s">
        <v>127</v>
      </c>
    </row>
    <row r="277" spans="2:51" s="11" customFormat="1" ht="13.5">
      <c r="B277" s="227"/>
      <c r="C277" s="228"/>
      <c r="D277" s="224" t="s">
        <v>138</v>
      </c>
      <c r="E277" s="229" t="s">
        <v>21</v>
      </c>
      <c r="F277" s="230" t="s">
        <v>506</v>
      </c>
      <c r="G277" s="228"/>
      <c r="H277" s="231">
        <v>71.121</v>
      </c>
      <c r="I277" s="232"/>
      <c r="J277" s="228"/>
      <c r="K277" s="228"/>
      <c r="L277" s="233"/>
      <c r="M277" s="234"/>
      <c r="N277" s="235"/>
      <c r="O277" s="235"/>
      <c r="P277" s="235"/>
      <c r="Q277" s="235"/>
      <c r="R277" s="235"/>
      <c r="S277" s="235"/>
      <c r="T277" s="236"/>
      <c r="AT277" s="237" t="s">
        <v>138</v>
      </c>
      <c r="AU277" s="237" t="s">
        <v>83</v>
      </c>
      <c r="AV277" s="11" t="s">
        <v>83</v>
      </c>
      <c r="AW277" s="11" t="s">
        <v>35</v>
      </c>
      <c r="AX277" s="11" t="s">
        <v>71</v>
      </c>
      <c r="AY277" s="237" t="s">
        <v>127</v>
      </c>
    </row>
    <row r="278" spans="2:51" s="11" customFormat="1" ht="13.5">
      <c r="B278" s="227"/>
      <c r="C278" s="228"/>
      <c r="D278" s="224" t="s">
        <v>138</v>
      </c>
      <c r="E278" s="229" t="s">
        <v>21</v>
      </c>
      <c r="F278" s="230" t="s">
        <v>507</v>
      </c>
      <c r="G278" s="228"/>
      <c r="H278" s="231">
        <v>65.883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AT278" s="237" t="s">
        <v>138</v>
      </c>
      <c r="AU278" s="237" t="s">
        <v>83</v>
      </c>
      <c r="AV278" s="11" t="s">
        <v>83</v>
      </c>
      <c r="AW278" s="11" t="s">
        <v>35</v>
      </c>
      <c r="AX278" s="11" t="s">
        <v>71</v>
      </c>
      <c r="AY278" s="237" t="s">
        <v>127</v>
      </c>
    </row>
    <row r="279" spans="2:51" s="11" customFormat="1" ht="13.5">
      <c r="B279" s="227"/>
      <c r="C279" s="228"/>
      <c r="D279" s="224" t="s">
        <v>138</v>
      </c>
      <c r="E279" s="229" t="s">
        <v>21</v>
      </c>
      <c r="F279" s="230" t="s">
        <v>508</v>
      </c>
      <c r="G279" s="228"/>
      <c r="H279" s="231">
        <v>31.974</v>
      </c>
      <c r="I279" s="232"/>
      <c r="J279" s="228"/>
      <c r="K279" s="228"/>
      <c r="L279" s="233"/>
      <c r="M279" s="234"/>
      <c r="N279" s="235"/>
      <c r="O279" s="235"/>
      <c r="P279" s="235"/>
      <c r="Q279" s="235"/>
      <c r="R279" s="235"/>
      <c r="S279" s="235"/>
      <c r="T279" s="236"/>
      <c r="AT279" s="237" t="s">
        <v>138</v>
      </c>
      <c r="AU279" s="237" t="s">
        <v>83</v>
      </c>
      <c r="AV279" s="11" t="s">
        <v>83</v>
      </c>
      <c r="AW279" s="11" t="s">
        <v>35</v>
      </c>
      <c r="AX279" s="11" t="s">
        <v>71</v>
      </c>
      <c r="AY279" s="237" t="s">
        <v>127</v>
      </c>
    </row>
    <row r="280" spans="2:51" s="12" customFormat="1" ht="13.5">
      <c r="B280" s="248"/>
      <c r="C280" s="249"/>
      <c r="D280" s="224" t="s">
        <v>138</v>
      </c>
      <c r="E280" s="250" t="s">
        <v>21</v>
      </c>
      <c r="F280" s="251" t="s">
        <v>207</v>
      </c>
      <c r="G280" s="249"/>
      <c r="H280" s="252">
        <v>193.611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138</v>
      </c>
      <c r="AU280" s="258" t="s">
        <v>83</v>
      </c>
      <c r="AV280" s="12" t="s">
        <v>134</v>
      </c>
      <c r="AW280" s="12" t="s">
        <v>35</v>
      </c>
      <c r="AX280" s="12" t="s">
        <v>76</v>
      </c>
      <c r="AY280" s="258" t="s">
        <v>127</v>
      </c>
    </row>
    <row r="281" spans="2:65" s="1" customFormat="1" ht="22.8" customHeight="1">
      <c r="B281" s="44"/>
      <c r="C281" s="212" t="s">
        <v>509</v>
      </c>
      <c r="D281" s="212" t="s">
        <v>129</v>
      </c>
      <c r="E281" s="213" t="s">
        <v>510</v>
      </c>
      <c r="F281" s="214" t="s">
        <v>511</v>
      </c>
      <c r="G281" s="215" t="s">
        <v>150</v>
      </c>
      <c r="H281" s="216">
        <v>1.4</v>
      </c>
      <c r="I281" s="217"/>
      <c r="J281" s="218">
        <f>ROUND(I281*H281,2)</f>
        <v>0</v>
      </c>
      <c r="K281" s="214" t="s">
        <v>133</v>
      </c>
      <c r="L281" s="70"/>
      <c r="M281" s="219" t="s">
        <v>21</v>
      </c>
      <c r="N281" s="220" t="s">
        <v>42</v>
      </c>
      <c r="O281" s="45"/>
      <c r="P281" s="221">
        <f>O281*H281</f>
        <v>0</v>
      </c>
      <c r="Q281" s="221">
        <v>0.0067</v>
      </c>
      <c r="R281" s="221">
        <f>Q281*H281</f>
        <v>0.00938</v>
      </c>
      <c r="S281" s="221">
        <v>0</v>
      </c>
      <c r="T281" s="222">
        <f>S281*H281</f>
        <v>0</v>
      </c>
      <c r="AR281" s="22" t="s">
        <v>260</v>
      </c>
      <c r="AT281" s="22" t="s">
        <v>129</v>
      </c>
      <c r="AU281" s="22" t="s">
        <v>83</v>
      </c>
      <c r="AY281" s="22" t="s">
        <v>127</v>
      </c>
      <c r="BE281" s="223">
        <f>IF(N281="základní",J281,0)</f>
        <v>0</v>
      </c>
      <c r="BF281" s="223">
        <f>IF(N281="snížená",J281,0)</f>
        <v>0</v>
      </c>
      <c r="BG281" s="223">
        <f>IF(N281="zákl. přenesená",J281,0)</f>
        <v>0</v>
      </c>
      <c r="BH281" s="223">
        <f>IF(N281="sníž. přenesená",J281,0)</f>
        <v>0</v>
      </c>
      <c r="BI281" s="223">
        <f>IF(N281="nulová",J281,0)</f>
        <v>0</v>
      </c>
      <c r="BJ281" s="22" t="s">
        <v>76</v>
      </c>
      <c r="BK281" s="223">
        <f>ROUND(I281*H281,2)</f>
        <v>0</v>
      </c>
      <c r="BL281" s="22" t="s">
        <v>260</v>
      </c>
      <c r="BM281" s="22" t="s">
        <v>512</v>
      </c>
    </row>
    <row r="282" spans="2:47" s="1" customFormat="1" ht="13.5">
      <c r="B282" s="44"/>
      <c r="C282" s="72"/>
      <c r="D282" s="224" t="s">
        <v>136</v>
      </c>
      <c r="E282" s="72"/>
      <c r="F282" s="225" t="s">
        <v>513</v>
      </c>
      <c r="G282" s="72"/>
      <c r="H282" s="72"/>
      <c r="I282" s="183"/>
      <c r="J282" s="72"/>
      <c r="K282" s="72"/>
      <c r="L282" s="70"/>
      <c r="M282" s="226"/>
      <c r="N282" s="45"/>
      <c r="O282" s="45"/>
      <c r="P282" s="45"/>
      <c r="Q282" s="45"/>
      <c r="R282" s="45"/>
      <c r="S282" s="45"/>
      <c r="T282" s="93"/>
      <c r="AT282" s="22" t="s">
        <v>136</v>
      </c>
      <c r="AU282" s="22" t="s">
        <v>83</v>
      </c>
    </row>
    <row r="283" spans="2:65" s="1" customFormat="1" ht="22.8" customHeight="1">
      <c r="B283" s="44"/>
      <c r="C283" s="212" t="s">
        <v>514</v>
      </c>
      <c r="D283" s="212" t="s">
        <v>129</v>
      </c>
      <c r="E283" s="213" t="s">
        <v>515</v>
      </c>
      <c r="F283" s="214" t="s">
        <v>516</v>
      </c>
      <c r="G283" s="215" t="s">
        <v>150</v>
      </c>
      <c r="H283" s="216">
        <v>6.4</v>
      </c>
      <c r="I283" s="217"/>
      <c r="J283" s="218">
        <f>ROUND(I283*H283,2)</f>
        <v>0</v>
      </c>
      <c r="K283" s="214" t="s">
        <v>133</v>
      </c>
      <c r="L283" s="70"/>
      <c r="M283" s="219" t="s">
        <v>21</v>
      </c>
      <c r="N283" s="220" t="s">
        <v>42</v>
      </c>
      <c r="O283" s="45"/>
      <c r="P283" s="221">
        <f>O283*H283</f>
        <v>0</v>
      </c>
      <c r="Q283" s="221">
        <v>0.0067</v>
      </c>
      <c r="R283" s="221">
        <f>Q283*H283</f>
        <v>0.04288</v>
      </c>
      <c r="S283" s="221">
        <v>0</v>
      </c>
      <c r="T283" s="222">
        <f>S283*H283</f>
        <v>0</v>
      </c>
      <c r="AR283" s="22" t="s">
        <v>260</v>
      </c>
      <c r="AT283" s="22" t="s">
        <v>129</v>
      </c>
      <c r="AU283" s="22" t="s">
        <v>83</v>
      </c>
      <c r="AY283" s="22" t="s">
        <v>127</v>
      </c>
      <c r="BE283" s="223">
        <f>IF(N283="základní",J283,0)</f>
        <v>0</v>
      </c>
      <c r="BF283" s="223">
        <f>IF(N283="snížená",J283,0)</f>
        <v>0</v>
      </c>
      <c r="BG283" s="223">
        <f>IF(N283="zákl. přenesená",J283,0)</f>
        <v>0</v>
      </c>
      <c r="BH283" s="223">
        <f>IF(N283="sníž. přenesená",J283,0)</f>
        <v>0</v>
      </c>
      <c r="BI283" s="223">
        <f>IF(N283="nulová",J283,0)</f>
        <v>0</v>
      </c>
      <c r="BJ283" s="22" t="s">
        <v>76</v>
      </c>
      <c r="BK283" s="223">
        <f>ROUND(I283*H283,2)</f>
        <v>0</v>
      </c>
      <c r="BL283" s="22" t="s">
        <v>260</v>
      </c>
      <c r="BM283" s="22" t="s">
        <v>517</v>
      </c>
    </row>
    <row r="284" spans="2:47" s="1" customFormat="1" ht="13.5">
      <c r="B284" s="44"/>
      <c r="C284" s="72"/>
      <c r="D284" s="224" t="s">
        <v>136</v>
      </c>
      <c r="E284" s="72"/>
      <c r="F284" s="225" t="s">
        <v>518</v>
      </c>
      <c r="G284" s="72"/>
      <c r="H284" s="72"/>
      <c r="I284" s="183"/>
      <c r="J284" s="72"/>
      <c r="K284" s="72"/>
      <c r="L284" s="70"/>
      <c r="M284" s="226"/>
      <c r="N284" s="45"/>
      <c r="O284" s="45"/>
      <c r="P284" s="45"/>
      <c r="Q284" s="45"/>
      <c r="R284" s="45"/>
      <c r="S284" s="45"/>
      <c r="T284" s="93"/>
      <c r="AT284" s="22" t="s">
        <v>136</v>
      </c>
      <c r="AU284" s="22" t="s">
        <v>83</v>
      </c>
    </row>
    <row r="285" spans="2:65" s="1" customFormat="1" ht="22.8" customHeight="1">
      <c r="B285" s="44"/>
      <c r="C285" s="212" t="s">
        <v>178</v>
      </c>
      <c r="D285" s="212" t="s">
        <v>129</v>
      </c>
      <c r="E285" s="213" t="s">
        <v>519</v>
      </c>
      <c r="F285" s="214" t="s">
        <v>520</v>
      </c>
      <c r="G285" s="215" t="s">
        <v>150</v>
      </c>
      <c r="H285" s="216">
        <v>25.14</v>
      </c>
      <c r="I285" s="217"/>
      <c r="J285" s="218">
        <f>ROUND(I285*H285,2)</f>
        <v>0</v>
      </c>
      <c r="K285" s="214" t="s">
        <v>133</v>
      </c>
      <c r="L285" s="70"/>
      <c r="M285" s="219" t="s">
        <v>21</v>
      </c>
      <c r="N285" s="220" t="s">
        <v>42</v>
      </c>
      <c r="O285" s="45"/>
      <c r="P285" s="221">
        <f>O285*H285</f>
        <v>0</v>
      </c>
      <c r="Q285" s="221">
        <v>0.00682</v>
      </c>
      <c r="R285" s="221">
        <f>Q285*H285</f>
        <v>0.1714548</v>
      </c>
      <c r="S285" s="221">
        <v>0</v>
      </c>
      <c r="T285" s="222">
        <f>S285*H285</f>
        <v>0</v>
      </c>
      <c r="AR285" s="22" t="s">
        <v>260</v>
      </c>
      <c r="AT285" s="22" t="s">
        <v>129</v>
      </c>
      <c r="AU285" s="22" t="s">
        <v>83</v>
      </c>
      <c r="AY285" s="22" t="s">
        <v>127</v>
      </c>
      <c r="BE285" s="223">
        <f>IF(N285="základní",J285,0)</f>
        <v>0</v>
      </c>
      <c r="BF285" s="223">
        <f>IF(N285="snížená",J285,0)</f>
        <v>0</v>
      </c>
      <c r="BG285" s="223">
        <f>IF(N285="zákl. přenesená",J285,0)</f>
        <v>0</v>
      </c>
      <c r="BH285" s="223">
        <f>IF(N285="sníž. přenesená",J285,0)</f>
        <v>0</v>
      </c>
      <c r="BI285" s="223">
        <f>IF(N285="nulová",J285,0)</f>
        <v>0</v>
      </c>
      <c r="BJ285" s="22" t="s">
        <v>76</v>
      </c>
      <c r="BK285" s="223">
        <f>ROUND(I285*H285,2)</f>
        <v>0</v>
      </c>
      <c r="BL285" s="22" t="s">
        <v>260</v>
      </c>
      <c r="BM285" s="22" t="s">
        <v>521</v>
      </c>
    </row>
    <row r="286" spans="2:47" s="1" customFormat="1" ht="13.5">
      <c r="B286" s="44"/>
      <c r="C286" s="72"/>
      <c r="D286" s="224" t="s">
        <v>136</v>
      </c>
      <c r="E286" s="72"/>
      <c r="F286" s="225" t="s">
        <v>522</v>
      </c>
      <c r="G286" s="72"/>
      <c r="H286" s="72"/>
      <c r="I286" s="183"/>
      <c r="J286" s="72"/>
      <c r="K286" s="72"/>
      <c r="L286" s="70"/>
      <c r="M286" s="226"/>
      <c r="N286" s="45"/>
      <c r="O286" s="45"/>
      <c r="P286" s="45"/>
      <c r="Q286" s="45"/>
      <c r="R286" s="45"/>
      <c r="S286" s="45"/>
      <c r="T286" s="93"/>
      <c r="AT286" s="22" t="s">
        <v>136</v>
      </c>
      <c r="AU286" s="22" t="s">
        <v>83</v>
      </c>
    </row>
    <row r="287" spans="2:51" s="11" customFormat="1" ht="13.5">
      <c r="B287" s="227"/>
      <c r="C287" s="228"/>
      <c r="D287" s="224" t="s">
        <v>138</v>
      </c>
      <c r="E287" s="229" t="s">
        <v>21</v>
      </c>
      <c r="F287" s="230" t="s">
        <v>523</v>
      </c>
      <c r="G287" s="228"/>
      <c r="H287" s="231">
        <v>25.14</v>
      </c>
      <c r="I287" s="232"/>
      <c r="J287" s="228"/>
      <c r="K287" s="228"/>
      <c r="L287" s="233"/>
      <c r="M287" s="234"/>
      <c r="N287" s="235"/>
      <c r="O287" s="235"/>
      <c r="P287" s="235"/>
      <c r="Q287" s="235"/>
      <c r="R287" s="235"/>
      <c r="S287" s="235"/>
      <c r="T287" s="236"/>
      <c r="AT287" s="237" t="s">
        <v>138</v>
      </c>
      <c r="AU287" s="237" t="s">
        <v>83</v>
      </c>
      <c r="AV287" s="11" t="s">
        <v>83</v>
      </c>
      <c r="AW287" s="11" t="s">
        <v>35</v>
      </c>
      <c r="AX287" s="11" t="s">
        <v>76</v>
      </c>
      <c r="AY287" s="237" t="s">
        <v>127</v>
      </c>
    </row>
    <row r="288" spans="2:65" s="1" customFormat="1" ht="22.8" customHeight="1">
      <c r="B288" s="44"/>
      <c r="C288" s="212" t="s">
        <v>524</v>
      </c>
      <c r="D288" s="212" t="s">
        <v>129</v>
      </c>
      <c r="E288" s="213" t="s">
        <v>525</v>
      </c>
      <c r="F288" s="214" t="s">
        <v>526</v>
      </c>
      <c r="G288" s="215" t="s">
        <v>163</v>
      </c>
      <c r="H288" s="216">
        <v>57.8</v>
      </c>
      <c r="I288" s="217"/>
      <c r="J288" s="218">
        <f>ROUND(I288*H288,2)</f>
        <v>0</v>
      </c>
      <c r="K288" s="214" t="s">
        <v>133</v>
      </c>
      <c r="L288" s="70"/>
      <c r="M288" s="219" t="s">
        <v>21</v>
      </c>
      <c r="N288" s="220" t="s">
        <v>42</v>
      </c>
      <c r="O288" s="45"/>
      <c r="P288" s="221">
        <f>O288*H288</f>
        <v>0</v>
      </c>
      <c r="Q288" s="221">
        <v>0.00258</v>
      </c>
      <c r="R288" s="221">
        <f>Q288*H288</f>
        <v>0.14912399999999998</v>
      </c>
      <c r="S288" s="221">
        <v>0</v>
      </c>
      <c r="T288" s="222">
        <f>S288*H288</f>
        <v>0</v>
      </c>
      <c r="AR288" s="22" t="s">
        <v>260</v>
      </c>
      <c r="AT288" s="22" t="s">
        <v>129</v>
      </c>
      <c r="AU288" s="22" t="s">
        <v>83</v>
      </c>
      <c r="AY288" s="22" t="s">
        <v>127</v>
      </c>
      <c r="BE288" s="223">
        <f>IF(N288="základní",J288,0)</f>
        <v>0</v>
      </c>
      <c r="BF288" s="223">
        <f>IF(N288="snížená",J288,0)</f>
        <v>0</v>
      </c>
      <c r="BG288" s="223">
        <f>IF(N288="zákl. přenesená",J288,0)</f>
        <v>0</v>
      </c>
      <c r="BH288" s="223">
        <f>IF(N288="sníž. přenesená",J288,0)</f>
        <v>0</v>
      </c>
      <c r="BI288" s="223">
        <f>IF(N288="nulová",J288,0)</f>
        <v>0</v>
      </c>
      <c r="BJ288" s="22" t="s">
        <v>76</v>
      </c>
      <c r="BK288" s="223">
        <f>ROUND(I288*H288,2)</f>
        <v>0</v>
      </c>
      <c r="BL288" s="22" t="s">
        <v>260</v>
      </c>
      <c r="BM288" s="22" t="s">
        <v>527</v>
      </c>
    </row>
    <row r="289" spans="2:47" s="1" customFormat="1" ht="13.5">
      <c r="B289" s="44"/>
      <c r="C289" s="72"/>
      <c r="D289" s="224" t="s">
        <v>136</v>
      </c>
      <c r="E289" s="72"/>
      <c r="F289" s="225" t="s">
        <v>528</v>
      </c>
      <c r="G289" s="72"/>
      <c r="H289" s="72"/>
      <c r="I289" s="183"/>
      <c r="J289" s="72"/>
      <c r="K289" s="72"/>
      <c r="L289" s="70"/>
      <c r="M289" s="226"/>
      <c r="N289" s="45"/>
      <c r="O289" s="45"/>
      <c r="P289" s="45"/>
      <c r="Q289" s="45"/>
      <c r="R289" s="45"/>
      <c r="S289" s="45"/>
      <c r="T289" s="93"/>
      <c r="AT289" s="22" t="s">
        <v>136</v>
      </c>
      <c r="AU289" s="22" t="s">
        <v>83</v>
      </c>
    </row>
    <row r="290" spans="2:51" s="11" customFormat="1" ht="13.5">
      <c r="B290" s="227"/>
      <c r="C290" s="228"/>
      <c r="D290" s="224" t="s">
        <v>138</v>
      </c>
      <c r="E290" s="229" t="s">
        <v>21</v>
      </c>
      <c r="F290" s="230" t="s">
        <v>529</v>
      </c>
      <c r="G290" s="228"/>
      <c r="H290" s="231">
        <v>57.8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AT290" s="237" t="s">
        <v>138</v>
      </c>
      <c r="AU290" s="237" t="s">
        <v>83</v>
      </c>
      <c r="AV290" s="11" t="s">
        <v>83</v>
      </c>
      <c r="AW290" s="11" t="s">
        <v>35</v>
      </c>
      <c r="AX290" s="11" t="s">
        <v>76</v>
      </c>
      <c r="AY290" s="237" t="s">
        <v>127</v>
      </c>
    </row>
    <row r="291" spans="2:65" s="1" customFormat="1" ht="22.8" customHeight="1">
      <c r="B291" s="44"/>
      <c r="C291" s="212" t="s">
        <v>530</v>
      </c>
      <c r="D291" s="212" t="s">
        <v>129</v>
      </c>
      <c r="E291" s="213" t="s">
        <v>531</v>
      </c>
      <c r="F291" s="214" t="s">
        <v>532</v>
      </c>
      <c r="G291" s="215" t="s">
        <v>163</v>
      </c>
      <c r="H291" s="216">
        <v>19.16</v>
      </c>
      <c r="I291" s="217"/>
      <c r="J291" s="218">
        <f>ROUND(I291*H291,2)</f>
        <v>0</v>
      </c>
      <c r="K291" s="214" t="s">
        <v>133</v>
      </c>
      <c r="L291" s="70"/>
      <c r="M291" s="219" t="s">
        <v>21</v>
      </c>
      <c r="N291" s="220" t="s">
        <v>42</v>
      </c>
      <c r="O291" s="45"/>
      <c r="P291" s="221">
        <f>O291*H291</f>
        <v>0</v>
      </c>
      <c r="Q291" s="221">
        <v>0.00227</v>
      </c>
      <c r="R291" s="221">
        <f>Q291*H291</f>
        <v>0.043493199999999996</v>
      </c>
      <c r="S291" s="221">
        <v>0</v>
      </c>
      <c r="T291" s="222">
        <f>S291*H291</f>
        <v>0</v>
      </c>
      <c r="AR291" s="22" t="s">
        <v>260</v>
      </c>
      <c r="AT291" s="22" t="s">
        <v>129</v>
      </c>
      <c r="AU291" s="22" t="s">
        <v>83</v>
      </c>
      <c r="AY291" s="22" t="s">
        <v>127</v>
      </c>
      <c r="BE291" s="223">
        <f>IF(N291="základní",J291,0)</f>
        <v>0</v>
      </c>
      <c r="BF291" s="223">
        <f>IF(N291="snížená",J291,0)</f>
        <v>0</v>
      </c>
      <c r="BG291" s="223">
        <f>IF(N291="zákl. přenesená",J291,0)</f>
        <v>0</v>
      </c>
      <c r="BH291" s="223">
        <f>IF(N291="sníž. přenesená",J291,0)</f>
        <v>0</v>
      </c>
      <c r="BI291" s="223">
        <f>IF(N291="nulová",J291,0)</f>
        <v>0</v>
      </c>
      <c r="BJ291" s="22" t="s">
        <v>76</v>
      </c>
      <c r="BK291" s="223">
        <f>ROUND(I291*H291,2)</f>
        <v>0</v>
      </c>
      <c r="BL291" s="22" t="s">
        <v>260</v>
      </c>
      <c r="BM291" s="22" t="s">
        <v>533</v>
      </c>
    </row>
    <row r="292" spans="2:47" s="1" customFormat="1" ht="13.5">
      <c r="B292" s="44"/>
      <c r="C292" s="72"/>
      <c r="D292" s="224" t="s">
        <v>136</v>
      </c>
      <c r="E292" s="72"/>
      <c r="F292" s="225" t="s">
        <v>534</v>
      </c>
      <c r="G292" s="72"/>
      <c r="H292" s="72"/>
      <c r="I292" s="183"/>
      <c r="J292" s="72"/>
      <c r="K292" s="72"/>
      <c r="L292" s="70"/>
      <c r="M292" s="226"/>
      <c r="N292" s="45"/>
      <c r="O292" s="45"/>
      <c r="P292" s="45"/>
      <c r="Q292" s="45"/>
      <c r="R292" s="45"/>
      <c r="S292" s="45"/>
      <c r="T292" s="93"/>
      <c r="AT292" s="22" t="s">
        <v>136</v>
      </c>
      <c r="AU292" s="22" t="s">
        <v>83</v>
      </c>
    </row>
    <row r="293" spans="2:65" s="1" customFormat="1" ht="22.8" customHeight="1">
      <c r="B293" s="44"/>
      <c r="C293" s="212" t="s">
        <v>535</v>
      </c>
      <c r="D293" s="212" t="s">
        <v>129</v>
      </c>
      <c r="E293" s="213" t="s">
        <v>536</v>
      </c>
      <c r="F293" s="214" t="s">
        <v>537</v>
      </c>
      <c r="G293" s="215" t="s">
        <v>163</v>
      </c>
      <c r="H293" s="216">
        <v>3.6</v>
      </c>
      <c r="I293" s="217"/>
      <c r="J293" s="218">
        <f>ROUND(I293*H293,2)</f>
        <v>0</v>
      </c>
      <c r="K293" s="214" t="s">
        <v>133</v>
      </c>
      <c r="L293" s="70"/>
      <c r="M293" s="219" t="s">
        <v>21</v>
      </c>
      <c r="N293" s="220" t="s">
        <v>42</v>
      </c>
      <c r="O293" s="45"/>
      <c r="P293" s="221">
        <f>O293*H293</f>
        <v>0</v>
      </c>
      <c r="Q293" s="221">
        <v>0.00148</v>
      </c>
      <c r="R293" s="221">
        <f>Q293*H293</f>
        <v>0.005328</v>
      </c>
      <c r="S293" s="221">
        <v>0</v>
      </c>
      <c r="T293" s="222">
        <f>S293*H293</f>
        <v>0</v>
      </c>
      <c r="AR293" s="22" t="s">
        <v>260</v>
      </c>
      <c r="AT293" s="22" t="s">
        <v>129</v>
      </c>
      <c r="AU293" s="22" t="s">
        <v>83</v>
      </c>
      <c r="AY293" s="22" t="s">
        <v>127</v>
      </c>
      <c r="BE293" s="223">
        <f>IF(N293="základní",J293,0)</f>
        <v>0</v>
      </c>
      <c r="BF293" s="223">
        <f>IF(N293="snížená",J293,0)</f>
        <v>0</v>
      </c>
      <c r="BG293" s="223">
        <f>IF(N293="zákl. přenesená",J293,0)</f>
        <v>0</v>
      </c>
      <c r="BH293" s="223">
        <f>IF(N293="sníž. přenesená",J293,0)</f>
        <v>0</v>
      </c>
      <c r="BI293" s="223">
        <f>IF(N293="nulová",J293,0)</f>
        <v>0</v>
      </c>
      <c r="BJ293" s="22" t="s">
        <v>76</v>
      </c>
      <c r="BK293" s="223">
        <f>ROUND(I293*H293,2)</f>
        <v>0</v>
      </c>
      <c r="BL293" s="22" t="s">
        <v>260</v>
      </c>
      <c r="BM293" s="22" t="s">
        <v>538</v>
      </c>
    </row>
    <row r="294" spans="2:47" s="1" customFormat="1" ht="13.5">
      <c r="B294" s="44"/>
      <c r="C294" s="72"/>
      <c r="D294" s="224" t="s">
        <v>136</v>
      </c>
      <c r="E294" s="72"/>
      <c r="F294" s="225" t="s">
        <v>539</v>
      </c>
      <c r="G294" s="72"/>
      <c r="H294" s="72"/>
      <c r="I294" s="183"/>
      <c r="J294" s="72"/>
      <c r="K294" s="72"/>
      <c r="L294" s="70"/>
      <c r="M294" s="226"/>
      <c r="N294" s="45"/>
      <c r="O294" s="45"/>
      <c r="P294" s="45"/>
      <c r="Q294" s="45"/>
      <c r="R294" s="45"/>
      <c r="S294" s="45"/>
      <c r="T294" s="93"/>
      <c r="AT294" s="22" t="s">
        <v>136</v>
      </c>
      <c r="AU294" s="22" t="s">
        <v>83</v>
      </c>
    </row>
    <row r="295" spans="2:65" s="1" customFormat="1" ht="22.8" customHeight="1">
      <c r="B295" s="44"/>
      <c r="C295" s="212" t="s">
        <v>540</v>
      </c>
      <c r="D295" s="212" t="s">
        <v>129</v>
      </c>
      <c r="E295" s="213" t="s">
        <v>541</v>
      </c>
      <c r="F295" s="214" t="s">
        <v>542</v>
      </c>
      <c r="G295" s="215" t="s">
        <v>163</v>
      </c>
      <c r="H295" s="216">
        <v>8</v>
      </c>
      <c r="I295" s="217"/>
      <c r="J295" s="218">
        <f>ROUND(I295*H295,2)</f>
        <v>0</v>
      </c>
      <c r="K295" s="214" t="s">
        <v>133</v>
      </c>
      <c r="L295" s="70"/>
      <c r="M295" s="219" t="s">
        <v>21</v>
      </c>
      <c r="N295" s="220" t="s">
        <v>42</v>
      </c>
      <c r="O295" s="45"/>
      <c r="P295" s="221">
        <f>O295*H295</f>
        <v>0</v>
      </c>
      <c r="Q295" s="221">
        <v>0.00242</v>
      </c>
      <c r="R295" s="221">
        <f>Q295*H295</f>
        <v>0.01936</v>
      </c>
      <c r="S295" s="221">
        <v>0</v>
      </c>
      <c r="T295" s="222">
        <f>S295*H295</f>
        <v>0</v>
      </c>
      <c r="AR295" s="22" t="s">
        <v>260</v>
      </c>
      <c r="AT295" s="22" t="s">
        <v>129</v>
      </c>
      <c r="AU295" s="22" t="s">
        <v>83</v>
      </c>
      <c r="AY295" s="22" t="s">
        <v>127</v>
      </c>
      <c r="BE295" s="223">
        <f>IF(N295="základní",J295,0)</f>
        <v>0</v>
      </c>
      <c r="BF295" s="223">
        <f>IF(N295="snížená",J295,0)</f>
        <v>0</v>
      </c>
      <c r="BG295" s="223">
        <f>IF(N295="zákl. přenesená",J295,0)</f>
        <v>0</v>
      </c>
      <c r="BH295" s="223">
        <f>IF(N295="sníž. přenesená",J295,0)</f>
        <v>0</v>
      </c>
      <c r="BI295" s="223">
        <f>IF(N295="nulová",J295,0)</f>
        <v>0</v>
      </c>
      <c r="BJ295" s="22" t="s">
        <v>76</v>
      </c>
      <c r="BK295" s="223">
        <f>ROUND(I295*H295,2)</f>
        <v>0</v>
      </c>
      <c r="BL295" s="22" t="s">
        <v>260</v>
      </c>
      <c r="BM295" s="22" t="s">
        <v>543</v>
      </c>
    </row>
    <row r="296" spans="2:47" s="1" customFormat="1" ht="13.5">
      <c r="B296" s="44"/>
      <c r="C296" s="72"/>
      <c r="D296" s="224" t="s">
        <v>136</v>
      </c>
      <c r="E296" s="72"/>
      <c r="F296" s="225" t="s">
        <v>544</v>
      </c>
      <c r="G296" s="72"/>
      <c r="H296" s="72"/>
      <c r="I296" s="183"/>
      <c r="J296" s="72"/>
      <c r="K296" s="72"/>
      <c r="L296" s="70"/>
      <c r="M296" s="226"/>
      <c r="N296" s="45"/>
      <c r="O296" s="45"/>
      <c r="P296" s="45"/>
      <c r="Q296" s="45"/>
      <c r="R296" s="45"/>
      <c r="S296" s="45"/>
      <c r="T296" s="93"/>
      <c r="AT296" s="22" t="s">
        <v>136</v>
      </c>
      <c r="AU296" s="22" t="s">
        <v>83</v>
      </c>
    </row>
    <row r="297" spans="2:51" s="11" customFormat="1" ht="13.5">
      <c r="B297" s="227"/>
      <c r="C297" s="228"/>
      <c r="D297" s="224" t="s">
        <v>138</v>
      </c>
      <c r="E297" s="229" t="s">
        <v>21</v>
      </c>
      <c r="F297" s="230" t="s">
        <v>179</v>
      </c>
      <c r="G297" s="228"/>
      <c r="H297" s="231">
        <v>8</v>
      </c>
      <c r="I297" s="232"/>
      <c r="J297" s="228"/>
      <c r="K297" s="228"/>
      <c r="L297" s="233"/>
      <c r="M297" s="234"/>
      <c r="N297" s="235"/>
      <c r="O297" s="235"/>
      <c r="P297" s="235"/>
      <c r="Q297" s="235"/>
      <c r="R297" s="235"/>
      <c r="S297" s="235"/>
      <c r="T297" s="236"/>
      <c r="AT297" s="237" t="s">
        <v>138</v>
      </c>
      <c r="AU297" s="237" t="s">
        <v>83</v>
      </c>
      <c r="AV297" s="11" t="s">
        <v>83</v>
      </c>
      <c r="AW297" s="11" t="s">
        <v>35</v>
      </c>
      <c r="AX297" s="11" t="s">
        <v>76</v>
      </c>
      <c r="AY297" s="237" t="s">
        <v>127</v>
      </c>
    </row>
    <row r="298" spans="2:65" s="1" customFormat="1" ht="22.8" customHeight="1">
      <c r="B298" s="44"/>
      <c r="C298" s="212" t="s">
        <v>545</v>
      </c>
      <c r="D298" s="212" t="s">
        <v>129</v>
      </c>
      <c r="E298" s="213" t="s">
        <v>546</v>
      </c>
      <c r="F298" s="214" t="s">
        <v>547</v>
      </c>
      <c r="G298" s="215" t="s">
        <v>163</v>
      </c>
      <c r="H298" s="216">
        <v>18.44</v>
      </c>
      <c r="I298" s="217"/>
      <c r="J298" s="218">
        <f>ROUND(I298*H298,2)</f>
        <v>0</v>
      </c>
      <c r="K298" s="214" t="s">
        <v>133</v>
      </c>
      <c r="L298" s="70"/>
      <c r="M298" s="219" t="s">
        <v>21</v>
      </c>
      <c r="N298" s="220" t="s">
        <v>42</v>
      </c>
      <c r="O298" s="45"/>
      <c r="P298" s="221">
        <f>O298*H298</f>
        <v>0</v>
      </c>
      <c r="Q298" s="221">
        <v>0.00436</v>
      </c>
      <c r="R298" s="221">
        <f>Q298*H298</f>
        <v>0.08039840000000001</v>
      </c>
      <c r="S298" s="221">
        <v>0</v>
      </c>
      <c r="T298" s="222">
        <f>S298*H298</f>
        <v>0</v>
      </c>
      <c r="AR298" s="22" t="s">
        <v>260</v>
      </c>
      <c r="AT298" s="22" t="s">
        <v>129</v>
      </c>
      <c r="AU298" s="22" t="s">
        <v>83</v>
      </c>
      <c r="AY298" s="22" t="s">
        <v>127</v>
      </c>
      <c r="BE298" s="223">
        <f>IF(N298="základní",J298,0)</f>
        <v>0</v>
      </c>
      <c r="BF298" s="223">
        <f>IF(N298="snížená",J298,0)</f>
        <v>0</v>
      </c>
      <c r="BG298" s="223">
        <f>IF(N298="zákl. přenesená",J298,0)</f>
        <v>0</v>
      </c>
      <c r="BH298" s="223">
        <f>IF(N298="sníž. přenesená",J298,0)</f>
        <v>0</v>
      </c>
      <c r="BI298" s="223">
        <f>IF(N298="nulová",J298,0)</f>
        <v>0</v>
      </c>
      <c r="BJ298" s="22" t="s">
        <v>76</v>
      </c>
      <c r="BK298" s="223">
        <f>ROUND(I298*H298,2)</f>
        <v>0</v>
      </c>
      <c r="BL298" s="22" t="s">
        <v>260</v>
      </c>
      <c r="BM298" s="22" t="s">
        <v>548</v>
      </c>
    </row>
    <row r="299" spans="2:47" s="1" customFormat="1" ht="13.5">
      <c r="B299" s="44"/>
      <c r="C299" s="72"/>
      <c r="D299" s="224" t="s">
        <v>136</v>
      </c>
      <c r="E299" s="72"/>
      <c r="F299" s="225" t="s">
        <v>549</v>
      </c>
      <c r="G299" s="72"/>
      <c r="H299" s="72"/>
      <c r="I299" s="183"/>
      <c r="J299" s="72"/>
      <c r="K299" s="72"/>
      <c r="L299" s="70"/>
      <c r="M299" s="226"/>
      <c r="N299" s="45"/>
      <c r="O299" s="45"/>
      <c r="P299" s="45"/>
      <c r="Q299" s="45"/>
      <c r="R299" s="45"/>
      <c r="S299" s="45"/>
      <c r="T299" s="93"/>
      <c r="AT299" s="22" t="s">
        <v>136</v>
      </c>
      <c r="AU299" s="22" t="s">
        <v>83</v>
      </c>
    </row>
    <row r="300" spans="2:65" s="1" customFormat="1" ht="22.8" customHeight="1">
      <c r="B300" s="44"/>
      <c r="C300" s="212" t="s">
        <v>550</v>
      </c>
      <c r="D300" s="212" t="s">
        <v>129</v>
      </c>
      <c r="E300" s="213" t="s">
        <v>551</v>
      </c>
      <c r="F300" s="214" t="s">
        <v>552</v>
      </c>
      <c r="G300" s="215" t="s">
        <v>163</v>
      </c>
      <c r="H300" s="216">
        <v>8.11</v>
      </c>
      <c r="I300" s="217"/>
      <c r="J300" s="218">
        <f>ROUND(I300*H300,2)</f>
        <v>0</v>
      </c>
      <c r="K300" s="214" t="s">
        <v>133</v>
      </c>
      <c r="L300" s="70"/>
      <c r="M300" s="219" t="s">
        <v>21</v>
      </c>
      <c r="N300" s="220" t="s">
        <v>42</v>
      </c>
      <c r="O300" s="45"/>
      <c r="P300" s="221">
        <f>O300*H300</f>
        <v>0</v>
      </c>
      <c r="Q300" s="221">
        <v>0.00149</v>
      </c>
      <c r="R300" s="221">
        <f>Q300*H300</f>
        <v>0.0120839</v>
      </c>
      <c r="S300" s="221">
        <v>0</v>
      </c>
      <c r="T300" s="222">
        <f>S300*H300</f>
        <v>0</v>
      </c>
      <c r="AR300" s="22" t="s">
        <v>260</v>
      </c>
      <c r="AT300" s="22" t="s">
        <v>129</v>
      </c>
      <c r="AU300" s="22" t="s">
        <v>83</v>
      </c>
      <c r="AY300" s="22" t="s">
        <v>127</v>
      </c>
      <c r="BE300" s="223">
        <f>IF(N300="základní",J300,0)</f>
        <v>0</v>
      </c>
      <c r="BF300" s="223">
        <f>IF(N300="snížená",J300,0)</f>
        <v>0</v>
      </c>
      <c r="BG300" s="223">
        <f>IF(N300="zákl. přenesená",J300,0)</f>
        <v>0</v>
      </c>
      <c r="BH300" s="223">
        <f>IF(N300="sníž. přenesená",J300,0)</f>
        <v>0</v>
      </c>
      <c r="BI300" s="223">
        <f>IF(N300="nulová",J300,0)</f>
        <v>0</v>
      </c>
      <c r="BJ300" s="22" t="s">
        <v>76</v>
      </c>
      <c r="BK300" s="223">
        <f>ROUND(I300*H300,2)</f>
        <v>0</v>
      </c>
      <c r="BL300" s="22" t="s">
        <v>260</v>
      </c>
      <c r="BM300" s="22" t="s">
        <v>553</v>
      </c>
    </row>
    <row r="301" spans="2:47" s="1" customFormat="1" ht="13.5">
      <c r="B301" s="44"/>
      <c r="C301" s="72"/>
      <c r="D301" s="224" t="s">
        <v>136</v>
      </c>
      <c r="E301" s="72"/>
      <c r="F301" s="225" t="s">
        <v>554</v>
      </c>
      <c r="G301" s="72"/>
      <c r="H301" s="72"/>
      <c r="I301" s="183"/>
      <c r="J301" s="72"/>
      <c r="K301" s="72"/>
      <c r="L301" s="70"/>
      <c r="M301" s="226"/>
      <c r="N301" s="45"/>
      <c r="O301" s="45"/>
      <c r="P301" s="45"/>
      <c r="Q301" s="45"/>
      <c r="R301" s="45"/>
      <c r="S301" s="45"/>
      <c r="T301" s="93"/>
      <c r="AT301" s="22" t="s">
        <v>136</v>
      </c>
      <c r="AU301" s="22" t="s">
        <v>83</v>
      </c>
    </row>
    <row r="302" spans="2:65" s="1" customFormat="1" ht="22.8" customHeight="1">
      <c r="B302" s="44"/>
      <c r="C302" s="212" t="s">
        <v>555</v>
      </c>
      <c r="D302" s="212" t="s">
        <v>129</v>
      </c>
      <c r="E302" s="213" t="s">
        <v>556</v>
      </c>
      <c r="F302" s="214" t="s">
        <v>557</v>
      </c>
      <c r="G302" s="215" t="s">
        <v>163</v>
      </c>
      <c r="H302" s="216">
        <v>6.64</v>
      </c>
      <c r="I302" s="217"/>
      <c r="J302" s="218">
        <f>ROUND(I302*H302,2)</f>
        <v>0</v>
      </c>
      <c r="K302" s="214" t="s">
        <v>133</v>
      </c>
      <c r="L302" s="70"/>
      <c r="M302" s="219" t="s">
        <v>21</v>
      </c>
      <c r="N302" s="220" t="s">
        <v>42</v>
      </c>
      <c r="O302" s="45"/>
      <c r="P302" s="221">
        <f>O302*H302</f>
        <v>0</v>
      </c>
      <c r="Q302" s="221">
        <v>0.00213</v>
      </c>
      <c r="R302" s="221">
        <f>Q302*H302</f>
        <v>0.014143199999999998</v>
      </c>
      <c r="S302" s="221">
        <v>0</v>
      </c>
      <c r="T302" s="222">
        <f>S302*H302</f>
        <v>0</v>
      </c>
      <c r="AR302" s="22" t="s">
        <v>260</v>
      </c>
      <c r="AT302" s="22" t="s">
        <v>129</v>
      </c>
      <c r="AU302" s="22" t="s">
        <v>83</v>
      </c>
      <c r="AY302" s="22" t="s">
        <v>127</v>
      </c>
      <c r="BE302" s="223">
        <f>IF(N302="základní",J302,0)</f>
        <v>0</v>
      </c>
      <c r="BF302" s="223">
        <f>IF(N302="snížená",J302,0)</f>
        <v>0</v>
      </c>
      <c r="BG302" s="223">
        <f>IF(N302="zákl. přenesená",J302,0)</f>
        <v>0</v>
      </c>
      <c r="BH302" s="223">
        <f>IF(N302="sníž. přenesená",J302,0)</f>
        <v>0</v>
      </c>
      <c r="BI302" s="223">
        <f>IF(N302="nulová",J302,0)</f>
        <v>0</v>
      </c>
      <c r="BJ302" s="22" t="s">
        <v>76</v>
      </c>
      <c r="BK302" s="223">
        <f>ROUND(I302*H302,2)</f>
        <v>0</v>
      </c>
      <c r="BL302" s="22" t="s">
        <v>260</v>
      </c>
      <c r="BM302" s="22" t="s">
        <v>558</v>
      </c>
    </row>
    <row r="303" spans="2:47" s="1" customFormat="1" ht="13.5">
      <c r="B303" s="44"/>
      <c r="C303" s="72"/>
      <c r="D303" s="224" t="s">
        <v>136</v>
      </c>
      <c r="E303" s="72"/>
      <c r="F303" s="225" t="s">
        <v>559</v>
      </c>
      <c r="G303" s="72"/>
      <c r="H303" s="72"/>
      <c r="I303" s="183"/>
      <c r="J303" s="72"/>
      <c r="K303" s="72"/>
      <c r="L303" s="70"/>
      <c r="M303" s="226"/>
      <c r="N303" s="45"/>
      <c r="O303" s="45"/>
      <c r="P303" s="45"/>
      <c r="Q303" s="45"/>
      <c r="R303" s="45"/>
      <c r="S303" s="45"/>
      <c r="T303" s="93"/>
      <c r="AT303" s="22" t="s">
        <v>136</v>
      </c>
      <c r="AU303" s="22" t="s">
        <v>83</v>
      </c>
    </row>
    <row r="304" spans="2:65" s="1" customFormat="1" ht="22.8" customHeight="1">
      <c r="B304" s="44"/>
      <c r="C304" s="212" t="s">
        <v>560</v>
      </c>
      <c r="D304" s="212" t="s">
        <v>129</v>
      </c>
      <c r="E304" s="213" t="s">
        <v>561</v>
      </c>
      <c r="F304" s="214" t="s">
        <v>562</v>
      </c>
      <c r="G304" s="215" t="s">
        <v>163</v>
      </c>
      <c r="H304" s="216">
        <v>65.13</v>
      </c>
      <c r="I304" s="217"/>
      <c r="J304" s="218">
        <f>ROUND(I304*H304,2)</f>
        <v>0</v>
      </c>
      <c r="K304" s="214" t="s">
        <v>133</v>
      </c>
      <c r="L304" s="70"/>
      <c r="M304" s="219" t="s">
        <v>21</v>
      </c>
      <c r="N304" s="220" t="s">
        <v>42</v>
      </c>
      <c r="O304" s="45"/>
      <c r="P304" s="221">
        <f>O304*H304</f>
        <v>0</v>
      </c>
      <c r="Q304" s="221">
        <v>0.00286</v>
      </c>
      <c r="R304" s="221">
        <f>Q304*H304</f>
        <v>0.1862718</v>
      </c>
      <c r="S304" s="221">
        <v>0</v>
      </c>
      <c r="T304" s="222">
        <f>S304*H304</f>
        <v>0</v>
      </c>
      <c r="AR304" s="22" t="s">
        <v>260</v>
      </c>
      <c r="AT304" s="22" t="s">
        <v>129</v>
      </c>
      <c r="AU304" s="22" t="s">
        <v>83</v>
      </c>
      <c r="AY304" s="22" t="s">
        <v>127</v>
      </c>
      <c r="BE304" s="223">
        <f>IF(N304="základní",J304,0)</f>
        <v>0</v>
      </c>
      <c r="BF304" s="223">
        <f>IF(N304="snížená",J304,0)</f>
        <v>0</v>
      </c>
      <c r="BG304" s="223">
        <f>IF(N304="zákl. přenesená",J304,0)</f>
        <v>0</v>
      </c>
      <c r="BH304" s="223">
        <f>IF(N304="sníž. přenesená",J304,0)</f>
        <v>0</v>
      </c>
      <c r="BI304" s="223">
        <f>IF(N304="nulová",J304,0)</f>
        <v>0</v>
      </c>
      <c r="BJ304" s="22" t="s">
        <v>76</v>
      </c>
      <c r="BK304" s="223">
        <f>ROUND(I304*H304,2)</f>
        <v>0</v>
      </c>
      <c r="BL304" s="22" t="s">
        <v>260</v>
      </c>
      <c r="BM304" s="22" t="s">
        <v>563</v>
      </c>
    </row>
    <row r="305" spans="2:47" s="1" customFormat="1" ht="13.5">
      <c r="B305" s="44"/>
      <c r="C305" s="72"/>
      <c r="D305" s="224" t="s">
        <v>136</v>
      </c>
      <c r="E305" s="72"/>
      <c r="F305" s="225" t="s">
        <v>564</v>
      </c>
      <c r="G305" s="72"/>
      <c r="H305" s="72"/>
      <c r="I305" s="183"/>
      <c r="J305" s="72"/>
      <c r="K305" s="72"/>
      <c r="L305" s="70"/>
      <c r="M305" s="226"/>
      <c r="N305" s="45"/>
      <c r="O305" s="45"/>
      <c r="P305" s="45"/>
      <c r="Q305" s="45"/>
      <c r="R305" s="45"/>
      <c r="S305" s="45"/>
      <c r="T305" s="93"/>
      <c r="AT305" s="22" t="s">
        <v>136</v>
      </c>
      <c r="AU305" s="22" t="s">
        <v>83</v>
      </c>
    </row>
    <row r="306" spans="2:51" s="11" customFormat="1" ht="13.5">
      <c r="B306" s="227"/>
      <c r="C306" s="228"/>
      <c r="D306" s="224" t="s">
        <v>138</v>
      </c>
      <c r="E306" s="229" t="s">
        <v>21</v>
      </c>
      <c r="F306" s="230" t="s">
        <v>565</v>
      </c>
      <c r="G306" s="228"/>
      <c r="H306" s="231">
        <v>65.13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AT306" s="237" t="s">
        <v>138</v>
      </c>
      <c r="AU306" s="237" t="s">
        <v>83</v>
      </c>
      <c r="AV306" s="11" t="s">
        <v>83</v>
      </c>
      <c r="AW306" s="11" t="s">
        <v>35</v>
      </c>
      <c r="AX306" s="11" t="s">
        <v>76</v>
      </c>
      <c r="AY306" s="237" t="s">
        <v>127</v>
      </c>
    </row>
    <row r="307" spans="2:65" s="1" customFormat="1" ht="22.8" customHeight="1">
      <c r="B307" s="44"/>
      <c r="C307" s="212" t="s">
        <v>566</v>
      </c>
      <c r="D307" s="212" t="s">
        <v>129</v>
      </c>
      <c r="E307" s="213" t="s">
        <v>567</v>
      </c>
      <c r="F307" s="214" t="s">
        <v>568</v>
      </c>
      <c r="G307" s="215" t="s">
        <v>145</v>
      </c>
      <c r="H307" s="216">
        <v>10</v>
      </c>
      <c r="I307" s="217"/>
      <c r="J307" s="218">
        <f>ROUND(I307*H307,2)</f>
        <v>0</v>
      </c>
      <c r="K307" s="214" t="s">
        <v>133</v>
      </c>
      <c r="L307" s="70"/>
      <c r="M307" s="219" t="s">
        <v>21</v>
      </c>
      <c r="N307" s="220" t="s">
        <v>42</v>
      </c>
      <c r="O307" s="45"/>
      <c r="P307" s="221">
        <f>O307*H307</f>
        <v>0</v>
      </c>
      <c r="Q307" s="221">
        <v>0.00048</v>
      </c>
      <c r="R307" s="221">
        <f>Q307*H307</f>
        <v>0.0048000000000000004</v>
      </c>
      <c r="S307" s="221">
        <v>0</v>
      </c>
      <c r="T307" s="222">
        <f>S307*H307</f>
        <v>0</v>
      </c>
      <c r="AR307" s="22" t="s">
        <v>260</v>
      </c>
      <c r="AT307" s="22" t="s">
        <v>129</v>
      </c>
      <c r="AU307" s="22" t="s">
        <v>83</v>
      </c>
      <c r="AY307" s="22" t="s">
        <v>127</v>
      </c>
      <c r="BE307" s="223">
        <f>IF(N307="základní",J307,0)</f>
        <v>0</v>
      </c>
      <c r="BF307" s="223">
        <f>IF(N307="snížená",J307,0)</f>
        <v>0</v>
      </c>
      <c r="BG307" s="223">
        <f>IF(N307="zákl. přenesená",J307,0)</f>
        <v>0</v>
      </c>
      <c r="BH307" s="223">
        <f>IF(N307="sníž. přenesená",J307,0)</f>
        <v>0</v>
      </c>
      <c r="BI307" s="223">
        <f>IF(N307="nulová",J307,0)</f>
        <v>0</v>
      </c>
      <c r="BJ307" s="22" t="s">
        <v>76</v>
      </c>
      <c r="BK307" s="223">
        <f>ROUND(I307*H307,2)</f>
        <v>0</v>
      </c>
      <c r="BL307" s="22" t="s">
        <v>260</v>
      </c>
      <c r="BM307" s="22" t="s">
        <v>569</v>
      </c>
    </row>
    <row r="308" spans="2:47" s="1" customFormat="1" ht="13.5">
      <c r="B308" s="44"/>
      <c r="C308" s="72"/>
      <c r="D308" s="224" t="s">
        <v>136</v>
      </c>
      <c r="E308" s="72"/>
      <c r="F308" s="225" t="s">
        <v>570</v>
      </c>
      <c r="G308" s="72"/>
      <c r="H308" s="72"/>
      <c r="I308" s="183"/>
      <c r="J308" s="72"/>
      <c r="K308" s="72"/>
      <c r="L308" s="70"/>
      <c r="M308" s="226"/>
      <c r="N308" s="45"/>
      <c r="O308" s="45"/>
      <c r="P308" s="45"/>
      <c r="Q308" s="45"/>
      <c r="R308" s="45"/>
      <c r="S308" s="45"/>
      <c r="T308" s="93"/>
      <c r="AT308" s="22" t="s">
        <v>136</v>
      </c>
      <c r="AU308" s="22" t="s">
        <v>83</v>
      </c>
    </row>
    <row r="309" spans="2:65" s="1" customFormat="1" ht="22.8" customHeight="1">
      <c r="B309" s="44"/>
      <c r="C309" s="212" t="s">
        <v>571</v>
      </c>
      <c r="D309" s="212" t="s">
        <v>129</v>
      </c>
      <c r="E309" s="213" t="s">
        <v>572</v>
      </c>
      <c r="F309" s="214" t="s">
        <v>573</v>
      </c>
      <c r="G309" s="215" t="s">
        <v>163</v>
      </c>
      <c r="H309" s="216">
        <v>36.6</v>
      </c>
      <c r="I309" s="217"/>
      <c r="J309" s="218">
        <f>ROUND(I309*H309,2)</f>
        <v>0</v>
      </c>
      <c r="K309" s="214" t="s">
        <v>133</v>
      </c>
      <c r="L309" s="70"/>
      <c r="M309" s="219" t="s">
        <v>21</v>
      </c>
      <c r="N309" s="220" t="s">
        <v>42</v>
      </c>
      <c r="O309" s="45"/>
      <c r="P309" s="221">
        <f>O309*H309</f>
        <v>0</v>
      </c>
      <c r="Q309" s="221">
        <v>0.00236</v>
      </c>
      <c r="R309" s="221">
        <f>Q309*H309</f>
        <v>0.08637600000000001</v>
      </c>
      <c r="S309" s="221">
        <v>0</v>
      </c>
      <c r="T309" s="222">
        <f>S309*H309</f>
        <v>0</v>
      </c>
      <c r="AR309" s="22" t="s">
        <v>260</v>
      </c>
      <c r="AT309" s="22" t="s">
        <v>129</v>
      </c>
      <c r="AU309" s="22" t="s">
        <v>83</v>
      </c>
      <c r="AY309" s="22" t="s">
        <v>127</v>
      </c>
      <c r="BE309" s="223">
        <f>IF(N309="základní",J309,0)</f>
        <v>0</v>
      </c>
      <c r="BF309" s="223">
        <f>IF(N309="snížená",J309,0)</f>
        <v>0</v>
      </c>
      <c r="BG309" s="223">
        <f>IF(N309="zákl. přenesená",J309,0)</f>
        <v>0</v>
      </c>
      <c r="BH309" s="223">
        <f>IF(N309="sníž. přenesená",J309,0)</f>
        <v>0</v>
      </c>
      <c r="BI309" s="223">
        <f>IF(N309="nulová",J309,0)</f>
        <v>0</v>
      </c>
      <c r="BJ309" s="22" t="s">
        <v>76</v>
      </c>
      <c r="BK309" s="223">
        <f>ROUND(I309*H309,2)</f>
        <v>0</v>
      </c>
      <c r="BL309" s="22" t="s">
        <v>260</v>
      </c>
      <c r="BM309" s="22" t="s">
        <v>574</v>
      </c>
    </row>
    <row r="310" spans="2:47" s="1" customFormat="1" ht="13.5">
      <c r="B310" s="44"/>
      <c r="C310" s="72"/>
      <c r="D310" s="224" t="s">
        <v>136</v>
      </c>
      <c r="E310" s="72"/>
      <c r="F310" s="225" t="s">
        <v>575</v>
      </c>
      <c r="G310" s="72"/>
      <c r="H310" s="72"/>
      <c r="I310" s="183"/>
      <c r="J310" s="72"/>
      <c r="K310" s="72"/>
      <c r="L310" s="70"/>
      <c r="M310" s="226"/>
      <c r="N310" s="45"/>
      <c r="O310" s="45"/>
      <c r="P310" s="45"/>
      <c r="Q310" s="45"/>
      <c r="R310" s="45"/>
      <c r="S310" s="45"/>
      <c r="T310" s="93"/>
      <c r="AT310" s="22" t="s">
        <v>136</v>
      </c>
      <c r="AU310" s="22" t="s">
        <v>83</v>
      </c>
    </row>
    <row r="311" spans="2:51" s="11" customFormat="1" ht="13.5">
      <c r="B311" s="227"/>
      <c r="C311" s="228"/>
      <c r="D311" s="224" t="s">
        <v>138</v>
      </c>
      <c r="E311" s="229" t="s">
        <v>21</v>
      </c>
      <c r="F311" s="230" t="s">
        <v>576</v>
      </c>
      <c r="G311" s="228"/>
      <c r="H311" s="231">
        <v>36.6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AT311" s="237" t="s">
        <v>138</v>
      </c>
      <c r="AU311" s="237" t="s">
        <v>83</v>
      </c>
      <c r="AV311" s="11" t="s">
        <v>83</v>
      </c>
      <c r="AW311" s="11" t="s">
        <v>35</v>
      </c>
      <c r="AX311" s="11" t="s">
        <v>76</v>
      </c>
      <c r="AY311" s="237" t="s">
        <v>127</v>
      </c>
    </row>
    <row r="312" spans="2:65" s="1" customFormat="1" ht="22.8" customHeight="1">
      <c r="B312" s="44"/>
      <c r="C312" s="212" t="s">
        <v>577</v>
      </c>
      <c r="D312" s="212" t="s">
        <v>129</v>
      </c>
      <c r="E312" s="213" t="s">
        <v>578</v>
      </c>
      <c r="F312" s="214" t="s">
        <v>579</v>
      </c>
      <c r="G312" s="215" t="s">
        <v>183</v>
      </c>
      <c r="H312" s="216">
        <v>2.084</v>
      </c>
      <c r="I312" s="217"/>
      <c r="J312" s="218">
        <f>ROUND(I312*H312,2)</f>
        <v>0</v>
      </c>
      <c r="K312" s="214" t="s">
        <v>133</v>
      </c>
      <c r="L312" s="70"/>
      <c r="M312" s="219" t="s">
        <v>21</v>
      </c>
      <c r="N312" s="220" t="s">
        <v>42</v>
      </c>
      <c r="O312" s="45"/>
      <c r="P312" s="221">
        <f>O312*H312</f>
        <v>0</v>
      </c>
      <c r="Q312" s="221">
        <v>0</v>
      </c>
      <c r="R312" s="221">
        <f>Q312*H312</f>
        <v>0</v>
      </c>
      <c r="S312" s="221">
        <v>0</v>
      </c>
      <c r="T312" s="222">
        <f>S312*H312</f>
        <v>0</v>
      </c>
      <c r="AR312" s="22" t="s">
        <v>260</v>
      </c>
      <c r="AT312" s="22" t="s">
        <v>129</v>
      </c>
      <c r="AU312" s="22" t="s">
        <v>83</v>
      </c>
      <c r="AY312" s="22" t="s">
        <v>127</v>
      </c>
      <c r="BE312" s="223">
        <f>IF(N312="základní",J312,0)</f>
        <v>0</v>
      </c>
      <c r="BF312" s="223">
        <f>IF(N312="snížená",J312,0)</f>
        <v>0</v>
      </c>
      <c r="BG312" s="223">
        <f>IF(N312="zákl. přenesená",J312,0)</f>
        <v>0</v>
      </c>
      <c r="BH312" s="223">
        <f>IF(N312="sníž. přenesená",J312,0)</f>
        <v>0</v>
      </c>
      <c r="BI312" s="223">
        <f>IF(N312="nulová",J312,0)</f>
        <v>0</v>
      </c>
      <c r="BJ312" s="22" t="s">
        <v>76</v>
      </c>
      <c r="BK312" s="223">
        <f>ROUND(I312*H312,2)</f>
        <v>0</v>
      </c>
      <c r="BL312" s="22" t="s">
        <v>260</v>
      </c>
      <c r="BM312" s="22" t="s">
        <v>580</v>
      </c>
    </row>
    <row r="313" spans="2:47" s="1" customFormat="1" ht="13.5">
      <c r="B313" s="44"/>
      <c r="C313" s="72"/>
      <c r="D313" s="224" t="s">
        <v>136</v>
      </c>
      <c r="E313" s="72"/>
      <c r="F313" s="225" t="s">
        <v>581</v>
      </c>
      <c r="G313" s="72"/>
      <c r="H313" s="72"/>
      <c r="I313" s="183"/>
      <c r="J313" s="72"/>
      <c r="K313" s="72"/>
      <c r="L313" s="70"/>
      <c r="M313" s="226"/>
      <c r="N313" s="45"/>
      <c r="O313" s="45"/>
      <c r="P313" s="45"/>
      <c r="Q313" s="45"/>
      <c r="R313" s="45"/>
      <c r="S313" s="45"/>
      <c r="T313" s="93"/>
      <c r="AT313" s="22" t="s">
        <v>136</v>
      </c>
      <c r="AU313" s="22" t="s">
        <v>83</v>
      </c>
    </row>
    <row r="314" spans="2:63" s="10" customFormat="1" ht="29.85" customHeight="1">
      <c r="B314" s="196"/>
      <c r="C314" s="197"/>
      <c r="D314" s="198" t="s">
        <v>70</v>
      </c>
      <c r="E314" s="210" t="s">
        <v>582</v>
      </c>
      <c r="F314" s="210" t="s">
        <v>583</v>
      </c>
      <c r="G314" s="197"/>
      <c r="H314" s="197"/>
      <c r="I314" s="200"/>
      <c r="J314" s="211">
        <f>BK314</f>
        <v>0</v>
      </c>
      <c r="K314" s="197"/>
      <c r="L314" s="202"/>
      <c r="M314" s="203"/>
      <c r="N314" s="204"/>
      <c r="O314" s="204"/>
      <c r="P314" s="205">
        <f>SUM(P315:P329)</f>
        <v>0</v>
      </c>
      <c r="Q314" s="204"/>
      <c r="R314" s="205">
        <f>SUM(R315:R329)</f>
        <v>0</v>
      </c>
      <c r="S314" s="204"/>
      <c r="T314" s="206">
        <f>SUM(T315:T329)</f>
        <v>1.8393045</v>
      </c>
      <c r="AR314" s="207" t="s">
        <v>83</v>
      </c>
      <c r="AT314" s="208" t="s">
        <v>70</v>
      </c>
      <c r="AU314" s="208" t="s">
        <v>76</v>
      </c>
      <c r="AY314" s="207" t="s">
        <v>127</v>
      </c>
      <c r="BK314" s="209">
        <f>SUM(BK315:BK329)</f>
        <v>0</v>
      </c>
    </row>
    <row r="315" spans="2:65" s="1" customFormat="1" ht="14.4" customHeight="1">
      <c r="B315" s="44"/>
      <c r="C315" s="212" t="s">
        <v>584</v>
      </c>
      <c r="D315" s="212" t="s">
        <v>129</v>
      </c>
      <c r="E315" s="213" t="s">
        <v>585</v>
      </c>
      <c r="F315" s="214" t="s">
        <v>586</v>
      </c>
      <c r="G315" s="215" t="s">
        <v>150</v>
      </c>
      <c r="H315" s="216">
        <v>193.611</v>
      </c>
      <c r="I315" s="217"/>
      <c r="J315" s="218">
        <f>ROUND(I315*H315,2)</f>
        <v>0</v>
      </c>
      <c r="K315" s="214" t="s">
        <v>133</v>
      </c>
      <c r="L315" s="70"/>
      <c r="M315" s="219" t="s">
        <v>21</v>
      </c>
      <c r="N315" s="220" t="s">
        <v>42</v>
      </c>
      <c r="O315" s="45"/>
      <c r="P315" s="221">
        <f>O315*H315</f>
        <v>0</v>
      </c>
      <c r="Q315" s="221">
        <v>0</v>
      </c>
      <c r="R315" s="221">
        <f>Q315*H315</f>
        <v>0</v>
      </c>
      <c r="S315" s="221">
        <v>0.0095</v>
      </c>
      <c r="T315" s="222">
        <f>S315*H315</f>
        <v>1.8393045</v>
      </c>
      <c r="AR315" s="22" t="s">
        <v>260</v>
      </c>
      <c r="AT315" s="22" t="s">
        <v>129</v>
      </c>
      <c r="AU315" s="22" t="s">
        <v>83</v>
      </c>
      <c r="AY315" s="22" t="s">
        <v>127</v>
      </c>
      <c r="BE315" s="223">
        <f>IF(N315="základní",J315,0)</f>
        <v>0</v>
      </c>
      <c r="BF315" s="223">
        <f>IF(N315="snížená",J315,0)</f>
        <v>0</v>
      </c>
      <c r="BG315" s="223">
        <f>IF(N315="zákl. přenesená",J315,0)</f>
        <v>0</v>
      </c>
      <c r="BH315" s="223">
        <f>IF(N315="sníž. přenesená",J315,0)</f>
        <v>0</v>
      </c>
      <c r="BI315" s="223">
        <f>IF(N315="nulová",J315,0)</f>
        <v>0</v>
      </c>
      <c r="BJ315" s="22" t="s">
        <v>76</v>
      </c>
      <c r="BK315" s="223">
        <f>ROUND(I315*H315,2)</f>
        <v>0</v>
      </c>
      <c r="BL315" s="22" t="s">
        <v>260</v>
      </c>
      <c r="BM315" s="22" t="s">
        <v>587</v>
      </c>
    </row>
    <row r="316" spans="2:47" s="1" customFormat="1" ht="13.5">
      <c r="B316" s="44"/>
      <c r="C316" s="72"/>
      <c r="D316" s="224" t="s">
        <v>136</v>
      </c>
      <c r="E316" s="72"/>
      <c r="F316" s="225" t="s">
        <v>588</v>
      </c>
      <c r="G316" s="72"/>
      <c r="H316" s="72"/>
      <c r="I316" s="183"/>
      <c r="J316" s="72"/>
      <c r="K316" s="72"/>
      <c r="L316" s="70"/>
      <c r="M316" s="226"/>
      <c r="N316" s="45"/>
      <c r="O316" s="45"/>
      <c r="P316" s="45"/>
      <c r="Q316" s="45"/>
      <c r="R316" s="45"/>
      <c r="S316" s="45"/>
      <c r="T316" s="93"/>
      <c r="AT316" s="22" t="s">
        <v>136</v>
      </c>
      <c r="AU316" s="22" t="s">
        <v>83</v>
      </c>
    </row>
    <row r="317" spans="2:51" s="11" customFormat="1" ht="13.5">
      <c r="B317" s="227"/>
      <c r="C317" s="228"/>
      <c r="D317" s="224" t="s">
        <v>138</v>
      </c>
      <c r="E317" s="229" t="s">
        <v>21</v>
      </c>
      <c r="F317" s="230" t="s">
        <v>505</v>
      </c>
      <c r="G317" s="228"/>
      <c r="H317" s="231">
        <v>24.633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138</v>
      </c>
      <c r="AU317" s="237" t="s">
        <v>83</v>
      </c>
      <c r="AV317" s="11" t="s">
        <v>83</v>
      </c>
      <c r="AW317" s="11" t="s">
        <v>35</v>
      </c>
      <c r="AX317" s="11" t="s">
        <v>71</v>
      </c>
      <c r="AY317" s="237" t="s">
        <v>127</v>
      </c>
    </row>
    <row r="318" spans="2:51" s="11" customFormat="1" ht="13.5">
      <c r="B318" s="227"/>
      <c r="C318" s="228"/>
      <c r="D318" s="224" t="s">
        <v>138</v>
      </c>
      <c r="E318" s="229" t="s">
        <v>21</v>
      </c>
      <c r="F318" s="230" t="s">
        <v>506</v>
      </c>
      <c r="G318" s="228"/>
      <c r="H318" s="231">
        <v>71.121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138</v>
      </c>
      <c r="AU318" s="237" t="s">
        <v>83</v>
      </c>
      <c r="AV318" s="11" t="s">
        <v>83</v>
      </c>
      <c r="AW318" s="11" t="s">
        <v>35</v>
      </c>
      <c r="AX318" s="11" t="s">
        <v>71</v>
      </c>
      <c r="AY318" s="237" t="s">
        <v>127</v>
      </c>
    </row>
    <row r="319" spans="2:51" s="11" customFormat="1" ht="13.5">
      <c r="B319" s="227"/>
      <c r="C319" s="228"/>
      <c r="D319" s="224" t="s">
        <v>138</v>
      </c>
      <c r="E319" s="229" t="s">
        <v>21</v>
      </c>
      <c r="F319" s="230" t="s">
        <v>507</v>
      </c>
      <c r="G319" s="228"/>
      <c r="H319" s="231">
        <v>65.883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AT319" s="237" t="s">
        <v>138</v>
      </c>
      <c r="AU319" s="237" t="s">
        <v>83</v>
      </c>
      <c r="AV319" s="11" t="s">
        <v>83</v>
      </c>
      <c r="AW319" s="11" t="s">
        <v>35</v>
      </c>
      <c r="AX319" s="11" t="s">
        <v>71</v>
      </c>
      <c r="AY319" s="237" t="s">
        <v>127</v>
      </c>
    </row>
    <row r="320" spans="2:51" s="11" customFormat="1" ht="13.5">
      <c r="B320" s="227"/>
      <c r="C320" s="228"/>
      <c r="D320" s="224" t="s">
        <v>138</v>
      </c>
      <c r="E320" s="229" t="s">
        <v>21</v>
      </c>
      <c r="F320" s="230" t="s">
        <v>508</v>
      </c>
      <c r="G320" s="228"/>
      <c r="H320" s="231">
        <v>31.974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AT320" s="237" t="s">
        <v>138</v>
      </c>
      <c r="AU320" s="237" t="s">
        <v>83</v>
      </c>
      <c r="AV320" s="11" t="s">
        <v>83</v>
      </c>
      <c r="AW320" s="11" t="s">
        <v>35</v>
      </c>
      <c r="AX320" s="11" t="s">
        <v>71</v>
      </c>
      <c r="AY320" s="237" t="s">
        <v>127</v>
      </c>
    </row>
    <row r="321" spans="2:51" s="12" customFormat="1" ht="13.5">
      <c r="B321" s="248"/>
      <c r="C321" s="249"/>
      <c r="D321" s="224" t="s">
        <v>138</v>
      </c>
      <c r="E321" s="250" t="s">
        <v>21</v>
      </c>
      <c r="F321" s="251" t="s">
        <v>207</v>
      </c>
      <c r="G321" s="249"/>
      <c r="H321" s="252">
        <v>193.611</v>
      </c>
      <c r="I321" s="253"/>
      <c r="J321" s="249"/>
      <c r="K321" s="249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138</v>
      </c>
      <c r="AU321" s="258" t="s">
        <v>83</v>
      </c>
      <c r="AV321" s="12" t="s">
        <v>134</v>
      </c>
      <c r="AW321" s="12" t="s">
        <v>35</v>
      </c>
      <c r="AX321" s="12" t="s">
        <v>76</v>
      </c>
      <c r="AY321" s="258" t="s">
        <v>127</v>
      </c>
    </row>
    <row r="322" spans="2:65" s="1" customFormat="1" ht="22.8" customHeight="1">
      <c r="B322" s="44"/>
      <c r="C322" s="212" t="s">
        <v>589</v>
      </c>
      <c r="D322" s="212" t="s">
        <v>129</v>
      </c>
      <c r="E322" s="213" t="s">
        <v>590</v>
      </c>
      <c r="F322" s="214" t="s">
        <v>591</v>
      </c>
      <c r="G322" s="215" t="s">
        <v>163</v>
      </c>
      <c r="H322" s="216">
        <v>57.8</v>
      </c>
      <c r="I322" s="217"/>
      <c r="J322" s="218">
        <f>ROUND(I322*H322,2)</f>
        <v>0</v>
      </c>
      <c r="K322" s="214" t="s">
        <v>133</v>
      </c>
      <c r="L322" s="70"/>
      <c r="M322" s="219" t="s">
        <v>21</v>
      </c>
      <c r="N322" s="220" t="s">
        <v>42</v>
      </c>
      <c r="O322" s="45"/>
      <c r="P322" s="221">
        <f>O322*H322</f>
        <v>0</v>
      </c>
      <c r="Q322" s="221">
        <v>0</v>
      </c>
      <c r="R322" s="221">
        <f>Q322*H322</f>
        <v>0</v>
      </c>
      <c r="S322" s="221">
        <v>0</v>
      </c>
      <c r="T322" s="222">
        <f>S322*H322</f>
        <v>0</v>
      </c>
      <c r="AR322" s="22" t="s">
        <v>260</v>
      </c>
      <c r="AT322" s="22" t="s">
        <v>129</v>
      </c>
      <c r="AU322" s="22" t="s">
        <v>83</v>
      </c>
      <c r="AY322" s="22" t="s">
        <v>127</v>
      </c>
      <c r="BE322" s="223">
        <f>IF(N322="základní",J322,0)</f>
        <v>0</v>
      </c>
      <c r="BF322" s="223">
        <f>IF(N322="snížená",J322,0)</f>
        <v>0</v>
      </c>
      <c r="BG322" s="223">
        <f>IF(N322="zákl. přenesená",J322,0)</f>
        <v>0</v>
      </c>
      <c r="BH322" s="223">
        <f>IF(N322="sníž. přenesená",J322,0)</f>
        <v>0</v>
      </c>
      <c r="BI322" s="223">
        <f>IF(N322="nulová",J322,0)</f>
        <v>0</v>
      </c>
      <c r="BJ322" s="22" t="s">
        <v>76</v>
      </c>
      <c r="BK322" s="223">
        <f>ROUND(I322*H322,2)</f>
        <v>0</v>
      </c>
      <c r="BL322" s="22" t="s">
        <v>260</v>
      </c>
      <c r="BM322" s="22" t="s">
        <v>592</v>
      </c>
    </row>
    <row r="323" spans="2:47" s="1" customFormat="1" ht="13.5">
      <c r="B323" s="44"/>
      <c r="C323" s="72"/>
      <c r="D323" s="224" t="s">
        <v>136</v>
      </c>
      <c r="E323" s="72"/>
      <c r="F323" s="225" t="s">
        <v>593</v>
      </c>
      <c r="G323" s="72"/>
      <c r="H323" s="72"/>
      <c r="I323" s="183"/>
      <c r="J323" s="72"/>
      <c r="K323" s="72"/>
      <c r="L323" s="70"/>
      <c r="M323" s="226"/>
      <c r="N323" s="45"/>
      <c r="O323" s="45"/>
      <c r="P323" s="45"/>
      <c r="Q323" s="45"/>
      <c r="R323" s="45"/>
      <c r="S323" s="45"/>
      <c r="T323" s="93"/>
      <c r="AT323" s="22" t="s">
        <v>136</v>
      </c>
      <c r="AU323" s="22" t="s">
        <v>83</v>
      </c>
    </row>
    <row r="324" spans="2:51" s="11" customFormat="1" ht="13.5">
      <c r="B324" s="227"/>
      <c r="C324" s="228"/>
      <c r="D324" s="224" t="s">
        <v>138</v>
      </c>
      <c r="E324" s="229" t="s">
        <v>21</v>
      </c>
      <c r="F324" s="230" t="s">
        <v>529</v>
      </c>
      <c r="G324" s="228"/>
      <c r="H324" s="231">
        <v>57.8</v>
      </c>
      <c r="I324" s="232"/>
      <c r="J324" s="228"/>
      <c r="K324" s="228"/>
      <c r="L324" s="233"/>
      <c r="M324" s="234"/>
      <c r="N324" s="235"/>
      <c r="O324" s="235"/>
      <c r="P324" s="235"/>
      <c r="Q324" s="235"/>
      <c r="R324" s="235"/>
      <c r="S324" s="235"/>
      <c r="T324" s="236"/>
      <c r="AT324" s="237" t="s">
        <v>138</v>
      </c>
      <c r="AU324" s="237" t="s">
        <v>83</v>
      </c>
      <c r="AV324" s="11" t="s">
        <v>83</v>
      </c>
      <c r="AW324" s="11" t="s">
        <v>35</v>
      </c>
      <c r="AX324" s="11" t="s">
        <v>76</v>
      </c>
      <c r="AY324" s="237" t="s">
        <v>127</v>
      </c>
    </row>
    <row r="325" spans="2:65" s="1" customFormat="1" ht="22.8" customHeight="1">
      <c r="B325" s="44"/>
      <c r="C325" s="212" t="s">
        <v>594</v>
      </c>
      <c r="D325" s="212" t="s">
        <v>129</v>
      </c>
      <c r="E325" s="213" t="s">
        <v>595</v>
      </c>
      <c r="F325" s="214" t="s">
        <v>596</v>
      </c>
      <c r="G325" s="215" t="s">
        <v>150</v>
      </c>
      <c r="H325" s="216">
        <v>245.747</v>
      </c>
      <c r="I325" s="217"/>
      <c r="J325" s="218">
        <f>ROUND(I325*H325,2)</f>
        <v>0</v>
      </c>
      <c r="K325" s="214" t="s">
        <v>133</v>
      </c>
      <c r="L325" s="70"/>
      <c r="M325" s="219" t="s">
        <v>21</v>
      </c>
      <c r="N325" s="220" t="s">
        <v>42</v>
      </c>
      <c r="O325" s="45"/>
      <c r="P325" s="221">
        <f>O325*H325</f>
        <v>0</v>
      </c>
      <c r="Q325" s="221">
        <v>0</v>
      </c>
      <c r="R325" s="221">
        <f>Q325*H325</f>
        <v>0</v>
      </c>
      <c r="S325" s="221">
        <v>0</v>
      </c>
      <c r="T325" s="222">
        <f>S325*H325</f>
        <v>0</v>
      </c>
      <c r="AR325" s="22" t="s">
        <v>260</v>
      </c>
      <c r="AT325" s="22" t="s">
        <v>129</v>
      </c>
      <c r="AU325" s="22" t="s">
        <v>83</v>
      </c>
      <c r="AY325" s="22" t="s">
        <v>127</v>
      </c>
      <c r="BE325" s="223">
        <f>IF(N325="základní",J325,0)</f>
        <v>0</v>
      </c>
      <c r="BF325" s="223">
        <f>IF(N325="snížená",J325,0)</f>
        <v>0</v>
      </c>
      <c r="BG325" s="223">
        <f>IF(N325="zákl. přenesená",J325,0)</f>
        <v>0</v>
      </c>
      <c r="BH325" s="223">
        <f>IF(N325="sníž. přenesená",J325,0)</f>
        <v>0</v>
      </c>
      <c r="BI325" s="223">
        <f>IF(N325="nulová",J325,0)</f>
        <v>0</v>
      </c>
      <c r="BJ325" s="22" t="s">
        <v>76</v>
      </c>
      <c r="BK325" s="223">
        <f>ROUND(I325*H325,2)</f>
        <v>0</v>
      </c>
      <c r="BL325" s="22" t="s">
        <v>260</v>
      </c>
      <c r="BM325" s="22" t="s">
        <v>597</v>
      </c>
    </row>
    <row r="326" spans="2:47" s="1" customFormat="1" ht="13.5">
      <c r="B326" s="44"/>
      <c r="C326" s="72"/>
      <c r="D326" s="224" t="s">
        <v>136</v>
      </c>
      <c r="E326" s="72"/>
      <c r="F326" s="225" t="s">
        <v>598</v>
      </c>
      <c r="G326" s="72"/>
      <c r="H326" s="72"/>
      <c r="I326" s="183"/>
      <c r="J326" s="72"/>
      <c r="K326" s="72"/>
      <c r="L326" s="70"/>
      <c r="M326" s="226"/>
      <c r="N326" s="45"/>
      <c r="O326" s="45"/>
      <c r="P326" s="45"/>
      <c r="Q326" s="45"/>
      <c r="R326" s="45"/>
      <c r="S326" s="45"/>
      <c r="T326" s="93"/>
      <c r="AT326" s="22" t="s">
        <v>136</v>
      </c>
      <c r="AU326" s="22" t="s">
        <v>83</v>
      </c>
    </row>
    <row r="327" spans="2:51" s="11" customFormat="1" ht="13.5">
      <c r="B327" s="227"/>
      <c r="C327" s="228"/>
      <c r="D327" s="224" t="s">
        <v>138</v>
      </c>
      <c r="E327" s="229" t="s">
        <v>21</v>
      </c>
      <c r="F327" s="230" t="s">
        <v>599</v>
      </c>
      <c r="G327" s="228"/>
      <c r="H327" s="231">
        <v>245.747</v>
      </c>
      <c r="I327" s="232"/>
      <c r="J327" s="228"/>
      <c r="K327" s="228"/>
      <c r="L327" s="233"/>
      <c r="M327" s="234"/>
      <c r="N327" s="235"/>
      <c r="O327" s="235"/>
      <c r="P327" s="235"/>
      <c r="Q327" s="235"/>
      <c r="R327" s="235"/>
      <c r="S327" s="235"/>
      <c r="T327" s="236"/>
      <c r="AT327" s="237" t="s">
        <v>138</v>
      </c>
      <c r="AU327" s="237" t="s">
        <v>83</v>
      </c>
      <c r="AV327" s="11" t="s">
        <v>83</v>
      </c>
      <c r="AW327" s="11" t="s">
        <v>35</v>
      </c>
      <c r="AX327" s="11" t="s">
        <v>76</v>
      </c>
      <c r="AY327" s="237" t="s">
        <v>127</v>
      </c>
    </row>
    <row r="328" spans="2:65" s="1" customFormat="1" ht="22.8" customHeight="1">
      <c r="B328" s="44"/>
      <c r="C328" s="212" t="s">
        <v>600</v>
      </c>
      <c r="D328" s="212" t="s">
        <v>129</v>
      </c>
      <c r="E328" s="213" t="s">
        <v>601</v>
      </c>
      <c r="F328" s="214" t="s">
        <v>602</v>
      </c>
      <c r="G328" s="215" t="s">
        <v>163</v>
      </c>
      <c r="H328" s="216">
        <v>57.8</v>
      </c>
      <c r="I328" s="217"/>
      <c r="J328" s="218">
        <f>ROUND(I328*H328,2)</f>
        <v>0</v>
      </c>
      <c r="K328" s="214" t="s">
        <v>133</v>
      </c>
      <c r="L328" s="70"/>
      <c r="M328" s="219" t="s">
        <v>21</v>
      </c>
      <c r="N328" s="220" t="s">
        <v>42</v>
      </c>
      <c r="O328" s="45"/>
      <c r="P328" s="221">
        <f>O328*H328</f>
        <v>0</v>
      </c>
      <c r="Q328" s="221">
        <v>0</v>
      </c>
      <c r="R328" s="221">
        <f>Q328*H328</f>
        <v>0</v>
      </c>
      <c r="S328" s="221">
        <v>0</v>
      </c>
      <c r="T328" s="222">
        <f>S328*H328</f>
        <v>0</v>
      </c>
      <c r="AR328" s="22" t="s">
        <v>260</v>
      </c>
      <c r="AT328" s="22" t="s">
        <v>129</v>
      </c>
      <c r="AU328" s="22" t="s">
        <v>83</v>
      </c>
      <c r="AY328" s="22" t="s">
        <v>127</v>
      </c>
      <c r="BE328" s="223">
        <f>IF(N328="základní",J328,0)</f>
        <v>0</v>
      </c>
      <c r="BF328" s="223">
        <f>IF(N328="snížená",J328,0)</f>
        <v>0</v>
      </c>
      <c r="BG328" s="223">
        <f>IF(N328="zákl. přenesená",J328,0)</f>
        <v>0</v>
      </c>
      <c r="BH328" s="223">
        <f>IF(N328="sníž. přenesená",J328,0)</f>
        <v>0</v>
      </c>
      <c r="BI328" s="223">
        <f>IF(N328="nulová",J328,0)</f>
        <v>0</v>
      </c>
      <c r="BJ328" s="22" t="s">
        <v>76</v>
      </c>
      <c r="BK328" s="223">
        <f>ROUND(I328*H328,2)</f>
        <v>0</v>
      </c>
      <c r="BL328" s="22" t="s">
        <v>260</v>
      </c>
      <c r="BM328" s="22" t="s">
        <v>603</v>
      </c>
    </row>
    <row r="329" spans="2:47" s="1" customFormat="1" ht="13.5">
      <c r="B329" s="44"/>
      <c r="C329" s="72"/>
      <c r="D329" s="224" t="s">
        <v>136</v>
      </c>
      <c r="E329" s="72"/>
      <c r="F329" s="225" t="s">
        <v>604</v>
      </c>
      <c r="G329" s="72"/>
      <c r="H329" s="72"/>
      <c r="I329" s="183"/>
      <c r="J329" s="72"/>
      <c r="K329" s="72"/>
      <c r="L329" s="70"/>
      <c r="M329" s="226"/>
      <c r="N329" s="45"/>
      <c r="O329" s="45"/>
      <c r="P329" s="45"/>
      <c r="Q329" s="45"/>
      <c r="R329" s="45"/>
      <c r="S329" s="45"/>
      <c r="T329" s="93"/>
      <c r="AT329" s="22" t="s">
        <v>136</v>
      </c>
      <c r="AU329" s="22" t="s">
        <v>83</v>
      </c>
    </row>
    <row r="330" spans="2:63" s="10" customFormat="1" ht="29.85" customHeight="1">
      <c r="B330" s="196"/>
      <c r="C330" s="197"/>
      <c r="D330" s="198" t="s">
        <v>70</v>
      </c>
      <c r="E330" s="210" t="s">
        <v>605</v>
      </c>
      <c r="F330" s="210" t="s">
        <v>606</v>
      </c>
      <c r="G330" s="197"/>
      <c r="H330" s="197"/>
      <c r="I330" s="200"/>
      <c r="J330" s="211">
        <f>BK330</f>
        <v>0</v>
      </c>
      <c r="K330" s="197"/>
      <c r="L330" s="202"/>
      <c r="M330" s="203"/>
      <c r="N330" s="204"/>
      <c r="O330" s="204"/>
      <c r="P330" s="205">
        <f>SUM(P331:P388)</f>
        <v>0</v>
      </c>
      <c r="Q330" s="204"/>
      <c r="R330" s="205">
        <f>SUM(R331:R388)</f>
        <v>0.39462449999999993</v>
      </c>
      <c r="S330" s="204"/>
      <c r="T330" s="206">
        <f>SUM(T331:T388)</f>
        <v>0</v>
      </c>
      <c r="AR330" s="207" t="s">
        <v>83</v>
      </c>
      <c r="AT330" s="208" t="s">
        <v>70</v>
      </c>
      <c r="AU330" s="208" t="s">
        <v>76</v>
      </c>
      <c r="AY330" s="207" t="s">
        <v>127</v>
      </c>
      <c r="BK330" s="209">
        <f>SUM(BK331:BK388)</f>
        <v>0</v>
      </c>
    </row>
    <row r="331" spans="2:65" s="1" customFormat="1" ht="14.4" customHeight="1">
      <c r="B331" s="44"/>
      <c r="C331" s="212" t="s">
        <v>607</v>
      </c>
      <c r="D331" s="212" t="s">
        <v>129</v>
      </c>
      <c r="E331" s="213" t="s">
        <v>608</v>
      </c>
      <c r="F331" s="214" t="s">
        <v>609</v>
      </c>
      <c r="G331" s="215" t="s">
        <v>145</v>
      </c>
      <c r="H331" s="216">
        <v>1</v>
      </c>
      <c r="I331" s="217"/>
      <c r="J331" s="218">
        <f>ROUND(I331*H331,2)</f>
        <v>0</v>
      </c>
      <c r="K331" s="214" t="s">
        <v>133</v>
      </c>
      <c r="L331" s="70"/>
      <c r="M331" s="219" t="s">
        <v>21</v>
      </c>
      <c r="N331" s="220" t="s">
        <v>42</v>
      </c>
      <c r="O331" s="45"/>
      <c r="P331" s="221">
        <f>O331*H331</f>
        <v>0</v>
      </c>
      <c r="Q331" s="221">
        <v>0.00044</v>
      </c>
      <c r="R331" s="221">
        <f>Q331*H331</f>
        <v>0.00044</v>
      </c>
      <c r="S331" s="221">
        <v>0</v>
      </c>
      <c r="T331" s="222">
        <f>S331*H331</f>
        <v>0</v>
      </c>
      <c r="AR331" s="22" t="s">
        <v>260</v>
      </c>
      <c r="AT331" s="22" t="s">
        <v>129</v>
      </c>
      <c r="AU331" s="22" t="s">
        <v>83</v>
      </c>
      <c r="AY331" s="22" t="s">
        <v>127</v>
      </c>
      <c r="BE331" s="223">
        <f>IF(N331="základní",J331,0)</f>
        <v>0</v>
      </c>
      <c r="BF331" s="223">
        <f>IF(N331="snížená",J331,0)</f>
        <v>0</v>
      </c>
      <c r="BG331" s="223">
        <f>IF(N331="zákl. přenesená",J331,0)</f>
        <v>0</v>
      </c>
      <c r="BH331" s="223">
        <f>IF(N331="sníž. přenesená",J331,0)</f>
        <v>0</v>
      </c>
      <c r="BI331" s="223">
        <f>IF(N331="nulová",J331,0)</f>
        <v>0</v>
      </c>
      <c r="BJ331" s="22" t="s">
        <v>76</v>
      </c>
      <c r="BK331" s="223">
        <f>ROUND(I331*H331,2)</f>
        <v>0</v>
      </c>
      <c r="BL331" s="22" t="s">
        <v>260</v>
      </c>
      <c r="BM331" s="22" t="s">
        <v>610</v>
      </c>
    </row>
    <row r="332" spans="2:47" s="1" customFormat="1" ht="13.5">
      <c r="B332" s="44"/>
      <c r="C332" s="72"/>
      <c r="D332" s="224" t="s">
        <v>136</v>
      </c>
      <c r="E332" s="72"/>
      <c r="F332" s="225" t="s">
        <v>611</v>
      </c>
      <c r="G332" s="72"/>
      <c r="H332" s="72"/>
      <c r="I332" s="183"/>
      <c r="J332" s="72"/>
      <c r="K332" s="72"/>
      <c r="L332" s="70"/>
      <c r="M332" s="226"/>
      <c r="N332" s="45"/>
      <c r="O332" s="45"/>
      <c r="P332" s="45"/>
      <c r="Q332" s="45"/>
      <c r="R332" s="45"/>
      <c r="S332" s="45"/>
      <c r="T332" s="93"/>
      <c r="AT332" s="22" t="s">
        <v>136</v>
      </c>
      <c r="AU332" s="22" t="s">
        <v>83</v>
      </c>
    </row>
    <row r="333" spans="2:65" s="1" customFormat="1" ht="14.4" customHeight="1">
      <c r="B333" s="44"/>
      <c r="C333" s="238" t="s">
        <v>612</v>
      </c>
      <c r="D333" s="238" t="s">
        <v>180</v>
      </c>
      <c r="E333" s="239" t="s">
        <v>613</v>
      </c>
      <c r="F333" s="240" t="s">
        <v>614</v>
      </c>
      <c r="G333" s="241" t="s">
        <v>145</v>
      </c>
      <c r="H333" s="242">
        <v>1</v>
      </c>
      <c r="I333" s="243"/>
      <c r="J333" s="244">
        <f>ROUND(I333*H333,2)</f>
        <v>0</v>
      </c>
      <c r="K333" s="240" t="s">
        <v>21</v>
      </c>
      <c r="L333" s="245"/>
      <c r="M333" s="246" t="s">
        <v>21</v>
      </c>
      <c r="N333" s="247" t="s">
        <v>42</v>
      </c>
      <c r="O333" s="45"/>
      <c r="P333" s="221">
        <f>O333*H333</f>
        <v>0</v>
      </c>
      <c r="Q333" s="221">
        <v>0.03</v>
      </c>
      <c r="R333" s="221">
        <f>Q333*H333</f>
        <v>0.03</v>
      </c>
      <c r="S333" s="221">
        <v>0</v>
      </c>
      <c r="T333" s="222">
        <f>S333*H333</f>
        <v>0</v>
      </c>
      <c r="AR333" s="22" t="s">
        <v>385</v>
      </c>
      <c r="AT333" s="22" t="s">
        <v>180</v>
      </c>
      <c r="AU333" s="22" t="s">
        <v>83</v>
      </c>
      <c r="AY333" s="22" t="s">
        <v>127</v>
      </c>
      <c r="BE333" s="223">
        <f>IF(N333="základní",J333,0)</f>
        <v>0</v>
      </c>
      <c r="BF333" s="223">
        <f>IF(N333="snížená",J333,0)</f>
        <v>0</v>
      </c>
      <c r="BG333" s="223">
        <f>IF(N333="zákl. přenesená",J333,0)</f>
        <v>0</v>
      </c>
      <c r="BH333" s="223">
        <f>IF(N333="sníž. přenesená",J333,0)</f>
        <v>0</v>
      </c>
      <c r="BI333" s="223">
        <f>IF(N333="nulová",J333,0)</f>
        <v>0</v>
      </c>
      <c r="BJ333" s="22" t="s">
        <v>76</v>
      </c>
      <c r="BK333" s="223">
        <f>ROUND(I333*H333,2)</f>
        <v>0</v>
      </c>
      <c r="BL333" s="22" t="s">
        <v>260</v>
      </c>
      <c r="BM333" s="22" t="s">
        <v>615</v>
      </c>
    </row>
    <row r="334" spans="2:47" s="1" customFormat="1" ht="13.5">
      <c r="B334" s="44"/>
      <c r="C334" s="72"/>
      <c r="D334" s="224" t="s">
        <v>136</v>
      </c>
      <c r="E334" s="72"/>
      <c r="F334" s="225" t="s">
        <v>614</v>
      </c>
      <c r="G334" s="72"/>
      <c r="H334" s="72"/>
      <c r="I334" s="183"/>
      <c r="J334" s="72"/>
      <c r="K334" s="72"/>
      <c r="L334" s="70"/>
      <c r="M334" s="226"/>
      <c r="N334" s="45"/>
      <c r="O334" s="45"/>
      <c r="P334" s="45"/>
      <c r="Q334" s="45"/>
      <c r="R334" s="45"/>
      <c r="S334" s="45"/>
      <c r="T334" s="93"/>
      <c r="AT334" s="22" t="s">
        <v>136</v>
      </c>
      <c r="AU334" s="22" t="s">
        <v>83</v>
      </c>
    </row>
    <row r="335" spans="2:65" s="1" customFormat="1" ht="22.8" customHeight="1">
      <c r="B335" s="44"/>
      <c r="C335" s="212" t="s">
        <v>616</v>
      </c>
      <c r="D335" s="212" t="s">
        <v>129</v>
      </c>
      <c r="E335" s="213" t="s">
        <v>617</v>
      </c>
      <c r="F335" s="214" t="s">
        <v>618</v>
      </c>
      <c r="G335" s="215" t="s">
        <v>150</v>
      </c>
      <c r="H335" s="216">
        <v>12.36</v>
      </c>
      <c r="I335" s="217"/>
      <c r="J335" s="218">
        <f>ROUND(I335*H335,2)</f>
        <v>0</v>
      </c>
      <c r="K335" s="214" t="s">
        <v>133</v>
      </c>
      <c r="L335" s="70"/>
      <c r="M335" s="219" t="s">
        <v>21</v>
      </c>
      <c r="N335" s="220" t="s">
        <v>42</v>
      </c>
      <c r="O335" s="45"/>
      <c r="P335" s="221">
        <f>O335*H335</f>
        <v>0</v>
      </c>
      <c r="Q335" s="221">
        <v>0.00026</v>
      </c>
      <c r="R335" s="221">
        <f>Q335*H335</f>
        <v>0.0032135999999999996</v>
      </c>
      <c r="S335" s="221">
        <v>0</v>
      </c>
      <c r="T335" s="222">
        <f>S335*H335</f>
        <v>0</v>
      </c>
      <c r="AR335" s="22" t="s">
        <v>260</v>
      </c>
      <c r="AT335" s="22" t="s">
        <v>129</v>
      </c>
      <c r="AU335" s="22" t="s">
        <v>83</v>
      </c>
      <c r="AY335" s="22" t="s">
        <v>127</v>
      </c>
      <c r="BE335" s="223">
        <f>IF(N335="základní",J335,0)</f>
        <v>0</v>
      </c>
      <c r="BF335" s="223">
        <f>IF(N335="snížená",J335,0)</f>
        <v>0</v>
      </c>
      <c r="BG335" s="223">
        <f>IF(N335="zákl. přenesená",J335,0)</f>
        <v>0</v>
      </c>
      <c r="BH335" s="223">
        <f>IF(N335="sníž. přenesená",J335,0)</f>
        <v>0</v>
      </c>
      <c r="BI335" s="223">
        <f>IF(N335="nulová",J335,0)</f>
        <v>0</v>
      </c>
      <c r="BJ335" s="22" t="s">
        <v>76</v>
      </c>
      <c r="BK335" s="223">
        <f>ROUND(I335*H335,2)</f>
        <v>0</v>
      </c>
      <c r="BL335" s="22" t="s">
        <v>260</v>
      </c>
      <c r="BM335" s="22" t="s">
        <v>619</v>
      </c>
    </row>
    <row r="336" spans="2:47" s="1" customFormat="1" ht="13.5">
      <c r="B336" s="44"/>
      <c r="C336" s="72"/>
      <c r="D336" s="224" t="s">
        <v>136</v>
      </c>
      <c r="E336" s="72"/>
      <c r="F336" s="225" t="s">
        <v>620</v>
      </c>
      <c r="G336" s="72"/>
      <c r="H336" s="72"/>
      <c r="I336" s="183"/>
      <c r="J336" s="72"/>
      <c r="K336" s="72"/>
      <c r="L336" s="70"/>
      <c r="M336" s="226"/>
      <c r="N336" s="45"/>
      <c r="O336" s="45"/>
      <c r="P336" s="45"/>
      <c r="Q336" s="45"/>
      <c r="R336" s="45"/>
      <c r="S336" s="45"/>
      <c r="T336" s="93"/>
      <c r="AT336" s="22" t="s">
        <v>136</v>
      </c>
      <c r="AU336" s="22" t="s">
        <v>83</v>
      </c>
    </row>
    <row r="337" spans="2:51" s="11" customFormat="1" ht="13.5">
      <c r="B337" s="227"/>
      <c r="C337" s="228"/>
      <c r="D337" s="224" t="s">
        <v>138</v>
      </c>
      <c r="E337" s="229" t="s">
        <v>21</v>
      </c>
      <c r="F337" s="230" t="s">
        <v>621</v>
      </c>
      <c r="G337" s="228"/>
      <c r="H337" s="231">
        <v>9.375</v>
      </c>
      <c r="I337" s="232"/>
      <c r="J337" s="228"/>
      <c r="K337" s="228"/>
      <c r="L337" s="233"/>
      <c r="M337" s="234"/>
      <c r="N337" s="235"/>
      <c r="O337" s="235"/>
      <c r="P337" s="235"/>
      <c r="Q337" s="235"/>
      <c r="R337" s="235"/>
      <c r="S337" s="235"/>
      <c r="T337" s="236"/>
      <c r="AT337" s="237" t="s">
        <v>138</v>
      </c>
      <c r="AU337" s="237" t="s">
        <v>83</v>
      </c>
      <c r="AV337" s="11" t="s">
        <v>83</v>
      </c>
      <c r="AW337" s="11" t="s">
        <v>35</v>
      </c>
      <c r="AX337" s="11" t="s">
        <v>71</v>
      </c>
      <c r="AY337" s="237" t="s">
        <v>127</v>
      </c>
    </row>
    <row r="338" spans="2:51" s="11" customFormat="1" ht="13.5">
      <c r="B338" s="227"/>
      <c r="C338" s="228"/>
      <c r="D338" s="224" t="s">
        <v>138</v>
      </c>
      <c r="E338" s="229" t="s">
        <v>21</v>
      </c>
      <c r="F338" s="230" t="s">
        <v>622</v>
      </c>
      <c r="G338" s="228"/>
      <c r="H338" s="231">
        <v>2.04</v>
      </c>
      <c r="I338" s="232"/>
      <c r="J338" s="228"/>
      <c r="K338" s="228"/>
      <c r="L338" s="233"/>
      <c r="M338" s="234"/>
      <c r="N338" s="235"/>
      <c r="O338" s="235"/>
      <c r="P338" s="235"/>
      <c r="Q338" s="235"/>
      <c r="R338" s="235"/>
      <c r="S338" s="235"/>
      <c r="T338" s="236"/>
      <c r="AT338" s="237" t="s">
        <v>138</v>
      </c>
      <c r="AU338" s="237" t="s">
        <v>83</v>
      </c>
      <c r="AV338" s="11" t="s">
        <v>83</v>
      </c>
      <c r="AW338" s="11" t="s">
        <v>35</v>
      </c>
      <c r="AX338" s="11" t="s">
        <v>71</v>
      </c>
      <c r="AY338" s="237" t="s">
        <v>127</v>
      </c>
    </row>
    <row r="339" spans="2:51" s="11" customFormat="1" ht="13.5">
      <c r="B339" s="227"/>
      <c r="C339" s="228"/>
      <c r="D339" s="224" t="s">
        <v>138</v>
      </c>
      <c r="E339" s="229" t="s">
        <v>21</v>
      </c>
      <c r="F339" s="230" t="s">
        <v>623</v>
      </c>
      <c r="G339" s="228"/>
      <c r="H339" s="231">
        <v>0.945</v>
      </c>
      <c r="I339" s="232"/>
      <c r="J339" s="228"/>
      <c r="K339" s="228"/>
      <c r="L339" s="233"/>
      <c r="M339" s="234"/>
      <c r="N339" s="235"/>
      <c r="O339" s="235"/>
      <c r="P339" s="235"/>
      <c r="Q339" s="235"/>
      <c r="R339" s="235"/>
      <c r="S339" s="235"/>
      <c r="T339" s="236"/>
      <c r="AT339" s="237" t="s">
        <v>138</v>
      </c>
      <c r="AU339" s="237" t="s">
        <v>83</v>
      </c>
      <c r="AV339" s="11" t="s">
        <v>83</v>
      </c>
      <c r="AW339" s="11" t="s">
        <v>35</v>
      </c>
      <c r="AX339" s="11" t="s">
        <v>71</v>
      </c>
      <c r="AY339" s="237" t="s">
        <v>127</v>
      </c>
    </row>
    <row r="340" spans="2:51" s="12" customFormat="1" ht="13.5">
      <c r="B340" s="248"/>
      <c r="C340" s="249"/>
      <c r="D340" s="224" t="s">
        <v>138</v>
      </c>
      <c r="E340" s="250" t="s">
        <v>21</v>
      </c>
      <c r="F340" s="251" t="s">
        <v>207</v>
      </c>
      <c r="G340" s="249"/>
      <c r="H340" s="252">
        <v>12.36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138</v>
      </c>
      <c r="AU340" s="258" t="s">
        <v>83</v>
      </c>
      <c r="AV340" s="12" t="s">
        <v>134</v>
      </c>
      <c r="AW340" s="12" t="s">
        <v>35</v>
      </c>
      <c r="AX340" s="12" t="s">
        <v>76</v>
      </c>
      <c r="AY340" s="258" t="s">
        <v>127</v>
      </c>
    </row>
    <row r="341" spans="2:65" s="1" customFormat="1" ht="14.4" customHeight="1">
      <c r="B341" s="44"/>
      <c r="C341" s="238" t="s">
        <v>624</v>
      </c>
      <c r="D341" s="238" t="s">
        <v>180</v>
      </c>
      <c r="E341" s="239" t="s">
        <v>625</v>
      </c>
      <c r="F341" s="240" t="s">
        <v>626</v>
      </c>
      <c r="G341" s="241" t="s">
        <v>145</v>
      </c>
      <c r="H341" s="242">
        <v>25</v>
      </c>
      <c r="I341" s="243"/>
      <c r="J341" s="244">
        <f>ROUND(I341*H341,2)</f>
        <v>0</v>
      </c>
      <c r="K341" s="240" t="s">
        <v>21</v>
      </c>
      <c r="L341" s="245"/>
      <c r="M341" s="246" t="s">
        <v>21</v>
      </c>
      <c r="N341" s="247" t="s">
        <v>42</v>
      </c>
      <c r="O341" s="45"/>
      <c r="P341" s="221">
        <f>O341*H341</f>
        <v>0</v>
      </c>
      <c r="Q341" s="221">
        <v>0.0072</v>
      </c>
      <c r="R341" s="221">
        <f>Q341*H341</f>
        <v>0.18</v>
      </c>
      <c r="S341" s="221">
        <v>0</v>
      </c>
      <c r="T341" s="222">
        <f>S341*H341</f>
        <v>0</v>
      </c>
      <c r="AR341" s="22" t="s">
        <v>385</v>
      </c>
      <c r="AT341" s="22" t="s">
        <v>180</v>
      </c>
      <c r="AU341" s="22" t="s">
        <v>83</v>
      </c>
      <c r="AY341" s="22" t="s">
        <v>127</v>
      </c>
      <c r="BE341" s="223">
        <f>IF(N341="základní",J341,0)</f>
        <v>0</v>
      </c>
      <c r="BF341" s="223">
        <f>IF(N341="snížená",J341,0)</f>
        <v>0</v>
      </c>
      <c r="BG341" s="223">
        <f>IF(N341="zákl. přenesená",J341,0)</f>
        <v>0</v>
      </c>
      <c r="BH341" s="223">
        <f>IF(N341="sníž. přenesená",J341,0)</f>
        <v>0</v>
      </c>
      <c r="BI341" s="223">
        <f>IF(N341="nulová",J341,0)</f>
        <v>0</v>
      </c>
      <c r="BJ341" s="22" t="s">
        <v>76</v>
      </c>
      <c r="BK341" s="223">
        <f>ROUND(I341*H341,2)</f>
        <v>0</v>
      </c>
      <c r="BL341" s="22" t="s">
        <v>260</v>
      </c>
      <c r="BM341" s="22" t="s">
        <v>627</v>
      </c>
    </row>
    <row r="342" spans="2:47" s="1" customFormat="1" ht="13.5">
      <c r="B342" s="44"/>
      <c r="C342" s="72"/>
      <c r="D342" s="224" t="s">
        <v>136</v>
      </c>
      <c r="E342" s="72"/>
      <c r="F342" s="225" t="s">
        <v>626</v>
      </c>
      <c r="G342" s="72"/>
      <c r="H342" s="72"/>
      <c r="I342" s="183"/>
      <c r="J342" s="72"/>
      <c r="K342" s="72"/>
      <c r="L342" s="70"/>
      <c r="M342" s="226"/>
      <c r="N342" s="45"/>
      <c r="O342" s="45"/>
      <c r="P342" s="45"/>
      <c r="Q342" s="45"/>
      <c r="R342" s="45"/>
      <c r="S342" s="45"/>
      <c r="T342" s="93"/>
      <c r="AT342" s="22" t="s">
        <v>136</v>
      </c>
      <c r="AU342" s="22" t="s">
        <v>83</v>
      </c>
    </row>
    <row r="343" spans="2:65" s="1" customFormat="1" ht="14.4" customHeight="1">
      <c r="B343" s="44"/>
      <c r="C343" s="238" t="s">
        <v>628</v>
      </c>
      <c r="D343" s="238" t="s">
        <v>180</v>
      </c>
      <c r="E343" s="239" t="s">
        <v>629</v>
      </c>
      <c r="F343" s="240" t="s">
        <v>630</v>
      </c>
      <c r="G343" s="241" t="s">
        <v>145</v>
      </c>
      <c r="H343" s="242">
        <v>2</v>
      </c>
      <c r="I343" s="243"/>
      <c r="J343" s="244">
        <f>ROUND(I343*H343,2)</f>
        <v>0</v>
      </c>
      <c r="K343" s="240" t="s">
        <v>21</v>
      </c>
      <c r="L343" s="245"/>
      <c r="M343" s="246" t="s">
        <v>21</v>
      </c>
      <c r="N343" s="247" t="s">
        <v>42</v>
      </c>
      <c r="O343" s="45"/>
      <c r="P343" s="221">
        <f>O343*H343</f>
        <v>0</v>
      </c>
      <c r="Q343" s="221">
        <v>0.0072</v>
      </c>
      <c r="R343" s="221">
        <f>Q343*H343</f>
        <v>0.0144</v>
      </c>
      <c r="S343" s="221">
        <v>0</v>
      </c>
      <c r="T343" s="222">
        <f>S343*H343</f>
        <v>0</v>
      </c>
      <c r="AR343" s="22" t="s">
        <v>385</v>
      </c>
      <c r="AT343" s="22" t="s">
        <v>180</v>
      </c>
      <c r="AU343" s="22" t="s">
        <v>83</v>
      </c>
      <c r="AY343" s="22" t="s">
        <v>127</v>
      </c>
      <c r="BE343" s="223">
        <f>IF(N343="základní",J343,0)</f>
        <v>0</v>
      </c>
      <c r="BF343" s="223">
        <f>IF(N343="snížená",J343,0)</f>
        <v>0</v>
      </c>
      <c r="BG343" s="223">
        <f>IF(N343="zákl. přenesená",J343,0)</f>
        <v>0</v>
      </c>
      <c r="BH343" s="223">
        <f>IF(N343="sníž. přenesená",J343,0)</f>
        <v>0</v>
      </c>
      <c r="BI343" s="223">
        <f>IF(N343="nulová",J343,0)</f>
        <v>0</v>
      </c>
      <c r="BJ343" s="22" t="s">
        <v>76</v>
      </c>
      <c r="BK343" s="223">
        <f>ROUND(I343*H343,2)</f>
        <v>0</v>
      </c>
      <c r="BL343" s="22" t="s">
        <v>260</v>
      </c>
      <c r="BM343" s="22" t="s">
        <v>631</v>
      </c>
    </row>
    <row r="344" spans="2:47" s="1" customFormat="1" ht="13.5">
      <c r="B344" s="44"/>
      <c r="C344" s="72"/>
      <c r="D344" s="224" t="s">
        <v>136</v>
      </c>
      <c r="E344" s="72"/>
      <c r="F344" s="225" t="s">
        <v>630</v>
      </c>
      <c r="G344" s="72"/>
      <c r="H344" s="72"/>
      <c r="I344" s="183"/>
      <c r="J344" s="72"/>
      <c r="K344" s="72"/>
      <c r="L344" s="70"/>
      <c r="M344" s="226"/>
      <c r="N344" s="45"/>
      <c r="O344" s="45"/>
      <c r="P344" s="45"/>
      <c r="Q344" s="45"/>
      <c r="R344" s="45"/>
      <c r="S344" s="45"/>
      <c r="T344" s="93"/>
      <c r="AT344" s="22" t="s">
        <v>136</v>
      </c>
      <c r="AU344" s="22" t="s">
        <v>83</v>
      </c>
    </row>
    <row r="345" spans="2:65" s="1" customFormat="1" ht="14.4" customHeight="1">
      <c r="B345" s="44"/>
      <c r="C345" s="238" t="s">
        <v>632</v>
      </c>
      <c r="D345" s="238" t="s">
        <v>180</v>
      </c>
      <c r="E345" s="239" t="s">
        <v>633</v>
      </c>
      <c r="F345" s="240" t="s">
        <v>634</v>
      </c>
      <c r="G345" s="241" t="s">
        <v>145</v>
      </c>
      <c r="H345" s="242">
        <v>1</v>
      </c>
      <c r="I345" s="243"/>
      <c r="J345" s="244">
        <f>ROUND(I345*H345,2)</f>
        <v>0</v>
      </c>
      <c r="K345" s="240" t="s">
        <v>21</v>
      </c>
      <c r="L345" s="245"/>
      <c r="M345" s="246" t="s">
        <v>21</v>
      </c>
      <c r="N345" s="247" t="s">
        <v>42</v>
      </c>
      <c r="O345" s="45"/>
      <c r="P345" s="221">
        <f>O345*H345</f>
        <v>0</v>
      </c>
      <c r="Q345" s="221">
        <v>0.0072</v>
      </c>
      <c r="R345" s="221">
        <f>Q345*H345</f>
        <v>0.0072</v>
      </c>
      <c r="S345" s="221">
        <v>0</v>
      </c>
      <c r="T345" s="222">
        <f>S345*H345</f>
        <v>0</v>
      </c>
      <c r="AR345" s="22" t="s">
        <v>385</v>
      </c>
      <c r="AT345" s="22" t="s">
        <v>180</v>
      </c>
      <c r="AU345" s="22" t="s">
        <v>83</v>
      </c>
      <c r="AY345" s="22" t="s">
        <v>127</v>
      </c>
      <c r="BE345" s="223">
        <f>IF(N345="základní",J345,0)</f>
        <v>0</v>
      </c>
      <c r="BF345" s="223">
        <f>IF(N345="snížená",J345,0)</f>
        <v>0</v>
      </c>
      <c r="BG345" s="223">
        <f>IF(N345="zákl. přenesená",J345,0)</f>
        <v>0</v>
      </c>
      <c r="BH345" s="223">
        <f>IF(N345="sníž. přenesená",J345,0)</f>
        <v>0</v>
      </c>
      <c r="BI345" s="223">
        <f>IF(N345="nulová",J345,0)</f>
        <v>0</v>
      </c>
      <c r="BJ345" s="22" t="s">
        <v>76</v>
      </c>
      <c r="BK345" s="223">
        <f>ROUND(I345*H345,2)</f>
        <v>0</v>
      </c>
      <c r="BL345" s="22" t="s">
        <v>260</v>
      </c>
      <c r="BM345" s="22" t="s">
        <v>635</v>
      </c>
    </row>
    <row r="346" spans="2:47" s="1" customFormat="1" ht="13.5">
      <c r="B346" s="44"/>
      <c r="C346" s="72"/>
      <c r="D346" s="224" t="s">
        <v>136</v>
      </c>
      <c r="E346" s="72"/>
      <c r="F346" s="225" t="s">
        <v>634</v>
      </c>
      <c r="G346" s="72"/>
      <c r="H346" s="72"/>
      <c r="I346" s="183"/>
      <c r="J346" s="72"/>
      <c r="K346" s="72"/>
      <c r="L346" s="70"/>
      <c r="M346" s="226"/>
      <c r="N346" s="45"/>
      <c r="O346" s="45"/>
      <c r="P346" s="45"/>
      <c r="Q346" s="45"/>
      <c r="R346" s="45"/>
      <c r="S346" s="45"/>
      <c r="T346" s="93"/>
      <c r="AT346" s="22" t="s">
        <v>136</v>
      </c>
      <c r="AU346" s="22" t="s">
        <v>83</v>
      </c>
    </row>
    <row r="347" spans="2:65" s="1" customFormat="1" ht="22.8" customHeight="1">
      <c r="B347" s="44"/>
      <c r="C347" s="212" t="s">
        <v>636</v>
      </c>
      <c r="D347" s="212" t="s">
        <v>129</v>
      </c>
      <c r="E347" s="213" t="s">
        <v>637</v>
      </c>
      <c r="F347" s="214" t="s">
        <v>638</v>
      </c>
      <c r="G347" s="215" t="s">
        <v>150</v>
      </c>
      <c r="H347" s="216">
        <v>3.465</v>
      </c>
      <c r="I347" s="217"/>
      <c r="J347" s="218">
        <f>ROUND(I347*H347,2)</f>
        <v>0</v>
      </c>
      <c r="K347" s="214" t="s">
        <v>133</v>
      </c>
      <c r="L347" s="70"/>
      <c r="M347" s="219" t="s">
        <v>21</v>
      </c>
      <c r="N347" s="220" t="s">
        <v>42</v>
      </c>
      <c r="O347" s="45"/>
      <c r="P347" s="221">
        <f>O347*H347</f>
        <v>0</v>
      </c>
      <c r="Q347" s="221">
        <v>0.00026</v>
      </c>
      <c r="R347" s="221">
        <f>Q347*H347</f>
        <v>0.0009008999999999998</v>
      </c>
      <c r="S347" s="221">
        <v>0</v>
      </c>
      <c r="T347" s="222">
        <f>S347*H347</f>
        <v>0</v>
      </c>
      <c r="AR347" s="22" t="s">
        <v>260</v>
      </c>
      <c r="AT347" s="22" t="s">
        <v>129</v>
      </c>
      <c r="AU347" s="22" t="s">
        <v>83</v>
      </c>
      <c r="AY347" s="22" t="s">
        <v>127</v>
      </c>
      <c r="BE347" s="223">
        <f>IF(N347="základní",J347,0)</f>
        <v>0</v>
      </c>
      <c r="BF347" s="223">
        <f>IF(N347="snížená",J347,0)</f>
        <v>0</v>
      </c>
      <c r="BG347" s="223">
        <f>IF(N347="zákl. přenesená",J347,0)</f>
        <v>0</v>
      </c>
      <c r="BH347" s="223">
        <f>IF(N347="sníž. přenesená",J347,0)</f>
        <v>0</v>
      </c>
      <c r="BI347" s="223">
        <f>IF(N347="nulová",J347,0)</f>
        <v>0</v>
      </c>
      <c r="BJ347" s="22" t="s">
        <v>76</v>
      </c>
      <c r="BK347" s="223">
        <f>ROUND(I347*H347,2)</f>
        <v>0</v>
      </c>
      <c r="BL347" s="22" t="s">
        <v>260</v>
      </c>
      <c r="BM347" s="22" t="s">
        <v>639</v>
      </c>
    </row>
    <row r="348" spans="2:47" s="1" customFormat="1" ht="13.5">
      <c r="B348" s="44"/>
      <c r="C348" s="72"/>
      <c r="D348" s="224" t="s">
        <v>136</v>
      </c>
      <c r="E348" s="72"/>
      <c r="F348" s="225" t="s">
        <v>640</v>
      </c>
      <c r="G348" s="72"/>
      <c r="H348" s="72"/>
      <c r="I348" s="183"/>
      <c r="J348" s="72"/>
      <c r="K348" s="72"/>
      <c r="L348" s="70"/>
      <c r="M348" s="226"/>
      <c r="N348" s="45"/>
      <c r="O348" s="45"/>
      <c r="P348" s="45"/>
      <c r="Q348" s="45"/>
      <c r="R348" s="45"/>
      <c r="S348" s="45"/>
      <c r="T348" s="93"/>
      <c r="AT348" s="22" t="s">
        <v>136</v>
      </c>
      <c r="AU348" s="22" t="s">
        <v>83</v>
      </c>
    </row>
    <row r="349" spans="2:51" s="11" customFormat="1" ht="13.5">
      <c r="B349" s="227"/>
      <c r="C349" s="228"/>
      <c r="D349" s="224" t="s">
        <v>138</v>
      </c>
      <c r="E349" s="229" t="s">
        <v>21</v>
      </c>
      <c r="F349" s="230" t="s">
        <v>339</v>
      </c>
      <c r="G349" s="228"/>
      <c r="H349" s="231">
        <v>3.465</v>
      </c>
      <c r="I349" s="232"/>
      <c r="J349" s="228"/>
      <c r="K349" s="228"/>
      <c r="L349" s="233"/>
      <c r="M349" s="234"/>
      <c r="N349" s="235"/>
      <c r="O349" s="235"/>
      <c r="P349" s="235"/>
      <c r="Q349" s="235"/>
      <c r="R349" s="235"/>
      <c r="S349" s="235"/>
      <c r="T349" s="236"/>
      <c r="AT349" s="237" t="s">
        <v>138</v>
      </c>
      <c r="AU349" s="237" t="s">
        <v>83</v>
      </c>
      <c r="AV349" s="11" t="s">
        <v>83</v>
      </c>
      <c r="AW349" s="11" t="s">
        <v>35</v>
      </c>
      <c r="AX349" s="11" t="s">
        <v>76</v>
      </c>
      <c r="AY349" s="237" t="s">
        <v>127</v>
      </c>
    </row>
    <row r="350" spans="2:65" s="1" customFormat="1" ht="14.4" customHeight="1">
      <c r="B350" s="44"/>
      <c r="C350" s="238" t="s">
        <v>641</v>
      </c>
      <c r="D350" s="238" t="s">
        <v>180</v>
      </c>
      <c r="E350" s="239" t="s">
        <v>642</v>
      </c>
      <c r="F350" s="240" t="s">
        <v>643</v>
      </c>
      <c r="G350" s="241" t="s">
        <v>145</v>
      </c>
      <c r="H350" s="242">
        <v>3</v>
      </c>
      <c r="I350" s="243"/>
      <c r="J350" s="244">
        <f>ROUND(I350*H350,2)</f>
        <v>0</v>
      </c>
      <c r="K350" s="240" t="s">
        <v>21</v>
      </c>
      <c r="L350" s="245"/>
      <c r="M350" s="246" t="s">
        <v>21</v>
      </c>
      <c r="N350" s="247" t="s">
        <v>42</v>
      </c>
      <c r="O350" s="45"/>
      <c r="P350" s="221">
        <f>O350*H350</f>
        <v>0</v>
      </c>
      <c r="Q350" s="221">
        <v>0.0072</v>
      </c>
      <c r="R350" s="221">
        <f>Q350*H350</f>
        <v>0.0216</v>
      </c>
      <c r="S350" s="221">
        <v>0</v>
      </c>
      <c r="T350" s="222">
        <f>S350*H350</f>
        <v>0</v>
      </c>
      <c r="AR350" s="22" t="s">
        <v>385</v>
      </c>
      <c r="AT350" s="22" t="s">
        <v>180</v>
      </c>
      <c r="AU350" s="22" t="s">
        <v>83</v>
      </c>
      <c r="AY350" s="22" t="s">
        <v>127</v>
      </c>
      <c r="BE350" s="223">
        <f>IF(N350="základní",J350,0)</f>
        <v>0</v>
      </c>
      <c r="BF350" s="223">
        <f>IF(N350="snížená",J350,0)</f>
        <v>0</v>
      </c>
      <c r="BG350" s="223">
        <f>IF(N350="zákl. přenesená",J350,0)</f>
        <v>0</v>
      </c>
      <c r="BH350" s="223">
        <f>IF(N350="sníž. přenesená",J350,0)</f>
        <v>0</v>
      </c>
      <c r="BI350" s="223">
        <f>IF(N350="nulová",J350,0)</f>
        <v>0</v>
      </c>
      <c r="BJ350" s="22" t="s">
        <v>76</v>
      </c>
      <c r="BK350" s="223">
        <f>ROUND(I350*H350,2)</f>
        <v>0</v>
      </c>
      <c r="BL350" s="22" t="s">
        <v>260</v>
      </c>
      <c r="BM350" s="22" t="s">
        <v>644</v>
      </c>
    </row>
    <row r="351" spans="2:47" s="1" customFormat="1" ht="13.5">
      <c r="B351" s="44"/>
      <c r="C351" s="72"/>
      <c r="D351" s="224" t="s">
        <v>136</v>
      </c>
      <c r="E351" s="72"/>
      <c r="F351" s="225" t="s">
        <v>643</v>
      </c>
      <c r="G351" s="72"/>
      <c r="H351" s="72"/>
      <c r="I351" s="183"/>
      <c r="J351" s="72"/>
      <c r="K351" s="72"/>
      <c r="L351" s="70"/>
      <c r="M351" s="226"/>
      <c r="N351" s="45"/>
      <c r="O351" s="45"/>
      <c r="P351" s="45"/>
      <c r="Q351" s="45"/>
      <c r="R351" s="45"/>
      <c r="S351" s="45"/>
      <c r="T351" s="93"/>
      <c r="AT351" s="22" t="s">
        <v>136</v>
      </c>
      <c r="AU351" s="22" t="s">
        <v>83</v>
      </c>
    </row>
    <row r="352" spans="2:51" s="11" customFormat="1" ht="13.5">
      <c r="B352" s="227"/>
      <c r="C352" s="228"/>
      <c r="D352" s="224" t="s">
        <v>138</v>
      </c>
      <c r="E352" s="229" t="s">
        <v>21</v>
      </c>
      <c r="F352" s="230" t="s">
        <v>140</v>
      </c>
      <c r="G352" s="228"/>
      <c r="H352" s="231">
        <v>3</v>
      </c>
      <c r="I352" s="232"/>
      <c r="J352" s="228"/>
      <c r="K352" s="228"/>
      <c r="L352" s="233"/>
      <c r="M352" s="234"/>
      <c r="N352" s="235"/>
      <c r="O352" s="235"/>
      <c r="P352" s="235"/>
      <c r="Q352" s="235"/>
      <c r="R352" s="235"/>
      <c r="S352" s="235"/>
      <c r="T352" s="236"/>
      <c r="AT352" s="237" t="s">
        <v>138</v>
      </c>
      <c r="AU352" s="237" t="s">
        <v>83</v>
      </c>
      <c r="AV352" s="11" t="s">
        <v>83</v>
      </c>
      <c r="AW352" s="11" t="s">
        <v>35</v>
      </c>
      <c r="AX352" s="11" t="s">
        <v>76</v>
      </c>
      <c r="AY352" s="237" t="s">
        <v>127</v>
      </c>
    </row>
    <row r="353" spans="2:65" s="1" customFormat="1" ht="22.8" customHeight="1">
      <c r="B353" s="44"/>
      <c r="C353" s="212" t="s">
        <v>645</v>
      </c>
      <c r="D353" s="212" t="s">
        <v>129</v>
      </c>
      <c r="E353" s="213" t="s">
        <v>646</v>
      </c>
      <c r="F353" s="214" t="s">
        <v>647</v>
      </c>
      <c r="G353" s="215" t="s">
        <v>145</v>
      </c>
      <c r="H353" s="216">
        <v>1</v>
      </c>
      <c r="I353" s="217"/>
      <c r="J353" s="218">
        <f>ROUND(I353*H353,2)</f>
        <v>0</v>
      </c>
      <c r="K353" s="214" t="s">
        <v>133</v>
      </c>
      <c r="L353" s="70"/>
      <c r="M353" s="219" t="s">
        <v>21</v>
      </c>
      <c r="N353" s="220" t="s">
        <v>42</v>
      </c>
      <c r="O353" s="45"/>
      <c r="P353" s="221">
        <f>O353*H353</f>
        <v>0</v>
      </c>
      <c r="Q353" s="221">
        <v>0</v>
      </c>
      <c r="R353" s="221">
        <f>Q353*H353</f>
        <v>0</v>
      </c>
      <c r="S353" s="221">
        <v>0</v>
      </c>
      <c r="T353" s="222">
        <f>S353*H353</f>
        <v>0</v>
      </c>
      <c r="AR353" s="22" t="s">
        <v>260</v>
      </c>
      <c r="AT353" s="22" t="s">
        <v>129</v>
      </c>
      <c r="AU353" s="22" t="s">
        <v>83</v>
      </c>
      <c r="AY353" s="22" t="s">
        <v>127</v>
      </c>
      <c r="BE353" s="223">
        <f>IF(N353="základní",J353,0)</f>
        <v>0</v>
      </c>
      <c r="BF353" s="223">
        <f>IF(N353="snížená",J353,0)</f>
        <v>0</v>
      </c>
      <c r="BG353" s="223">
        <f>IF(N353="zákl. přenesená",J353,0)</f>
        <v>0</v>
      </c>
      <c r="BH353" s="223">
        <f>IF(N353="sníž. přenesená",J353,0)</f>
        <v>0</v>
      </c>
      <c r="BI353" s="223">
        <f>IF(N353="nulová",J353,0)</f>
        <v>0</v>
      </c>
      <c r="BJ353" s="22" t="s">
        <v>76</v>
      </c>
      <c r="BK353" s="223">
        <f>ROUND(I353*H353,2)</f>
        <v>0</v>
      </c>
      <c r="BL353" s="22" t="s">
        <v>260</v>
      </c>
      <c r="BM353" s="22" t="s">
        <v>648</v>
      </c>
    </row>
    <row r="354" spans="2:47" s="1" customFormat="1" ht="13.5">
      <c r="B354" s="44"/>
      <c r="C354" s="72"/>
      <c r="D354" s="224" t="s">
        <v>136</v>
      </c>
      <c r="E354" s="72"/>
      <c r="F354" s="225" t="s">
        <v>649</v>
      </c>
      <c r="G354" s="72"/>
      <c r="H354" s="72"/>
      <c r="I354" s="183"/>
      <c r="J354" s="72"/>
      <c r="K354" s="72"/>
      <c r="L354" s="70"/>
      <c r="M354" s="226"/>
      <c r="N354" s="45"/>
      <c r="O354" s="45"/>
      <c r="P354" s="45"/>
      <c r="Q354" s="45"/>
      <c r="R354" s="45"/>
      <c r="S354" s="45"/>
      <c r="T354" s="93"/>
      <c r="AT354" s="22" t="s">
        <v>136</v>
      </c>
      <c r="AU354" s="22" t="s">
        <v>83</v>
      </c>
    </row>
    <row r="355" spans="2:65" s="1" customFormat="1" ht="14.4" customHeight="1">
      <c r="B355" s="44"/>
      <c r="C355" s="238" t="s">
        <v>650</v>
      </c>
      <c r="D355" s="238" t="s">
        <v>180</v>
      </c>
      <c r="E355" s="239" t="s">
        <v>651</v>
      </c>
      <c r="F355" s="240" t="s">
        <v>652</v>
      </c>
      <c r="G355" s="241" t="s">
        <v>145</v>
      </c>
      <c r="H355" s="242">
        <v>1</v>
      </c>
      <c r="I355" s="243"/>
      <c r="J355" s="244">
        <f>ROUND(I355*H355,2)</f>
        <v>0</v>
      </c>
      <c r="K355" s="240" t="s">
        <v>133</v>
      </c>
      <c r="L355" s="245"/>
      <c r="M355" s="246" t="s">
        <v>21</v>
      </c>
      <c r="N355" s="247" t="s">
        <v>42</v>
      </c>
      <c r="O355" s="45"/>
      <c r="P355" s="221">
        <f>O355*H355</f>
        <v>0</v>
      </c>
      <c r="Q355" s="221">
        <v>0.0185</v>
      </c>
      <c r="R355" s="221">
        <f>Q355*H355</f>
        <v>0.0185</v>
      </c>
      <c r="S355" s="221">
        <v>0</v>
      </c>
      <c r="T355" s="222">
        <f>S355*H355</f>
        <v>0</v>
      </c>
      <c r="AR355" s="22" t="s">
        <v>385</v>
      </c>
      <c r="AT355" s="22" t="s">
        <v>180</v>
      </c>
      <c r="AU355" s="22" t="s">
        <v>83</v>
      </c>
      <c r="AY355" s="22" t="s">
        <v>127</v>
      </c>
      <c r="BE355" s="223">
        <f>IF(N355="základní",J355,0)</f>
        <v>0</v>
      </c>
      <c r="BF355" s="223">
        <f>IF(N355="snížená",J355,0)</f>
        <v>0</v>
      </c>
      <c r="BG355" s="223">
        <f>IF(N355="zákl. přenesená",J355,0)</f>
        <v>0</v>
      </c>
      <c r="BH355" s="223">
        <f>IF(N355="sníž. přenesená",J355,0)</f>
        <v>0</v>
      </c>
      <c r="BI355" s="223">
        <f>IF(N355="nulová",J355,0)</f>
        <v>0</v>
      </c>
      <c r="BJ355" s="22" t="s">
        <v>76</v>
      </c>
      <c r="BK355" s="223">
        <f>ROUND(I355*H355,2)</f>
        <v>0</v>
      </c>
      <c r="BL355" s="22" t="s">
        <v>260</v>
      </c>
      <c r="BM355" s="22" t="s">
        <v>653</v>
      </c>
    </row>
    <row r="356" spans="2:47" s="1" customFormat="1" ht="13.5">
      <c r="B356" s="44"/>
      <c r="C356" s="72"/>
      <c r="D356" s="224" t="s">
        <v>136</v>
      </c>
      <c r="E356" s="72"/>
      <c r="F356" s="225" t="s">
        <v>652</v>
      </c>
      <c r="G356" s="72"/>
      <c r="H356" s="72"/>
      <c r="I356" s="183"/>
      <c r="J356" s="72"/>
      <c r="K356" s="72"/>
      <c r="L356" s="70"/>
      <c r="M356" s="226"/>
      <c r="N356" s="45"/>
      <c r="O356" s="45"/>
      <c r="P356" s="45"/>
      <c r="Q356" s="45"/>
      <c r="R356" s="45"/>
      <c r="S356" s="45"/>
      <c r="T356" s="93"/>
      <c r="AT356" s="22" t="s">
        <v>136</v>
      </c>
      <c r="AU356" s="22" t="s">
        <v>83</v>
      </c>
    </row>
    <row r="357" spans="2:65" s="1" customFormat="1" ht="14.4" customHeight="1">
      <c r="B357" s="44"/>
      <c r="C357" s="238" t="s">
        <v>654</v>
      </c>
      <c r="D357" s="238" t="s">
        <v>180</v>
      </c>
      <c r="E357" s="239" t="s">
        <v>655</v>
      </c>
      <c r="F357" s="240" t="s">
        <v>656</v>
      </c>
      <c r="G357" s="241" t="s">
        <v>145</v>
      </c>
      <c r="H357" s="242">
        <v>1</v>
      </c>
      <c r="I357" s="243"/>
      <c r="J357" s="244">
        <f>ROUND(I357*H357,2)</f>
        <v>0</v>
      </c>
      <c r="K357" s="240" t="s">
        <v>133</v>
      </c>
      <c r="L357" s="245"/>
      <c r="M357" s="246" t="s">
        <v>21</v>
      </c>
      <c r="N357" s="247" t="s">
        <v>42</v>
      </c>
      <c r="O357" s="45"/>
      <c r="P357" s="221">
        <f>O357*H357</f>
        <v>0</v>
      </c>
      <c r="Q357" s="221">
        <v>0.0012</v>
      </c>
      <c r="R357" s="221">
        <f>Q357*H357</f>
        <v>0.0012</v>
      </c>
      <c r="S357" s="221">
        <v>0</v>
      </c>
      <c r="T357" s="222">
        <f>S357*H357</f>
        <v>0</v>
      </c>
      <c r="AR357" s="22" t="s">
        <v>385</v>
      </c>
      <c r="AT357" s="22" t="s">
        <v>180</v>
      </c>
      <c r="AU357" s="22" t="s">
        <v>83</v>
      </c>
      <c r="AY357" s="22" t="s">
        <v>127</v>
      </c>
      <c r="BE357" s="223">
        <f>IF(N357="základní",J357,0)</f>
        <v>0</v>
      </c>
      <c r="BF357" s="223">
        <f>IF(N357="snížená",J357,0)</f>
        <v>0</v>
      </c>
      <c r="BG357" s="223">
        <f>IF(N357="zákl. přenesená",J357,0)</f>
        <v>0</v>
      </c>
      <c r="BH357" s="223">
        <f>IF(N357="sníž. přenesená",J357,0)</f>
        <v>0</v>
      </c>
      <c r="BI357" s="223">
        <f>IF(N357="nulová",J357,0)</f>
        <v>0</v>
      </c>
      <c r="BJ357" s="22" t="s">
        <v>76</v>
      </c>
      <c r="BK357" s="223">
        <f>ROUND(I357*H357,2)</f>
        <v>0</v>
      </c>
      <c r="BL357" s="22" t="s">
        <v>260</v>
      </c>
      <c r="BM357" s="22" t="s">
        <v>657</v>
      </c>
    </row>
    <row r="358" spans="2:47" s="1" customFormat="1" ht="13.5">
      <c r="B358" s="44"/>
      <c r="C358" s="72"/>
      <c r="D358" s="224" t="s">
        <v>136</v>
      </c>
      <c r="E358" s="72"/>
      <c r="F358" s="225" t="s">
        <v>658</v>
      </c>
      <c r="G358" s="72"/>
      <c r="H358" s="72"/>
      <c r="I358" s="183"/>
      <c r="J358" s="72"/>
      <c r="K358" s="72"/>
      <c r="L358" s="70"/>
      <c r="M358" s="226"/>
      <c r="N358" s="45"/>
      <c r="O358" s="45"/>
      <c r="P358" s="45"/>
      <c r="Q358" s="45"/>
      <c r="R358" s="45"/>
      <c r="S358" s="45"/>
      <c r="T358" s="93"/>
      <c r="AT358" s="22" t="s">
        <v>136</v>
      </c>
      <c r="AU358" s="22" t="s">
        <v>83</v>
      </c>
    </row>
    <row r="359" spans="2:65" s="1" customFormat="1" ht="22.8" customHeight="1">
      <c r="B359" s="44"/>
      <c r="C359" s="212" t="s">
        <v>659</v>
      </c>
      <c r="D359" s="212" t="s">
        <v>129</v>
      </c>
      <c r="E359" s="213" t="s">
        <v>660</v>
      </c>
      <c r="F359" s="214" t="s">
        <v>661</v>
      </c>
      <c r="G359" s="215" t="s">
        <v>145</v>
      </c>
      <c r="H359" s="216">
        <v>2</v>
      </c>
      <c r="I359" s="217"/>
      <c r="J359" s="218">
        <f>ROUND(I359*H359,2)</f>
        <v>0</v>
      </c>
      <c r="K359" s="214" t="s">
        <v>133</v>
      </c>
      <c r="L359" s="70"/>
      <c r="M359" s="219" t="s">
        <v>21</v>
      </c>
      <c r="N359" s="220" t="s">
        <v>42</v>
      </c>
      <c r="O359" s="45"/>
      <c r="P359" s="221">
        <f>O359*H359</f>
        <v>0</v>
      </c>
      <c r="Q359" s="221">
        <v>0</v>
      </c>
      <c r="R359" s="221">
        <f>Q359*H359</f>
        <v>0</v>
      </c>
      <c r="S359" s="221">
        <v>0</v>
      </c>
      <c r="T359" s="222">
        <f>S359*H359</f>
        <v>0</v>
      </c>
      <c r="AR359" s="22" t="s">
        <v>260</v>
      </c>
      <c r="AT359" s="22" t="s">
        <v>129</v>
      </c>
      <c r="AU359" s="22" t="s">
        <v>83</v>
      </c>
      <c r="AY359" s="22" t="s">
        <v>127</v>
      </c>
      <c r="BE359" s="223">
        <f>IF(N359="základní",J359,0)</f>
        <v>0</v>
      </c>
      <c r="BF359" s="223">
        <f>IF(N359="snížená",J359,0)</f>
        <v>0</v>
      </c>
      <c r="BG359" s="223">
        <f>IF(N359="zákl. přenesená",J359,0)</f>
        <v>0</v>
      </c>
      <c r="BH359" s="223">
        <f>IF(N359="sníž. přenesená",J359,0)</f>
        <v>0</v>
      </c>
      <c r="BI359" s="223">
        <f>IF(N359="nulová",J359,0)</f>
        <v>0</v>
      </c>
      <c r="BJ359" s="22" t="s">
        <v>76</v>
      </c>
      <c r="BK359" s="223">
        <f>ROUND(I359*H359,2)</f>
        <v>0</v>
      </c>
      <c r="BL359" s="22" t="s">
        <v>260</v>
      </c>
      <c r="BM359" s="22" t="s">
        <v>662</v>
      </c>
    </row>
    <row r="360" spans="2:47" s="1" customFormat="1" ht="13.5">
      <c r="B360" s="44"/>
      <c r="C360" s="72"/>
      <c r="D360" s="224" t="s">
        <v>136</v>
      </c>
      <c r="E360" s="72"/>
      <c r="F360" s="225" t="s">
        <v>663</v>
      </c>
      <c r="G360" s="72"/>
      <c r="H360" s="72"/>
      <c r="I360" s="183"/>
      <c r="J360" s="72"/>
      <c r="K360" s="72"/>
      <c r="L360" s="70"/>
      <c r="M360" s="226"/>
      <c r="N360" s="45"/>
      <c r="O360" s="45"/>
      <c r="P360" s="45"/>
      <c r="Q360" s="45"/>
      <c r="R360" s="45"/>
      <c r="S360" s="45"/>
      <c r="T360" s="93"/>
      <c r="AT360" s="22" t="s">
        <v>136</v>
      </c>
      <c r="AU360" s="22" t="s">
        <v>83</v>
      </c>
    </row>
    <row r="361" spans="2:65" s="1" customFormat="1" ht="14.4" customHeight="1">
      <c r="B361" s="44"/>
      <c r="C361" s="238" t="s">
        <v>664</v>
      </c>
      <c r="D361" s="238" t="s">
        <v>180</v>
      </c>
      <c r="E361" s="239" t="s">
        <v>665</v>
      </c>
      <c r="F361" s="240" t="s">
        <v>666</v>
      </c>
      <c r="G361" s="241" t="s">
        <v>145</v>
      </c>
      <c r="H361" s="242">
        <v>2</v>
      </c>
      <c r="I361" s="243"/>
      <c r="J361" s="244">
        <f>ROUND(I361*H361,2)</f>
        <v>0</v>
      </c>
      <c r="K361" s="240" t="s">
        <v>21</v>
      </c>
      <c r="L361" s="245"/>
      <c r="M361" s="246" t="s">
        <v>21</v>
      </c>
      <c r="N361" s="247" t="s">
        <v>42</v>
      </c>
      <c r="O361" s="45"/>
      <c r="P361" s="221">
        <f>O361*H361</f>
        <v>0</v>
      </c>
      <c r="Q361" s="221">
        <v>0.0138</v>
      </c>
      <c r="R361" s="221">
        <f>Q361*H361</f>
        <v>0.0276</v>
      </c>
      <c r="S361" s="221">
        <v>0</v>
      </c>
      <c r="T361" s="222">
        <f>S361*H361</f>
        <v>0</v>
      </c>
      <c r="AR361" s="22" t="s">
        <v>385</v>
      </c>
      <c r="AT361" s="22" t="s">
        <v>180</v>
      </c>
      <c r="AU361" s="22" t="s">
        <v>83</v>
      </c>
      <c r="AY361" s="22" t="s">
        <v>127</v>
      </c>
      <c r="BE361" s="223">
        <f>IF(N361="základní",J361,0)</f>
        <v>0</v>
      </c>
      <c r="BF361" s="223">
        <f>IF(N361="snížená",J361,0)</f>
        <v>0</v>
      </c>
      <c r="BG361" s="223">
        <f>IF(N361="zákl. přenesená",J361,0)</f>
        <v>0</v>
      </c>
      <c r="BH361" s="223">
        <f>IF(N361="sníž. přenesená",J361,0)</f>
        <v>0</v>
      </c>
      <c r="BI361" s="223">
        <f>IF(N361="nulová",J361,0)</f>
        <v>0</v>
      </c>
      <c r="BJ361" s="22" t="s">
        <v>76</v>
      </c>
      <c r="BK361" s="223">
        <f>ROUND(I361*H361,2)</f>
        <v>0</v>
      </c>
      <c r="BL361" s="22" t="s">
        <v>260</v>
      </c>
      <c r="BM361" s="22" t="s">
        <v>667</v>
      </c>
    </row>
    <row r="362" spans="2:47" s="1" customFormat="1" ht="13.5">
      <c r="B362" s="44"/>
      <c r="C362" s="72"/>
      <c r="D362" s="224" t="s">
        <v>136</v>
      </c>
      <c r="E362" s="72"/>
      <c r="F362" s="225" t="s">
        <v>666</v>
      </c>
      <c r="G362" s="72"/>
      <c r="H362" s="72"/>
      <c r="I362" s="183"/>
      <c r="J362" s="72"/>
      <c r="K362" s="72"/>
      <c r="L362" s="70"/>
      <c r="M362" s="226"/>
      <c r="N362" s="45"/>
      <c r="O362" s="45"/>
      <c r="P362" s="45"/>
      <c r="Q362" s="45"/>
      <c r="R362" s="45"/>
      <c r="S362" s="45"/>
      <c r="T362" s="93"/>
      <c r="AT362" s="22" t="s">
        <v>136</v>
      </c>
      <c r="AU362" s="22" t="s">
        <v>83</v>
      </c>
    </row>
    <row r="363" spans="2:65" s="1" customFormat="1" ht="22.8" customHeight="1">
      <c r="B363" s="44"/>
      <c r="C363" s="212" t="s">
        <v>668</v>
      </c>
      <c r="D363" s="212" t="s">
        <v>129</v>
      </c>
      <c r="E363" s="213" t="s">
        <v>669</v>
      </c>
      <c r="F363" s="214" t="s">
        <v>670</v>
      </c>
      <c r="G363" s="215" t="s">
        <v>145</v>
      </c>
      <c r="H363" s="216">
        <v>5</v>
      </c>
      <c r="I363" s="217"/>
      <c r="J363" s="218">
        <f>ROUND(I363*H363,2)</f>
        <v>0</v>
      </c>
      <c r="K363" s="214" t="s">
        <v>133</v>
      </c>
      <c r="L363" s="70"/>
      <c r="M363" s="219" t="s">
        <v>21</v>
      </c>
      <c r="N363" s="220" t="s">
        <v>42</v>
      </c>
      <c r="O363" s="45"/>
      <c r="P363" s="221">
        <f>O363*H363</f>
        <v>0</v>
      </c>
      <c r="Q363" s="221">
        <v>0</v>
      </c>
      <c r="R363" s="221">
        <f>Q363*H363</f>
        <v>0</v>
      </c>
      <c r="S363" s="221">
        <v>0</v>
      </c>
      <c r="T363" s="222">
        <f>S363*H363</f>
        <v>0</v>
      </c>
      <c r="AR363" s="22" t="s">
        <v>260</v>
      </c>
      <c r="AT363" s="22" t="s">
        <v>129</v>
      </c>
      <c r="AU363" s="22" t="s">
        <v>83</v>
      </c>
      <c r="AY363" s="22" t="s">
        <v>127</v>
      </c>
      <c r="BE363" s="223">
        <f>IF(N363="základní",J363,0)</f>
        <v>0</v>
      </c>
      <c r="BF363" s="223">
        <f>IF(N363="snížená",J363,0)</f>
        <v>0</v>
      </c>
      <c r="BG363" s="223">
        <f>IF(N363="zákl. přenesená",J363,0)</f>
        <v>0</v>
      </c>
      <c r="BH363" s="223">
        <f>IF(N363="sníž. přenesená",J363,0)</f>
        <v>0</v>
      </c>
      <c r="BI363" s="223">
        <f>IF(N363="nulová",J363,0)</f>
        <v>0</v>
      </c>
      <c r="BJ363" s="22" t="s">
        <v>76</v>
      </c>
      <c r="BK363" s="223">
        <f>ROUND(I363*H363,2)</f>
        <v>0</v>
      </c>
      <c r="BL363" s="22" t="s">
        <v>260</v>
      </c>
      <c r="BM363" s="22" t="s">
        <v>671</v>
      </c>
    </row>
    <row r="364" spans="2:47" s="1" customFormat="1" ht="13.5">
      <c r="B364" s="44"/>
      <c r="C364" s="72"/>
      <c r="D364" s="224" t="s">
        <v>136</v>
      </c>
      <c r="E364" s="72"/>
      <c r="F364" s="225" t="s">
        <v>672</v>
      </c>
      <c r="G364" s="72"/>
      <c r="H364" s="72"/>
      <c r="I364" s="183"/>
      <c r="J364" s="72"/>
      <c r="K364" s="72"/>
      <c r="L364" s="70"/>
      <c r="M364" s="226"/>
      <c r="N364" s="45"/>
      <c r="O364" s="45"/>
      <c r="P364" s="45"/>
      <c r="Q364" s="45"/>
      <c r="R364" s="45"/>
      <c r="S364" s="45"/>
      <c r="T364" s="93"/>
      <c r="AT364" s="22" t="s">
        <v>136</v>
      </c>
      <c r="AU364" s="22" t="s">
        <v>83</v>
      </c>
    </row>
    <row r="365" spans="2:65" s="1" customFormat="1" ht="14.4" customHeight="1">
      <c r="B365" s="44"/>
      <c r="C365" s="238" t="s">
        <v>673</v>
      </c>
      <c r="D365" s="238" t="s">
        <v>180</v>
      </c>
      <c r="E365" s="239" t="s">
        <v>674</v>
      </c>
      <c r="F365" s="240" t="s">
        <v>675</v>
      </c>
      <c r="G365" s="241" t="s">
        <v>145</v>
      </c>
      <c r="H365" s="242">
        <v>1</v>
      </c>
      <c r="I365" s="243"/>
      <c r="J365" s="244">
        <f>ROUND(I365*H365,2)</f>
        <v>0</v>
      </c>
      <c r="K365" s="240" t="s">
        <v>21</v>
      </c>
      <c r="L365" s="245"/>
      <c r="M365" s="246" t="s">
        <v>21</v>
      </c>
      <c r="N365" s="247" t="s">
        <v>42</v>
      </c>
      <c r="O365" s="45"/>
      <c r="P365" s="221">
        <f>O365*H365</f>
        <v>0</v>
      </c>
      <c r="Q365" s="221">
        <v>0.0138</v>
      </c>
      <c r="R365" s="221">
        <f>Q365*H365</f>
        <v>0.0138</v>
      </c>
      <c r="S365" s="221">
        <v>0</v>
      </c>
      <c r="T365" s="222">
        <f>S365*H365</f>
        <v>0</v>
      </c>
      <c r="AR365" s="22" t="s">
        <v>385</v>
      </c>
      <c r="AT365" s="22" t="s">
        <v>180</v>
      </c>
      <c r="AU365" s="22" t="s">
        <v>83</v>
      </c>
      <c r="AY365" s="22" t="s">
        <v>127</v>
      </c>
      <c r="BE365" s="223">
        <f>IF(N365="základní",J365,0)</f>
        <v>0</v>
      </c>
      <c r="BF365" s="223">
        <f>IF(N365="snížená",J365,0)</f>
        <v>0</v>
      </c>
      <c r="BG365" s="223">
        <f>IF(N365="zákl. přenesená",J365,0)</f>
        <v>0</v>
      </c>
      <c r="BH365" s="223">
        <f>IF(N365="sníž. přenesená",J365,0)</f>
        <v>0</v>
      </c>
      <c r="BI365" s="223">
        <f>IF(N365="nulová",J365,0)</f>
        <v>0</v>
      </c>
      <c r="BJ365" s="22" t="s">
        <v>76</v>
      </c>
      <c r="BK365" s="223">
        <f>ROUND(I365*H365,2)</f>
        <v>0</v>
      </c>
      <c r="BL365" s="22" t="s">
        <v>260</v>
      </c>
      <c r="BM365" s="22" t="s">
        <v>676</v>
      </c>
    </row>
    <row r="366" spans="2:47" s="1" customFormat="1" ht="13.5">
      <c r="B366" s="44"/>
      <c r="C366" s="72"/>
      <c r="D366" s="224" t="s">
        <v>136</v>
      </c>
      <c r="E366" s="72"/>
      <c r="F366" s="225" t="s">
        <v>675</v>
      </c>
      <c r="G366" s="72"/>
      <c r="H366" s="72"/>
      <c r="I366" s="183"/>
      <c r="J366" s="72"/>
      <c r="K366" s="72"/>
      <c r="L366" s="70"/>
      <c r="M366" s="226"/>
      <c r="N366" s="45"/>
      <c r="O366" s="45"/>
      <c r="P366" s="45"/>
      <c r="Q366" s="45"/>
      <c r="R366" s="45"/>
      <c r="S366" s="45"/>
      <c r="T366" s="93"/>
      <c r="AT366" s="22" t="s">
        <v>136</v>
      </c>
      <c r="AU366" s="22" t="s">
        <v>83</v>
      </c>
    </row>
    <row r="367" spans="2:65" s="1" customFormat="1" ht="14.4" customHeight="1">
      <c r="B367" s="44"/>
      <c r="C367" s="238" t="s">
        <v>677</v>
      </c>
      <c r="D367" s="238" t="s">
        <v>180</v>
      </c>
      <c r="E367" s="239" t="s">
        <v>678</v>
      </c>
      <c r="F367" s="240" t="s">
        <v>679</v>
      </c>
      <c r="G367" s="241" t="s">
        <v>145</v>
      </c>
      <c r="H367" s="242">
        <v>4</v>
      </c>
      <c r="I367" s="243"/>
      <c r="J367" s="244">
        <f>ROUND(I367*H367,2)</f>
        <v>0</v>
      </c>
      <c r="K367" s="240" t="s">
        <v>21</v>
      </c>
      <c r="L367" s="245"/>
      <c r="M367" s="246" t="s">
        <v>21</v>
      </c>
      <c r="N367" s="247" t="s">
        <v>42</v>
      </c>
      <c r="O367" s="45"/>
      <c r="P367" s="221">
        <f>O367*H367</f>
        <v>0</v>
      </c>
      <c r="Q367" s="221">
        <v>0.0138</v>
      </c>
      <c r="R367" s="221">
        <f>Q367*H367</f>
        <v>0.0552</v>
      </c>
      <c r="S367" s="221">
        <v>0</v>
      </c>
      <c r="T367" s="222">
        <f>S367*H367</f>
        <v>0</v>
      </c>
      <c r="AR367" s="22" t="s">
        <v>385</v>
      </c>
      <c r="AT367" s="22" t="s">
        <v>180</v>
      </c>
      <c r="AU367" s="22" t="s">
        <v>83</v>
      </c>
      <c r="AY367" s="22" t="s">
        <v>127</v>
      </c>
      <c r="BE367" s="223">
        <f>IF(N367="základní",J367,0)</f>
        <v>0</v>
      </c>
      <c r="BF367" s="223">
        <f>IF(N367="snížená",J367,0)</f>
        <v>0</v>
      </c>
      <c r="BG367" s="223">
        <f>IF(N367="zákl. přenesená",J367,0)</f>
        <v>0</v>
      </c>
      <c r="BH367" s="223">
        <f>IF(N367="sníž. přenesená",J367,0)</f>
        <v>0</v>
      </c>
      <c r="BI367" s="223">
        <f>IF(N367="nulová",J367,0)</f>
        <v>0</v>
      </c>
      <c r="BJ367" s="22" t="s">
        <v>76</v>
      </c>
      <c r="BK367" s="223">
        <f>ROUND(I367*H367,2)</f>
        <v>0</v>
      </c>
      <c r="BL367" s="22" t="s">
        <v>260</v>
      </c>
      <c r="BM367" s="22" t="s">
        <v>680</v>
      </c>
    </row>
    <row r="368" spans="2:47" s="1" customFormat="1" ht="13.5">
      <c r="B368" s="44"/>
      <c r="C368" s="72"/>
      <c r="D368" s="224" t="s">
        <v>136</v>
      </c>
      <c r="E368" s="72"/>
      <c r="F368" s="225" t="s">
        <v>679</v>
      </c>
      <c r="G368" s="72"/>
      <c r="H368" s="72"/>
      <c r="I368" s="183"/>
      <c r="J368" s="72"/>
      <c r="K368" s="72"/>
      <c r="L368" s="70"/>
      <c r="M368" s="226"/>
      <c r="N368" s="45"/>
      <c r="O368" s="45"/>
      <c r="P368" s="45"/>
      <c r="Q368" s="45"/>
      <c r="R368" s="45"/>
      <c r="S368" s="45"/>
      <c r="T368" s="93"/>
      <c r="AT368" s="22" t="s">
        <v>136</v>
      </c>
      <c r="AU368" s="22" t="s">
        <v>83</v>
      </c>
    </row>
    <row r="369" spans="2:65" s="1" customFormat="1" ht="22.8" customHeight="1">
      <c r="B369" s="44"/>
      <c r="C369" s="212" t="s">
        <v>681</v>
      </c>
      <c r="D369" s="212" t="s">
        <v>129</v>
      </c>
      <c r="E369" s="213" t="s">
        <v>682</v>
      </c>
      <c r="F369" s="214" t="s">
        <v>683</v>
      </c>
      <c r="G369" s="215" t="s">
        <v>145</v>
      </c>
      <c r="H369" s="216">
        <v>1</v>
      </c>
      <c r="I369" s="217"/>
      <c r="J369" s="218">
        <f>ROUND(I369*H369,2)</f>
        <v>0</v>
      </c>
      <c r="K369" s="214" t="s">
        <v>133</v>
      </c>
      <c r="L369" s="70"/>
      <c r="M369" s="219" t="s">
        <v>21</v>
      </c>
      <c r="N369" s="220" t="s">
        <v>42</v>
      </c>
      <c r="O369" s="45"/>
      <c r="P369" s="221">
        <f>O369*H369</f>
        <v>0</v>
      </c>
      <c r="Q369" s="221">
        <v>0</v>
      </c>
      <c r="R369" s="221">
        <f>Q369*H369</f>
        <v>0</v>
      </c>
      <c r="S369" s="221">
        <v>0</v>
      </c>
      <c r="T369" s="222">
        <f>S369*H369</f>
        <v>0</v>
      </c>
      <c r="AR369" s="22" t="s">
        <v>260</v>
      </c>
      <c r="AT369" s="22" t="s">
        <v>129</v>
      </c>
      <c r="AU369" s="22" t="s">
        <v>83</v>
      </c>
      <c r="AY369" s="22" t="s">
        <v>127</v>
      </c>
      <c r="BE369" s="223">
        <f>IF(N369="základní",J369,0)</f>
        <v>0</v>
      </c>
      <c r="BF369" s="223">
        <f>IF(N369="snížená",J369,0)</f>
        <v>0</v>
      </c>
      <c r="BG369" s="223">
        <f>IF(N369="zákl. přenesená",J369,0)</f>
        <v>0</v>
      </c>
      <c r="BH369" s="223">
        <f>IF(N369="sníž. přenesená",J369,0)</f>
        <v>0</v>
      </c>
      <c r="BI369" s="223">
        <f>IF(N369="nulová",J369,0)</f>
        <v>0</v>
      </c>
      <c r="BJ369" s="22" t="s">
        <v>76</v>
      </c>
      <c r="BK369" s="223">
        <f>ROUND(I369*H369,2)</f>
        <v>0</v>
      </c>
      <c r="BL369" s="22" t="s">
        <v>260</v>
      </c>
      <c r="BM369" s="22" t="s">
        <v>684</v>
      </c>
    </row>
    <row r="370" spans="2:47" s="1" customFormat="1" ht="13.5">
      <c r="B370" s="44"/>
      <c r="C370" s="72"/>
      <c r="D370" s="224" t="s">
        <v>136</v>
      </c>
      <c r="E370" s="72"/>
      <c r="F370" s="225" t="s">
        <v>685</v>
      </c>
      <c r="G370" s="72"/>
      <c r="H370" s="72"/>
      <c r="I370" s="183"/>
      <c r="J370" s="72"/>
      <c r="K370" s="72"/>
      <c r="L370" s="70"/>
      <c r="M370" s="226"/>
      <c r="N370" s="45"/>
      <c r="O370" s="45"/>
      <c r="P370" s="45"/>
      <c r="Q370" s="45"/>
      <c r="R370" s="45"/>
      <c r="S370" s="45"/>
      <c r="T370" s="93"/>
      <c r="AT370" s="22" t="s">
        <v>136</v>
      </c>
      <c r="AU370" s="22" t="s">
        <v>83</v>
      </c>
    </row>
    <row r="371" spans="2:65" s="1" customFormat="1" ht="14.4" customHeight="1">
      <c r="B371" s="44"/>
      <c r="C371" s="238" t="s">
        <v>686</v>
      </c>
      <c r="D371" s="238" t="s">
        <v>180</v>
      </c>
      <c r="E371" s="239" t="s">
        <v>687</v>
      </c>
      <c r="F371" s="240" t="s">
        <v>688</v>
      </c>
      <c r="G371" s="241" t="s">
        <v>145</v>
      </c>
      <c r="H371" s="242">
        <v>1</v>
      </c>
      <c r="I371" s="243"/>
      <c r="J371" s="244">
        <f>ROUND(I371*H371,2)</f>
        <v>0</v>
      </c>
      <c r="K371" s="240" t="s">
        <v>21</v>
      </c>
      <c r="L371" s="245"/>
      <c r="M371" s="246" t="s">
        <v>21</v>
      </c>
      <c r="N371" s="247" t="s">
        <v>42</v>
      </c>
      <c r="O371" s="45"/>
      <c r="P371" s="221">
        <f>O371*H371</f>
        <v>0</v>
      </c>
      <c r="Q371" s="221">
        <v>0.0138</v>
      </c>
      <c r="R371" s="221">
        <f>Q371*H371</f>
        <v>0.0138</v>
      </c>
      <c r="S371" s="221">
        <v>0</v>
      </c>
      <c r="T371" s="222">
        <f>S371*H371</f>
        <v>0</v>
      </c>
      <c r="AR371" s="22" t="s">
        <v>385</v>
      </c>
      <c r="AT371" s="22" t="s">
        <v>180</v>
      </c>
      <c r="AU371" s="22" t="s">
        <v>83</v>
      </c>
      <c r="AY371" s="22" t="s">
        <v>127</v>
      </c>
      <c r="BE371" s="223">
        <f>IF(N371="základní",J371,0)</f>
        <v>0</v>
      </c>
      <c r="BF371" s="223">
        <f>IF(N371="snížená",J371,0)</f>
        <v>0</v>
      </c>
      <c r="BG371" s="223">
        <f>IF(N371="zákl. přenesená",J371,0)</f>
        <v>0</v>
      </c>
      <c r="BH371" s="223">
        <f>IF(N371="sníž. přenesená",J371,0)</f>
        <v>0</v>
      </c>
      <c r="BI371" s="223">
        <f>IF(N371="nulová",J371,0)</f>
        <v>0</v>
      </c>
      <c r="BJ371" s="22" t="s">
        <v>76</v>
      </c>
      <c r="BK371" s="223">
        <f>ROUND(I371*H371,2)</f>
        <v>0</v>
      </c>
      <c r="BL371" s="22" t="s">
        <v>260</v>
      </c>
      <c r="BM371" s="22" t="s">
        <v>689</v>
      </c>
    </row>
    <row r="372" spans="2:47" s="1" customFormat="1" ht="13.5">
      <c r="B372" s="44"/>
      <c r="C372" s="72"/>
      <c r="D372" s="224" t="s">
        <v>136</v>
      </c>
      <c r="E372" s="72"/>
      <c r="F372" s="225" t="s">
        <v>679</v>
      </c>
      <c r="G372" s="72"/>
      <c r="H372" s="72"/>
      <c r="I372" s="183"/>
      <c r="J372" s="72"/>
      <c r="K372" s="72"/>
      <c r="L372" s="70"/>
      <c r="M372" s="226"/>
      <c r="N372" s="45"/>
      <c r="O372" s="45"/>
      <c r="P372" s="45"/>
      <c r="Q372" s="45"/>
      <c r="R372" s="45"/>
      <c r="S372" s="45"/>
      <c r="T372" s="93"/>
      <c r="AT372" s="22" t="s">
        <v>136</v>
      </c>
      <c r="AU372" s="22" t="s">
        <v>83</v>
      </c>
    </row>
    <row r="373" spans="2:65" s="1" customFormat="1" ht="22.8" customHeight="1">
      <c r="B373" s="44"/>
      <c r="C373" s="212" t="s">
        <v>690</v>
      </c>
      <c r="D373" s="212" t="s">
        <v>129</v>
      </c>
      <c r="E373" s="213" t="s">
        <v>691</v>
      </c>
      <c r="F373" s="214" t="s">
        <v>692</v>
      </c>
      <c r="G373" s="215" t="s">
        <v>145</v>
      </c>
      <c r="H373" s="216">
        <v>3</v>
      </c>
      <c r="I373" s="217"/>
      <c r="J373" s="218">
        <f>ROUND(I373*H373,2)</f>
        <v>0</v>
      </c>
      <c r="K373" s="214" t="s">
        <v>133</v>
      </c>
      <c r="L373" s="70"/>
      <c r="M373" s="219" t="s">
        <v>21</v>
      </c>
      <c r="N373" s="220" t="s">
        <v>42</v>
      </c>
      <c r="O373" s="45"/>
      <c r="P373" s="221">
        <f>O373*H373</f>
        <v>0</v>
      </c>
      <c r="Q373" s="221">
        <v>0.00047</v>
      </c>
      <c r="R373" s="221">
        <f>Q373*H373</f>
        <v>0.00141</v>
      </c>
      <c r="S373" s="221">
        <v>0</v>
      </c>
      <c r="T373" s="222">
        <f>S373*H373</f>
        <v>0</v>
      </c>
      <c r="AR373" s="22" t="s">
        <v>260</v>
      </c>
      <c r="AT373" s="22" t="s">
        <v>129</v>
      </c>
      <c r="AU373" s="22" t="s">
        <v>83</v>
      </c>
      <c r="AY373" s="22" t="s">
        <v>127</v>
      </c>
      <c r="BE373" s="223">
        <f>IF(N373="základní",J373,0)</f>
        <v>0</v>
      </c>
      <c r="BF373" s="223">
        <f>IF(N373="snížená",J373,0)</f>
        <v>0</v>
      </c>
      <c r="BG373" s="223">
        <f>IF(N373="zákl. přenesená",J373,0)</f>
        <v>0</v>
      </c>
      <c r="BH373" s="223">
        <f>IF(N373="sníž. přenesená",J373,0)</f>
        <v>0</v>
      </c>
      <c r="BI373" s="223">
        <f>IF(N373="nulová",J373,0)</f>
        <v>0</v>
      </c>
      <c r="BJ373" s="22" t="s">
        <v>76</v>
      </c>
      <c r="BK373" s="223">
        <f>ROUND(I373*H373,2)</f>
        <v>0</v>
      </c>
      <c r="BL373" s="22" t="s">
        <v>260</v>
      </c>
      <c r="BM373" s="22" t="s">
        <v>693</v>
      </c>
    </row>
    <row r="374" spans="2:47" s="1" customFormat="1" ht="13.5">
      <c r="B374" s="44"/>
      <c r="C374" s="72"/>
      <c r="D374" s="224" t="s">
        <v>136</v>
      </c>
      <c r="E374" s="72"/>
      <c r="F374" s="225" t="s">
        <v>694</v>
      </c>
      <c r="G374" s="72"/>
      <c r="H374" s="72"/>
      <c r="I374" s="183"/>
      <c r="J374" s="72"/>
      <c r="K374" s="72"/>
      <c r="L374" s="70"/>
      <c r="M374" s="226"/>
      <c r="N374" s="45"/>
      <c r="O374" s="45"/>
      <c r="P374" s="45"/>
      <c r="Q374" s="45"/>
      <c r="R374" s="45"/>
      <c r="S374" s="45"/>
      <c r="T374" s="93"/>
      <c r="AT374" s="22" t="s">
        <v>136</v>
      </c>
      <c r="AU374" s="22" t="s">
        <v>83</v>
      </c>
    </row>
    <row r="375" spans="2:65" s="1" customFormat="1" ht="22.8" customHeight="1">
      <c r="B375" s="44"/>
      <c r="C375" s="212" t="s">
        <v>695</v>
      </c>
      <c r="D375" s="212" t="s">
        <v>129</v>
      </c>
      <c r="E375" s="213" t="s">
        <v>696</v>
      </c>
      <c r="F375" s="214" t="s">
        <v>697</v>
      </c>
      <c r="G375" s="215" t="s">
        <v>145</v>
      </c>
      <c r="H375" s="216">
        <v>4</v>
      </c>
      <c r="I375" s="217"/>
      <c r="J375" s="218">
        <f>ROUND(I375*H375,2)</f>
        <v>0</v>
      </c>
      <c r="K375" s="214" t="s">
        <v>133</v>
      </c>
      <c r="L375" s="70"/>
      <c r="M375" s="219" t="s">
        <v>21</v>
      </c>
      <c r="N375" s="220" t="s">
        <v>42</v>
      </c>
      <c r="O375" s="45"/>
      <c r="P375" s="221">
        <f>O375*H375</f>
        <v>0</v>
      </c>
      <c r="Q375" s="221">
        <v>0.00047</v>
      </c>
      <c r="R375" s="221">
        <f>Q375*H375</f>
        <v>0.00188</v>
      </c>
      <c r="S375" s="221">
        <v>0</v>
      </c>
      <c r="T375" s="222">
        <f>S375*H375</f>
        <v>0</v>
      </c>
      <c r="AR375" s="22" t="s">
        <v>260</v>
      </c>
      <c r="AT375" s="22" t="s">
        <v>129</v>
      </c>
      <c r="AU375" s="22" t="s">
        <v>83</v>
      </c>
      <c r="AY375" s="22" t="s">
        <v>127</v>
      </c>
      <c r="BE375" s="223">
        <f>IF(N375="základní",J375,0)</f>
        <v>0</v>
      </c>
      <c r="BF375" s="223">
        <f>IF(N375="snížená",J375,0)</f>
        <v>0</v>
      </c>
      <c r="BG375" s="223">
        <f>IF(N375="zákl. přenesená",J375,0)</f>
        <v>0</v>
      </c>
      <c r="BH375" s="223">
        <f>IF(N375="sníž. přenesená",J375,0)</f>
        <v>0</v>
      </c>
      <c r="BI375" s="223">
        <f>IF(N375="nulová",J375,0)</f>
        <v>0</v>
      </c>
      <c r="BJ375" s="22" t="s">
        <v>76</v>
      </c>
      <c r="BK375" s="223">
        <f>ROUND(I375*H375,2)</f>
        <v>0</v>
      </c>
      <c r="BL375" s="22" t="s">
        <v>260</v>
      </c>
      <c r="BM375" s="22" t="s">
        <v>698</v>
      </c>
    </row>
    <row r="376" spans="2:47" s="1" customFormat="1" ht="13.5">
      <c r="B376" s="44"/>
      <c r="C376" s="72"/>
      <c r="D376" s="224" t="s">
        <v>136</v>
      </c>
      <c r="E376" s="72"/>
      <c r="F376" s="225" t="s">
        <v>699</v>
      </c>
      <c r="G376" s="72"/>
      <c r="H376" s="72"/>
      <c r="I376" s="183"/>
      <c r="J376" s="72"/>
      <c r="K376" s="72"/>
      <c r="L376" s="70"/>
      <c r="M376" s="226"/>
      <c r="N376" s="45"/>
      <c r="O376" s="45"/>
      <c r="P376" s="45"/>
      <c r="Q376" s="45"/>
      <c r="R376" s="45"/>
      <c r="S376" s="45"/>
      <c r="T376" s="93"/>
      <c r="AT376" s="22" t="s">
        <v>136</v>
      </c>
      <c r="AU376" s="22" t="s">
        <v>83</v>
      </c>
    </row>
    <row r="377" spans="2:65" s="1" customFormat="1" ht="22.8" customHeight="1">
      <c r="B377" s="44"/>
      <c r="C377" s="212" t="s">
        <v>700</v>
      </c>
      <c r="D377" s="212" t="s">
        <v>129</v>
      </c>
      <c r="E377" s="213" t="s">
        <v>701</v>
      </c>
      <c r="F377" s="214" t="s">
        <v>702</v>
      </c>
      <c r="G377" s="215" t="s">
        <v>145</v>
      </c>
      <c r="H377" s="216">
        <v>1</v>
      </c>
      <c r="I377" s="217"/>
      <c r="J377" s="218">
        <f>ROUND(I377*H377,2)</f>
        <v>0</v>
      </c>
      <c r="K377" s="214" t="s">
        <v>133</v>
      </c>
      <c r="L377" s="70"/>
      <c r="M377" s="219" t="s">
        <v>21</v>
      </c>
      <c r="N377" s="220" t="s">
        <v>42</v>
      </c>
      <c r="O377" s="45"/>
      <c r="P377" s="221">
        <f>O377*H377</f>
        <v>0</v>
      </c>
      <c r="Q377" s="221">
        <v>0.00048</v>
      </c>
      <c r="R377" s="221">
        <f>Q377*H377</f>
        <v>0.00048</v>
      </c>
      <c r="S377" s="221">
        <v>0</v>
      </c>
      <c r="T377" s="222">
        <f>S377*H377</f>
        <v>0</v>
      </c>
      <c r="AR377" s="22" t="s">
        <v>260</v>
      </c>
      <c r="AT377" s="22" t="s">
        <v>129</v>
      </c>
      <c r="AU377" s="22" t="s">
        <v>83</v>
      </c>
      <c r="AY377" s="22" t="s">
        <v>127</v>
      </c>
      <c r="BE377" s="223">
        <f>IF(N377="základní",J377,0)</f>
        <v>0</v>
      </c>
      <c r="BF377" s="223">
        <f>IF(N377="snížená",J377,0)</f>
        <v>0</v>
      </c>
      <c r="BG377" s="223">
        <f>IF(N377="zákl. přenesená",J377,0)</f>
        <v>0</v>
      </c>
      <c r="BH377" s="223">
        <f>IF(N377="sníž. přenesená",J377,0)</f>
        <v>0</v>
      </c>
      <c r="BI377" s="223">
        <f>IF(N377="nulová",J377,0)</f>
        <v>0</v>
      </c>
      <c r="BJ377" s="22" t="s">
        <v>76</v>
      </c>
      <c r="BK377" s="223">
        <f>ROUND(I377*H377,2)</f>
        <v>0</v>
      </c>
      <c r="BL377" s="22" t="s">
        <v>260</v>
      </c>
      <c r="BM377" s="22" t="s">
        <v>703</v>
      </c>
    </row>
    <row r="378" spans="2:47" s="1" customFormat="1" ht="13.5">
      <c r="B378" s="44"/>
      <c r="C378" s="72"/>
      <c r="D378" s="224" t="s">
        <v>136</v>
      </c>
      <c r="E378" s="72"/>
      <c r="F378" s="225" t="s">
        <v>704</v>
      </c>
      <c r="G378" s="72"/>
      <c r="H378" s="72"/>
      <c r="I378" s="183"/>
      <c r="J378" s="72"/>
      <c r="K378" s="72"/>
      <c r="L378" s="70"/>
      <c r="M378" s="226"/>
      <c r="N378" s="45"/>
      <c r="O378" s="45"/>
      <c r="P378" s="45"/>
      <c r="Q378" s="45"/>
      <c r="R378" s="45"/>
      <c r="S378" s="45"/>
      <c r="T378" s="93"/>
      <c r="AT378" s="22" t="s">
        <v>136</v>
      </c>
      <c r="AU378" s="22" t="s">
        <v>83</v>
      </c>
    </row>
    <row r="379" spans="2:65" s="1" customFormat="1" ht="22.8" customHeight="1">
      <c r="B379" s="44"/>
      <c r="C379" s="212" t="s">
        <v>705</v>
      </c>
      <c r="D379" s="212" t="s">
        <v>129</v>
      </c>
      <c r="E379" s="213" t="s">
        <v>706</v>
      </c>
      <c r="F379" s="214" t="s">
        <v>707</v>
      </c>
      <c r="G379" s="215" t="s">
        <v>145</v>
      </c>
      <c r="H379" s="216">
        <v>1</v>
      </c>
      <c r="I379" s="217"/>
      <c r="J379" s="218">
        <f>ROUND(I379*H379,2)</f>
        <v>0</v>
      </c>
      <c r="K379" s="214" t="s">
        <v>133</v>
      </c>
      <c r="L379" s="70"/>
      <c r="M379" s="219" t="s">
        <v>21</v>
      </c>
      <c r="N379" s="220" t="s">
        <v>42</v>
      </c>
      <c r="O379" s="45"/>
      <c r="P379" s="221">
        <f>O379*H379</f>
        <v>0</v>
      </c>
      <c r="Q379" s="221">
        <v>0</v>
      </c>
      <c r="R379" s="221">
        <f>Q379*H379</f>
        <v>0</v>
      </c>
      <c r="S379" s="221">
        <v>0</v>
      </c>
      <c r="T379" s="222">
        <f>S379*H379</f>
        <v>0</v>
      </c>
      <c r="AR379" s="22" t="s">
        <v>260</v>
      </c>
      <c r="AT379" s="22" t="s">
        <v>129</v>
      </c>
      <c r="AU379" s="22" t="s">
        <v>83</v>
      </c>
      <c r="AY379" s="22" t="s">
        <v>127</v>
      </c>
      <c r="BE379" s="223">
        <f>IF(N379="základní",J379,0)</f>
        <v>0</v>
      </c>
      <c r="BF379" s="223">
        <f>IF(N379="snížená",J379,0)</f>
        <v>0</v>
      </c>
      <c r="BG379" s="223">
        <f>IF(N379="zákl. přenesená",J379,0)</f>
        <v>0</v>
      </c>
      <c r="BH379" s="223">
        <f>IF(N379="sníž. přenesená",J379,0)</f>
        <v>0</v>
      </c>
      <c r="BI379" s="223">
        <f>IF(N379="nulová",J379,0)</f>
        <v>0</v>
      </c>
      <c r="BJ379" s="22" t="s">
        <v>76</v>
      </c>
      <c r="BK379" s="223">
        <f>ROUND(I379*H379,2)</f>
        <v>0</v>
      </c>
      <c r="BL379" s="22" t="s">
        <v>260</v>
      </c>
      <c r="BM379" s="22" t="s">
        <v>708</v>
      </c>
    </row>
    <row r="380" spans="2:47" s="1" customFormat="1" ht="13.5">
      <c r="B380" s="44"/>
      <c r="C380" s="72"/>
      <c r="D380" s="224" t="s">
        <v>136</v>
      </c>
      <c r="E380" s="72"/>
      <c r="F380" s="225" t="s">
        <v>709</v>
      </c>
      <c r="G380" s="72"/>
      <c r="H380" s="72"/>
      <c r="I380" s="183"/>
      <c r="J380" s="72"/>
      <c r="K380" s="72"/>
      <c r="L380" s="70"/>
      <c r="M380" s="226"/>
      <c r="N380" s="45"/>
      <c r="O380" s="45"/>
      <c r="P380" s="45"/>
      <c r="Q380" s="45"/>
      <c r="R380" s="45"/>
      <c r="S380" s="45"/>
      <c r="T380" s="93"/>
      <c r="AT380" s="22" t="s">
        <v>136</v>
      </c>
      <c r="AU380" s="22" t="s">
        <v>83</v>
      </c>
    </row>
    <row r="381" spans="2:65" s="1" customFormat="1" ht="14.4" customHeight="1">
      <c r="B381" s="44"/>
      <c r="C381" s="238" t="s">
        <v>710</v>
      </c>
      <c r="D381" s="238" t="s">
        <v>180</v>
      </c>
      <c r="E381" s="239" t="s">
        <v>711</v>
      </c>
      <c r="F381" s="240" t="s">
        <v>712</v>
      </c>
      <c r="G381" s="241" t="s">
        <v>163</v>
      </c>
      <c r="H381" s="242">
        <v>1</v>
      </c>
      <c r="I381" s="243"/>
      <c r="J381" s="244">
        <f>ROUND(I381*H381,2)</f>
        <v>0</v>
      </c>
      <c r="K381" s="240" t="s">
        <v>21</v>
      </c>
      <c r="L381" s="245"/>
      <c r="M381" s="246" t="s">
        <v>21</v>
      </c>
      <c r="N381" s="247" t="s">
        <v>42</v>
      </c>
      <c r="O381" s="45"/>
      <c r="P381" s="221">
        <f>O381*H381</f>
        <v>0</v>
      </c>
      <c r="Q381" s="221">
        <v>0.003</v>
      </c>
      <c r="R381" s="221">
        <f>Q381*H381</f>
        <v>0.003</v>
      </c>
      <c r="S381" s="221">
        <v>0</v>
      </c>
      <c r="T381" s="222">
        <f>S381*H381</f>
        <v>0</v>
      </c>
      <c r="AR381" s="22" t="s">
        <v>385</v>
      </c>
      <c r="AT381" s="22" t="s">
        <v>180</v>
      </c>
      <c r="AU381" s="22" t="s">
        <v>83</v>
      </c>
      <c r="AY381" s="22" t="s">
        <v>127</v>
      </c>
      <c r="BE381" s="223">
        <f>IF(N381="základní",J381,0)</f>
        <v>0</v>
      </c>
      <c r="BF381" s="223">
        <f>IF(N381="snížená",J381,0)</f>
        <v>0</v>
      </c>
      <c r="BG381" s="223">
        <f>IF(N381="zákl. přenesená",J381,0)</f>
        <v>0</v>
      </c>
      <c r="BH381" s="223">
        <f>IF(N381="sníž. přenesená",J381,0)</f>
        <v>0</v>
      </c>
      <c r="BI381" s="223">
        <f>IF(N381="nulová",J381,0)</f>
        <v>0</v>
      </c>
      <c r="BJ381" s="22" t="s">
        <v>76</v>
      </c>
      <c r="BK381" s="223">
        <f>ROUND(I381*H381,2)</f>
        <v>0</v>
      </c>
      <c r="BL381" s="22" t="s">
        <v>260</v>
      </c>
      <c r="BM381" s="22" t="s">
        <v>713</v>
      </c>
    </row>
    <row r="382" spans="2:47" s="1" customFormat="1" ht="13.5">
      <c r="B382" s="44"/>
      <c r="C382" s="72"/>
      <c r="D382" s="224" t="s">
        <v>136</v>
      </c>
      <c r="E382" s="72"/>
      <c r="F382" s="225" t="s">
        <v>712</v>
      </c>
      <c r="G382" s="72"/>
      <c r="H382" s="72"/>
      <c r="I382" s="183"/>
      <c r="J382" s="72"/>
      <c r="K382" s="72"/>
      <c r="L382" s="70"/>
      <c r="M382" s="226"/>
      <c r="N382" s="45"/>
      <c r="O382" s="45"/>
      <c r="P382" s="45"/>
      <c r="Q382" s="45"/>
      <c r="R382" s="45"/>
      <c r="S382" s="45"/>
      <c r="T382" s="93"/>
      <c r="AT382" s="22" t="s">
        <v>136</v>
      </c>
      <c r="AU382" s="22" t="s">
        <v>83</v>
      </c>
    </row>
    <row r="383" spans="2:65" s="1" customFormat="1" ht="14.4" customHeight="1">
      <c r="B383" s="44"/>
      <c r="C383" s="212" t="s">
        <v>714</v>
      </c>
      <c r="D383" s="212" t="s">
        <v>129</v>
      </c>
      <c r="E383" s="213" t="s">
        <v>715</v>
      </c>
      <c r="F383" s="214" t="s">
        <v>716</v>
      </c>
      <c r="G383" s="215" t="s">
        <v>145</v>
      </c>
      <c r="H383" s="216">
        <v>1</v>
      </c>
      <c r="I383" s="217"/>
      <c r="J383" s="218">
        <f>ROUND(I383*H383,2)</f>
        <v>0</v>
      </c>
      <c r="K383" s="214" t="s">
        <v>21</v>
      </c>
      <c r="L383" s="70"/>
      <c r="M383" s="219" t="s">
        <v>21</v>
      </c>
      <c r="N383" s="220" t="s">
        <v>42</v>
      </c>
      <c r="O383" s="45"/>
      <c r="P383" s="221">
        <f>O383*H383</f>
        <v>0</v>
      </c>
      <c r="Q383" s="221">
        <v>0</v>
      </c>
      <c r="R383" s="221">
        <f>Q383*H383</f>
        <v>0</v>
      </c>
      <c r="S383" s="221">
        <v>0</v>
      </c>
      <c r="T383" s="222">
        <f>S383*H383</f>
        <v>0</v>
      </c>
      <c r="AR383" s="22" t="s">
        <v>260</v>
      </c>
      <c r="AT383" s="22" t="s">
        <v>129</v>
      </c>
      <c r="AU383" s="22" t="s">
        <v>83</v>
      </c>
      <c r="AY383" s="22" t="s">
        <v>127</v>
      </c>
      <c r="BE383" s="223">
        <f>IF(N383="základní",J383,0)</f>
        <v>0</v>
      </c>
      <c r="BF383" s="223">
        <f>IF(N383="snížená",J383,0)</f>
        <v>0</v>
      </c>
      <c r="BG383" s="223">
        <f>IF(N383="zákl. přenesená",J383,0)</f>
        <v>0</v>
      </c>
      <c r="BH383" s="223">
        <f>IF(N383="sníž. přenesená",J383,0)</f>
        <v>0</v>
      </c>
      <c r="BI383" s="223">
        <f>IF(N383="nulová",J383,0)</f>
        <v>0</v>
      </c>
      <c r="BJ383" s="22" t="s">
        <v>76</v>
      </c>
      <c r="BK383" s="223">
        <f>ROUND(I383*H383,2)</f>
        <v>0</v>
      </c>
      <c r="BL383" s="22" t="s">
        <v>260</v>
      </c>
      <c r="BM383" s="22" t="s">
        <v>717</v>
      </c>
    </row>
    <row r="384" spans="2:47" s="1" customFormat="1" ht="13.5">
      <c r="B384" s="44"/>
      <c r="C384" s="72"/>
      <c r="D384" s="224" t="s">
        <v>136</v>
      </c>
      <c r="E384" s="72"/>
      <c r="F384" s="225" t="s">
        <v>716</v>
      </c>
      <c r="G384" s="72"/>
      <c r="H384" s="72"/>
      <c r="I384" s="183"/>
      <c r="J384" s="72"/>
      <c r="K384" s="72"/>
      <c r="L384" s="70"/>
      <c r="M384" s="226"/>
      <c r="N384" s="45"/>
      <c r="O384" s="45"/>
      <c r="P384" s="45"/>
      <c r="Q384" s="45"/>
      <c r="R384" s="45"/>
      <c r="S384" s="45"/>
      <c r="T384" s="93"/>
      <c r="AT384" s="22" t="s">
        <v>136</v>
      </c>
      <c r="AU384" s="22" t="s">
        <v>83</v>
      </c>
    </row>
    <row r="385" spans="2:65" s="1" customFormat="1" ht="14.4" customHeight="1">
      <c r="B385" s="44"/>
      <c r="C385" s="212" t="s">
        <v>718</v>
      </c>
      <c r="D385" s="212" t="s">
        <v>129</v>
      </c>
      <c r="E385" s="213" t="s">
        <v>719</v>
      </c>
      <c r="F385" s="214" t="s">
        <v>720</v>
      </c>
      <c r="G385" s="215" t="s">
        <v>145</v>
      </c>
      <c r="H385" s="216">
        <v>1</v>
      </c>
      <c r="I385" s="217"/>
      <c r="J385" s="218">
        <f>ROUND(I385*H385,2)</f>
        <v>0</v>
      </c>
      <c r="K385" s="214" t="s">
        <v>21</v>
      </c>
      <c r="L385" s="70"/>
      <c r="M385" s="219" t="s">
        <v>21</v>
      </c>
      <c r="N385" s="220" t="s">
        <v>42</v>
      </c>
      <c r="O385" s="45"/>
      <c r="P385" s="221">
        <f>O385*H385</f>
        <v>0</v>
      </c>
      <c r="Q385" s="221">
        <v>0</v>
      </c>
      <c r="R385" s="221">
        <f>Q385*H385</f>
        <v>0</v>
      </c>
      <c r="S385" s="221">
        <v>0</v>
      </c>
      <c r="T385" s="222">
        <f>S385*H385</f>
        <v>0</v>
      </c>
      <c r="AR385" s="22" t="s">
        <v>260</v>
      </c>
      <c r="AT385" s="22" t="s">
        <v>129</v>
      </c>
      <c r="AU385" s="22" t="s">
        <v>83</v>
      </c>
      <c r="AY385" s="22" t="s">
        <v>127</v>
      </c>
      <c r="BE385" s="223">
        <f>IF(N385="základní",J385,0)</f>
        <v>0</v>
      </c>
      <c r="BF385" s="223">
        <f>IF(N385="snížená",J385,0)</f>
        <v>0</v>
      </c>
      <c r="BG385" s="223">
        <f>IF(N385="zákl. přenesená",J385,0)</f>
        <v>0</v>
      </c>
      <c r="BH385" s="223">
        <f>IF(N385="sníž. přenesená",J385,0)</f>
        <v>0</v>
      </c>
      <c r="BI385" s="223">
        <f>IF(N385="nulová",J385,0)</f>
        <v>0</v>
      </c>
      <c r="BJ385" s="22" t="s">
        <v>76</v>
      </c>
      <c r="BK385" s="223">
        <f>ROUND(I385*H385,2)</f>
        <v>0</v>
      </c>
      <c r="BL385" s="22" t="s">
        <v>260</v>
      </c>
      <c r="BM385" s="22" t="s">
        <v>721</v>
      </c>
    </row>
    <row r="386" spans="2:47" s="1" customFormat="1" ht="13.5">
      <c r="B386" s="44"/>
      <c r="C386" s="72"/>
      <c r="D386" s="224" t="s">
        <v>136</v>
      </c>
      <c r="E386" s="72"/>
      <c r="F386" s="225" t="s">
        <v>720</v>
      </c>
      <c r="G386" s="72"/>
      <c r="H386" s="72"/>
      <c r="I386" s="183"/>
      <c r="J386" s="72"/>
      <c r="K386" s="72"/>
      <c r="L386" s="70"/>
      <c r="M386" s="226"/>
      <c r="N386" s="45"/>
      <c r="O386" s="45"/>
      <c r="P386" s="45"/>
      <c r="Q386" s="45"/>
      <c r="R386" s="45"/>
      <c r="S386" s="45"/>
      <c r="T386" s="93"/>
      <c r="AT386" s="22" t="s">
        <v>136</v>
      </c>
      <c r="AU386" s="22" t="s">
        <v>83</v>
      </c>
    </row>
    <row r="387" spans="2:65" s="1" customFormat="1" ht="14.4" customHeight="1">
      <c r="B387" s="44"/>
      <c r="C387" s="212" t="s">
        <v>722</v>
      </c>
      <c r="D387" s="212" t="s">
        <v>129</v>
      </c>
      <c r="E387" s="213" t="s">
        <v>723</v>
      </c>
      <c r="F387" s="214" t="s">
        <v>724</v>
      </c>
      <c r="G387" s="215" t="s">
        <v>145</v>
      </c>
      <c r="H387" s="216">
        <v>32</v>
      </c>
      <c r="I387" s="217"/>
      <c r="J387" s="218">
        <f>ROUND(I387*H387,2)</f>
        <v>0</v>
      </c>
      <c r="K387" s="214" t="s">
        <v>21</v>
      </c>
      <c r="L387" s="70"/>
      <c r="M387" s="219" t="s">
        <v>21</v>
      </c>
      <c r="N387" s="220" t="s">
        <v>42</v>
      </c>
      <c r="O387" s="45"/>
      <c r="P387" s="221">
        <f>O387*H387</f>
        <v>0</v>
      </c>
      <c r="Q387" s="221">
        <v>0</v>
      </c>
      <c r="R387" s="221">
        <f>Q387*H387</f>
        <v>0</v>
      </c>
      <c r="S387" s="221">
        <v>0</v>
      </c>
      <c r="T387" s="222">
        <f>S387*H387</f>
        <v>0</v>
      </c>
      <c r="AR387" s="22" t="s">
        <v>260</v>
      </c>
      <c r="AT387" s="22" t="s">
        <v>129</v>
      </c>
      <c r="AU387" s="22" t="s">
        <v>83</v>
      </c>
      <c r="AY387" s="22" t="s">
        <v>127</v>
      </c>
      <c r="BE387" s="223">
        <f>IF(N387="základní",J387,0)</f>
        <v>0</v>
      </c>
      <c r="BF387" s="223">
        <f>IF(N387="snížená",J387,0)</f>
        <v>0</v>
      </c>
      <c r="BG387" s="223">
        <f>IF(N387="zákl. přenesená",J387,0)</f>
        <v>0</v>
      </c>
      <c r="BH387" s="223">
        <f>IF(N387="sníž. přenesená",J387,0)</f>
        <v>0</v>
      </c>
      <c r="BI387" s="223">
        <f>IF(N387="nulová",J387,0)</f>
        <v>0</v>
      </c>
      <c r="BJ387" s="22" t="s">
        <v>76</v>
      </c>
      <c r="BK387" s="223">
        <f>ROUND(I387*H387,2)</f>
        <v>0</v>
      </c>
      <c r="BL387" s="22" t="s">
        <v>260</v>
      </c>
      <c r="BM387" s="22" t="s">
        <v>725</v>
      </c>
    </row>
    <row r="388" spans="2:47" s="1" customFormat="1" ht="13.5">
      <c r="B388" s="44"/>
      <c r="C388" s="72"/>
      <c r="D388" s="224" t="s">
        <v>136</v>
      </c>
      <c r="E388" s="72"/>
      <c r="F388" s="225" t="s">
        <v>724</v>
      </c>
      <c r="G388" s="72"/>
      <c r="H388" s="72"/>
      <c r="I388" s="183"/>
      <c r="J388" s="72"/>
      <c r="K388" s="72"/>
      <c r="L388" s="70"/>
      <c r="M388" s="226"/>
      <c r="N388" s="45"/>
      <c r="O388" s="45"/>
      <c r="P388" s="45"/>
      <c r="Q388" s="45"/>
      <c r="R388" s="45"/>
      <c r="S388" s="45"/>
      <c r="T388" s="93"/>
      <c r="AT388" s="22" t="s">
        <v>136</v>
      </c>
      <c r="AU388" s="22" t="s">
        <v>83</v>
      </c>
    </row>
    <row r="389" spans="2:63" s="10" customFormat="1" ht="29.85" customHeight="1">
      <c r="B389" s="196"/>
      <c r="C389" s="197"/>
      <c r="D389" s="198" t="s">
        <v>70</v>
      </c>
      <c r="E389" s="210" t="s">
        <v>726</v>
      </c>
      <c r="F389" s="210" t="s">
        <v>727</v>
      </c>
      <c r="G389" s="197"/>
      <c r="H389" s="197"/>
      <c r="I389" s="200"/>
      <c r="J389" s="211">
        <f>BK389</f>
        <v>0</v>
      </c>
      <c r="K389" s="197"/>
      <c r="L389" s="202"/>
      <c r="M389" s="203"/>
      <c r="N389" s="204"/>
      <c r="O389" s="204"/>
      <c r="P389" s="205">
        <f>SUM(P390:P409)</f>
        <v>0</v>
      </c>
      <c r="Q389" s="204"/>
      <c r="R389" s="205">
        <f>SUM(R390:R409)</f>
        <v>3.01624435</v>
      </c>
      <c r="S389" s="204"/>
      <c r="T389" s="206">
        <f>SUM(T390:T409)</f>
        <v>0</v>
      </c>
      <c r="AR389" s="207" t="s">
        <v>83</v>
      </c>
      <c r="AT389" s="208" t="s">
        <v>70</v>
      </c>
      <c r="AU389" s="208" t="s">
        <v>76</v>
      </c>
      <c r="AY389" s="207" t="s">
        <v>127</v>
      </c>
      <c r="BK389" s="209">
        <f>SUM(BK390:BK409)</f>
        <v>0</v>
      </c>
    </row>
    <row r="390" spans="2:65" s="1" customFormat="1" ht="22.8" customHeight="1">
      <c r="B390" s="44"/>
      <c r="C390" s="212" t="s">
        <v>728</v>
      </c>
      <c r="D390" s="212" t="s">
        <v>129</v>
      </c>
      <c r="E390" s="213" t="s">
        <v>729</v>
      </c>
      <c r="F390" s="214" t="s">
        <v>730</v>
      </c>
      <c r="G390" s="215" t="s">
        <v>163</v>
      </c>
      <c r="H390" s="216">
        <v>41.23</v>
      </c>
      <c r="I390" s="217"/>
      <c r="J390" s="218">
        <f>ROUND(I390*H390,2)</f>
        <v>0</v>
      </c>
      <c r="K390" s="214" t="s">
        <v>133</v>
      </c>
      <c r="L390" s="70"/>
      <c r="M390" s="219" t="s">
        <v>21</v>
      </c>
      <c r="N390" s="220" t="s">
        <v>42</v>
      </c>
      <c r="O390" s="45"/>
      <c r="P390" s="221">
        <f>O390*H390</f>
        <v>0</v>
      </c>
      <c r="Q390" s="221">
        <v>0.00046</v>
      </c>
      <c r="R390" s="221">
        <f>Q390*H390</f>
        <v>0.018965799999999998</v>
      </c>
      <c r="S390" s="221">
        <v>0</v>
      </c>
      <c r="T390" s="222">
        <f>S390*H390</f>
        <v>0</v>
      </c>
      <c r="AR390" s="22" t="s">
        <v>260</v>
      </c>
      <c r="AT390" s="22" t="s">
        <v>129</v>
      </c>
      <c r="AU390" s="22" t="s">
        <v>83</v>
      </c>
      <c r="AY390" s="22" t="s">
        <v>127</v>
      </c>
      <c r="BE390" s="223">
        <f>IF(N390="základní",J390,0)</f>
        <v>0</v>
      </c>
      <c r="BF390" s="223">
        <f>IF(N390="snížená",J390,0)</f>
        <v>0</v>
      </c>
      <c r="BG390" s="223">
        <f>IF(N390="zákl. přenesená",J390,0)</f>
        <v>0</v>
      </c>
      <c r="BH390" s="223">
        <f>IF(N390="sníž. přenesená",J390,0)</f>
        <v>0</v>
      </c>
      <c r="BI390" s="223">
        <f>IF(N390="nulová",J390,0)</f>
        <v>0</v>
      </c>
      <c r="BJ390" s="22" t="s">
        <v>76</v>
      </c>
      <c r="BK390" s="223">
        <f>ROUND(I390*H390,2)</f>
        <v>0</v>
      </c>
      <c r="BL390" s="22" t="s">
        <v>260</v>
      </c>
      <c r="BM390" s="22" t="s">
        <v>731</v>
      </c>
    </row>
    <row r="391" spans="2:47" s="1" customFormat="1" ht="13.5">
      <c r="B391" s="44"/>
      <c r="C391" s="72"/>
      <c r="D391" s="224" t="s">
        <v>136</v>
      </c>
      <c r="E391" s="72"/>
      <c r="F391" s="225" t="s">
        <v>732</v>
      </c>
      <c r="G391" s="72"/>
      <c r="H391" s="72"/>
      <c r="I391" s="183"/>
      <c r="J391" s="72"/>
      <c r="K391" s="72"/>
      <c r="L391" s="70"/>
      <c r="M391" s="226"/>
      <c r="N391" s="45"/>
      <c r="O391" s="45"/>
      <c r="P391" s="45"/>
      <c r="Q391" s="45"/>
      <c r="R391" s="45"/>
      <c r="S391" s="45"/>
      <c r="T391" s="93"/>
      <c r="AT391" s="22" t="s">
        <v>136</v>
      </c>
      <c r="AU391" s="22" t="s">
        <v>83</v>
      </c>
    </row>
    <row r="392" spans="2:51" s="11" customFormat="1" ht="13.5">
      <c r="B392" s="227"/>
      <c r="C392" s="228"/>
      <c r="D392" s="224" t="s">
        <v>138</v>
      </c>
      <c r="E392" s="229" t="s">
        <v>21</v>
      </c>
      <c r="F392" s="230" t="s">
        <v>733</v>
      </c>
      <c r="G392" s="228"/>
      <c r="H392" s="231">
        <v>41.23</v>
      </c>
      <c r="I392" s="232"/>
      <c r="J392" s="228"/>
      <c r="K392" s="228"/>
      <c r="L392" s="233"/>
      <c r="M392" s="234"/>
      <c r="N392" s="235"/>
      <c r="O392" s="235"/>
      <c r="P392" s="235"/>
      <c r="Q392" s="235"/>
      <c r="R392" s="235"/>
      <c r="S392" s="235"/>
      <c r="T392" s="236"/>
      <c r="AT392" s="237" t="s">
        <v>138</v>
      </c>
      <c r="AU392" s="237" t="s">
        <v>83</v>
      </c>
      <c r="AV392" s="11" t="s">
        <v>83</v>
      </c>
      <c r="AW392" s="11" t="s">
        <v>35</v>
      </c>
      <c r="AX392" s="11" t="s">
        <v>76</v>
      </c>
      <c r="AY392" s="237" t="s">
        <v>127</v>
      </c>
    </row>
    <row r="393" spans="2:65" s="1" customFormat="1" ht="14.4" customHeight="1">
      <c r="B393" s="44"/>
      <c r="C393" s="238" t="s">
        <v>734</v>
      </c>
      <c r="D393" s="238" t="s">
        <v>180</v>
      </c>
      <c r="E393" s="239" t="s">
        <v>735</v>
      </c>
      <c r="F393" s="240" t="s">
        <v>736</v>
      </c>
      <c r="G393" s="241" t="s">
        <v>145</v>
      </c>
      <c r="H393" s="242">
        <v>136.059</v>
      </c>
      <c r="I393" s="243"/>
      <c r="J393" s="244">
        <f>ROUND(I393*H393,2)</f>
        <v>0</v>
      </c>
      <c r="K393" s="240" t="s">
        <v>21</v>
      </c>
      <c r="L393" s="245"/>
      <c r="M393" s="246" t="s">
        <v>21</v>
      </c>
      <c r="N393" s="247" t="s">
        <v>42</v>
      </c>
      <c r="O393" s="45"/>
      <c r="P393" s="221">
        <f>O393*H393</f>
        <v>0</v>
      </c>
      <c r="Q393" s="221">
        <v>0.00045</v>
      </c>
      <c r="R393" s="221">
        <f>Q393*H393</f>
        <v>0.06122655</v>
      </c>
      <c r="S393" s="221">
        <v>0</v>
      </c>
      <c r="T393" s="222">
        <f>S393*H393</f>
        <v>0</v>
      </c>
      <c r="AR393" s="22" t="s">
        <v>385</v>
      </c>
      <c r="AT393" s="22" t="s">
        <v>180</v>
      </c>
      <c r="AU393" s="22" t="s">
        <v>83</v>
      </c>
      <c r="AY393" s="22" t="s">
        <v>127</v>
      </c>
      <c r="BE393" s="223">
        <f>IF(N393="základní",J393,0)</f>
        <v>0</v>
      </c>
      <c r="BF393" s="223">
        <f>IF(N393="snížená",J393,0)</f>
        <v>0</v>
      </c>
      <c r="BG393" s="223">
        <f>IF(N393="zákl. přenesená",J393,0)</f>
        <v>0</v>
      </c>
      <c r="BH393" s="223">
        <f>IF(N393="sníž. přenesená",J393,0)</f>
        <v>0</v>
      </c>
      <c r="BI393" s="223">
        <f>IF(N393="nulová",J393,0)</f>
        <v>0</v>
      </c>
      <c r="BJ393" s="22" t="s">
        <v>76</v>
      </c>
      <c r="BK393" s="223">
        <f>ROUND(I393*H393,2)</f>
        <v>0</v>
      </c>
      <c r="BL393" s="22" t="s">
        <v>260</v>
      </c>
      <c r="BM393" s="22" t="s">
        <v>737</v>
      </c>
    </row>
    <row r="394" spans="2:47" s="1" customFormat="1" ht="13.5">
      <c r="B394" s="44"/>
      <c r="C394" s="72"/>
      <c r="D394" s="224" t="s">
        <v>136</v>
      </c>
      <c r="E394" s="72"/>
      <c r="F394" s="225" t="s">
        <v>736</v>
      </c>
      <c r="G394" s="72"/>
      <c r="H394" s="72"/>
      <c r="I394" s="183"/>
      <c r="J394" s="72"/>
      <c r="K394" s="72"/>
      <c r="L394" s="70"/>
      <c r="M394" s="226"/>
      <c r="N394" s="45"/>
      <c r="O394" s="45"/>
      <c r="P394" s="45"/>
      <c r="Q394" s="45"/>
      <c r="R394" s="45"/>
      <c r="S394" s="45"/>
      <c r="T394" s="93"/>
      <c r="AT394" s="22" t="s">
        <v>136</v>
      </c>
      <c r="AU394" s="22" t="s">
        <v>83</v>
      </c>
    </row>
    <row r="395" spans="2:51" s="11" customFormat="1" ht="13.5">
      <c r="B395" s="227"/>
      <c r="C395" s="228"/>
      <c r="D395" s="224" t="s">
        <v>138</v>
      </c>
      <c r="E395" s="229" t="s">
        <v>21</v>
      </c>
      <c r="F395" s="230" t="s">
        <v>738</v>
      </c>
      <c r="G395" s="228"/>
      <c r="H395" s="231">
        <v>136.059</v>
      </c>
      <c r="I395" s="232"/>
      <c r="J395" s="228"/>
      <c r="K395" s="228"/>
      <c r="L395" s="233"/>
      <c r="M395" s="234"/>
      <c r="N395" s="235"/>
      <c r="O395" s="235"/>
      <c r="P395" s="235"/>
      <c r="Q395" s="235"/>
      <c r="R395" s="235"/>
      <c r="S395" s="235"/>
      <c r="T395" s="236"/>
      <c r="AT395" s="237" t="s">
        <v>138</v>
      </c>
      <c r="AU395" s="237" t="s">
        <v>83</v>
      </c>
      <c r="AV395" s="11" t="s">
        <v>83</v>
      </c>
      <c r="AW395" s="11" t="s">
        <v>35</v>
      </c>
      <c r="AX395" s="11" t="s">
        <v>76</v>
      </c>
      <c r="AY395" s="237" t="s">
        <v>127</v>
      </c>
    </row>
    <row r="396" spans="2:65" s="1" customFormat="1" ht="22.8" customHeight="1">
      <c r="B396" s="44"/>
      <c r="C396" s="212" t="s">
        <v>739</v>
      </c>
      <c r="D396" s="212" t="s">
        <v>129</v>
      </c>
      <c r="E396" s="213" t="s">
        <v>740</v>
      </c>
      <c r="F396" s="214" t="s">
        <v>741</v>
      </c>
      <c r="G396" s="215" t="s">
        <v>150</v>
      </c>
      <c r="H396" s="216">
        <v>57.3</v>
      </c>
      <c r="I396" s="217"/>
      <c r="J396" s="218">
        <f>ROUND(I396*H396,2)</f>
        <v>0</v>
      </c>
      <c r="K396" s="214" t="s">
        <v>133</v>
      </c>
      <c r="L396" s="70"/>
      <c r="M396" s="219" t="s">
        <v>21</v>
      </c>
      <c r="N396" s="220" t="s">
        <v>42</v>
      </c>
      <c r="O396" s="45"/>
      <c r="P396" s="221">
        <f>O396*H396</f>
        <v>0</v>
      </c>
      <c r="Q396" s="221">
        <v>0.009</v>
      </c>
      <c r="R396" s="221">
        <f>Q396*H396</f>
        <v>0.5156999999999999</v>
      </c>
      <c r="S396" s="221">
        <v>0</v>
      </c>
      <c r="T396" s="222">
        <f>S396*H396</f>
        <v>0</v>
      </c>
      <c r="AR396" s="22" t="s">
        <v>260</v>
      </c>
      <c r="AT396" s="22" t="s">
        <v>129</v>
      </c>
      <c r="AU396" s="22" t="s">
        <v>83</v>
      </c>
      <c r="AY396" s="22" t="s">
        <v>127</v>
      </c>
      <c r="BE396" s="223">
        <f>IF(N396="základní",J396,0)</f>
        <v>0</v>
      </c>
      <c r="BF396" s="223">
        <f>IF(N396="snížená",J396,0)</f>
        <v>0</v>
      </c>
      <c r="BG396" s="223">
        <f>IF(N396="zákl. přenesená",J396,0)</f>
        <v>0</v>
      </c>
      <c r="BH396" s="223">
        <f>IF(N396="sníž. přenesená",J396,0)</f>
        <v>0</v>
      </c>
      <c r="BI396" s="223">
        <f>IF(N396="nulová",J396,0)</f>
        <v>0</v>
      </c>
      <c r="BJ396" s="22" t="s">
        <v>76</v>
      </c>
      <c r="BK396" s="223">
        <f>ROUND(I396*H396,2)</f>
        <v>0</v>
      </c>
      <c r="BL396" s="22" t="s">
        <v>260</v>
      </c>
      <c r="BM396" s="22" t="s">
        <v>742</v>
      </c>
    </row>
    <row r="397" spans="2:47" s="1" customFormat="1" ht="13.5">
      <c r="B397" s="44"/>
      <c r="C397" s="72"/>
      <c r="D397" s="224" t="s">
        <v>136</v>
      </c>
      <c r="E397" s="72"/>
      <c r="F397" s="225" t="s">
        <v>743</v>
      </c>
      <c r="G397" s="72"/>
      <c r="H397" s="72"/>
      <c r="I397" s="183"/>
      <c r="J397" s="72"/>
      <c r="K397" s="72"/>
      <c r="L397" s="70"/>
      <c r="M397" s="226"/>
      <c r="N397" s="45"/>
      <c r="O397" s="45"/>
      <c r="P397" s="45"/>
      <c r="Q397" s="45"/>
      <c r="R397" s="45"/>
      <c r="S397" s="45"/>
      <c r="T397" s="93"/>
      <c r="AT397" s="22" t="s">
        <v>136</v>
      </c>
      <c r="AU397" s="22" t="s">
        <v>83</v>
      </c>
    </row>
    <row r="398" spans="2:51" s="11" customFormat="1" ht="13.5">
      <c r="B398" s="227"/>
      <c r="C398" s="228"/>
      <c r="D398" s="224" t="s">
        <v>138</v>
      </c>
      <c r="E398" s="229" t="s">
        <v>21</v>
      </c>
      <c r="F398" s="230" t="s">
        <v>297</v>
      </c>
      <c r="G398" s="228"/>
      <c r="H398" s="231">
        <v>57.3</v>
      </c>
      <c r="I398" s="232"/>
      <c r="J398" s="228"/>
      <c r="K398" s="228"/>
      <c r="L398" s="233"/>
      <c r="M398" s="234"/>
      <c r="N398" s="235"/>
      <c r="O398" s="235"/>
      <c r="P398" s="235"/>
      <c r="Q398" s="235"/>
      <c r="R398" s="235"/>
      <c r="S398" s="235"/>
      <c r="T398" s="236"/>
      <c r="AT398" s="237" t="s">
        <v>138</v>
      </c>
      <c r="AU398" s="237" t="s">
        <v>83</v>
      </c>
      <c r="AV398" s="11" t="s">
        <v>83</v>
      </c>
      <c r="AW398" s="11" t="s">
        <v>35</v>
      </c>
      <c r="AX398" s="11" t="s">
        <v>76</v>
      </c>
      <c r="AY398" s="237" t="s">
        <v>127</v>
      </c>
    </row>
    <row r="399" spans="2:65" s="1" customFormat="1" ht="14.4" customHeight="1">
      <c r="B399" s="44"/>
      <c r="C399" s="238" t="s">
        <v>744</v>
      </c>
      <c r="D399" s="238" t="s">
        <v>180</v>
      </c>
      <c r="E399" s="239" t="s">
        <v>745</v>
      </c>
      <c r="F399" s="240" t="s">
        <v>746</v>
      </c>
      <c r="G399" s="241" t="s">
        <v>150</v>
      </c>
      <c r="H399" s="242">
        <v>65.895</v>
      </c>
      <c r="I399" s="243"/>
      <c r="J399" s="244">
        <f>ROUND(I399*H399,2)</f>
        <v>0</v>
      </c>
      <c r="K399" s="240" t="s">
        <v>21</v>
      </c>
      <c r="L399" s="245"/>
      <c r="M399" s="246" t="s">
        <v>21</v>
      </c>
      <c r="N399" s="247" t="s">
        <v>42</v>
      </c>
      <c r="O399" s="45"/>
      <c r="P399" s="221">
        <f>O399*H399</f>
        <v>0</v>
      </c>
      <c r="Q399" s="221">
        <v>0.025</v>
      </c>
      <c r="R399" s="221">
        <f>Q399*H399</f>
        <v>1.647375</v>
      </c>
      <c r="S399" s="221">
        <v>0</v>
      </c>
      <c r="T399" s="222">
        <f>S399*H399</f>
        <v>0</v>
      </c>
      <c r="AR399" s="22" t="s">
        <v>385</v>
      </c>
      <c r="AT399" s="22" t="s">
        <v>180</v>
      </c>
      <c r="AU399" s="22" t="s">
        <v>83</v>
      </c>
      <c r="AY399" s="22" t="s">
        <v>127</v>
      </c>
      <c r="BE399" s="223">
        <f>IF(N399="základní",J399,0)</f>
        <v>0</v>
      </c>
      <c r="BF399" s="223">
        <f>IF(N399="snížená",J399,0)</f>
        <v>0</v>
      </c>
      <c r="BG399" s="223">
        <f>IF(N399="zákl. přenesená",J399,0)</f>
        <v>0</v>
      </c>
      <c r="BH399" s="223">
        <f>IF(N399="sníž. přenesená",J399,0)</f>
        <v>0</v>
      </c>
      <c r="BI399" s="223">
        <f>IF(N399="nulová",J399,0)</f>
        <v>0</v>
      </c>
      <c r="BJ399" s="22" t="s">
        <v>76</v>
      </c>
      <c r="BK399" s="223">
        <f>ROUND(I399*H399,2)</f>
        <v>0</v>
      </c>
      <c r="BL399" s="22" t="s">
        <v>260</v>
      </c>
      <c r="BM399" s="22" t="s">
        <v>747</v>
      </c>
    </row>
    <row r="400" spans="2:47" s="1" customFormat="1" ht="13.5">
      <c r="B400" s="44"/>
      <c r="C400" s="72"/>
      <c r="D400" s="224" t="s">
        <v>136</v>
      </c>
      <c r="E400" s="72"/>
      <c r="F400" s="225" t="s">
        <v>746</v>
      </c>
      <c r="G400" s="72"/>
      <c r="H400" s="72"/>
      <c r="I400" s="183"/>
      <c r="J400" s="72"/>
      <c r="K400" s="72"/>
      <c r="L400" s="70"/>
      <c r="M400" s="226"/>
      <c r="N400" s="45"/>
      <c r="O400" s="45"/>
      <c r="P400" s="45"/>
      <c r="Q400" s="45"/>
      <c r="R400" s="45"/>
      <c r="S400" s="45"/>
      <c r="T400" s="93"/>
      <c r="AT400" s="22" t="s">
        <v>136</v>
      </c>
      <c r="AU400" s="22" t="s">
        <v>83</v>
      </c>
    </row>
    <row r="401" spans="2:51" s="11" customFormat="1" ht="13.5">
      <c r="B401" s="227"/>
      <c r="C401" s="228"/>
      <c r="D401" s="224" t="s">
        <v>138</v>
      </c>
      <c r="E401" s="229" t="s">
        <v>21</v>
      </c>
      <c r="F401" s="230" t="s">
        <v>748</v>
      </c>
      <c r="G401" s="228"/>
      <c r="H401" s="231">
        <v>65.895</v>
      </c>
      <c r="I401" s="232"/>
      <c r="J401" s="228"/>
      <c r="K401" s="228"/>
      <c r="L401" s="233"/>
      <c r="M401" s="234"/>
      <c r="N401" s="235"/>
      <c r="O401" s="235"/>
      <c r="P401" s="235"/>
      <c r="Q401" s="235"/>
      <c r="R401" s="235"/>
      <c r="S401" s="235"/>
      <c r="T401" s="236"/>
      <c r="AT401" s="237" t="s">
        <v>138</v>
      </c>
      <c r="AU401" s="237" t="s">
        <v>83</v>
      </c>
      <c r="AV401" s="11" t="s">
        <v>83</v>
      </c>
      <c r="AW401" s="11" t="s">
        <v>35</v>
      </c>
      <c r="AX401" s="11" t="s">
        <v>76</v>
      </c>
      <c r="AY401" s="237" t="s">
        <v>127</v>
      </c>
    </row>
    <row r="402" spans="2:65" s="1" customFormat="1" ht="22.8" customHeight="1">
      <c r="B402" s="44"/>
      <c r="C402" s="212" t="s">
        <v>749</v>
      </c>
      <c r="D402" s="212" t="s">
        <v>129</v>
      </c>
      <c r="E402" s="213" t="s">
        <v>750</v>
      </c>
      <c r="F402" s="214" t="s">
        <v>751</v>
      </c>
      <c r="G402" s="215" t="s">
        <v>150</v>
      </c>
      <c r="H402" s="216">
        <v>57.3</v>
      </c>
      <c r="I402" s="217"/>
      <c r="J402" s="218">
        <f>ROUND(I402*H402,2)</f>
        <v>0</v>
      </c>
      <c r="K402" s="214" t="s">
        <v>133</v>
      </c>
      <c r="L402" s="70"/>
      <c r="M402" s="219" t="s">
        <v>21</v>
      </c>
      <c r="N402" s="220" t="s">
        <v>42</v>
      </c>
      <c r="O402" s="45"/>
      <c r="P402" s="221">
        <f>O402*H402</f>
        <v>0</v>
      </c>
      <c r="Q402" s="221">
        <v>0.0077</v>
      </c>
      <c r="R402" s="221">
        <f>Q402*H402</f>
        <v>0.44121</v>
      </c>
      <c r="S402" s="221">
        <v>0</v>
      </c>
      <c r="T402" s="222">
        <f>S402*H402</f>
        <v>0</v>
      </c>
      <c r="AR402" s="22" t="s">
        <v>260</v>
      </c>
      <c r="AT402" s="22" t="s">
        <v>129</v>
      </c>
      <c r="AU402" s="22" t="s">
        <v>83</v>
      </c>
      <c r="AY402" s="22" t="s">
        <v>127</v>
      </c>
      <c r="BE402" s="223">
        <f>IF(N402="základní",J402,0)</f>
        <v>0</v>
      </c>
      <c r="BF402" s="223">
        <f>IF(N402="snížená",J402,0)</f>
        <v>0</v>
      </c>
      <c r="BG402" s="223">
        <f>IF(N402="zákl. přenesená",J402,0)</f>
        <v>0</v>
      </c>
      <c r="BH402" s="223">
        <f>IF(N402="sníž. přenesená",J402,0)</f>
        <v>0</v>
      </c>
      <c r="BI402" s="223">
        <f>IF(N402="nulová",J402,0)</f>
        <v>0</v>
      </c>
      <c r="BJ402" s="22" t="s">
        <v>76</v>
      </c>
      <c r="BK402" s="223">
        <f>ROUND(I402*H402,2)</f>
        <v>0</v>
      </c>
      <c r="BL402" s="22" t="s">
        <v>260</v>
      </c>
      <c r="BM402" s="22" t="s">
        <v>752</v>
      </c>
    </row>
    <row r="403" spans="2:47" s="1" customFormat="1" ht="13.5">
      <c r="B403" s="44"/>
      <c r="C403" s="72"/>
      <c r="D403" s="224" t="s">
        <v>136</v>
      </c>
      <c r="E403" s="72"/>
      <c r="F403" s="225" t="s">
        <v>753</v>
      </c>
      <c r="G403" s="72"/>
      <c r="H403" s="72"/>
      <c r="I403" s="183"/>
      <c r="J403" s="72"/>
      <c r="K403" s="72"/>
      <c r="L403" s="70"/>
      <c r="M403" s="226"/>
      <c r="N403" s="45"/>
      <c r="O403" s="45"/>
      <c r="P403" s="45"/>
      <c r="Q403" s="45"/>
      <c r="R403" s="45"/>
      <c r="S403" s="45"/>
      <c r="T403" s="93"/>
      <c r="AT403" s="22" t="s">
        <v>136</v>
      </c>
      <c r="AU403" s="22" t="s">
        <v>83</v>
      </c>
    </row>
    <row r="404" spans="2:51" s="11" customFormat="1" ht="13.5">
      <c r="B404" s="227"/>
      <c r="C404" s="228"/>
      <c r="D404" s="224" t="s">
        <v>138</v>
      </c>
      <c r="E404" s="229" t="s">
        <v>21</v>
      </c>
      <c r="F404" s="230" t="s">
        <v>754</v>
      </c>
      <c r="G404" s="228"/>
      <c r="H404" s="231">
        <v>57.3</v>
      </c>
      <c r="I404" s="232"/>
      <c r="J404" s="228"/>
      <c r="K404" s="228"/>
      <c r="L404" s="233"/>
      <c r="M404" s="234"/>
      <c r="N404" s="235"/>
      <c r="O404" s="235"/>
      <c r="P404" s="235"/>
      <c r="Q404" s="235"/>
      <c r="R404" s="235"/>
      <c r="S404" s="235"/>
      <c r="T404" s="236"/>
      <c r="AT404" s="237" t="s">
        <v>138</v>
      </c>
      <c r="AU404" s="237" t="s">
        <v>83</v>
      </c>
      <c r="AV404" s="11" t="s">
        <v>83</v>
      </c>
      <c r="AW404" s="11" t="s">
        <v>35</v>
      </c>
      <c r="AX404" s="11" t="s">
        <v>76</v>
      </c>
      <c r="AY404" s="237" t="s">
        <v>127</v>
      </c>
    </row>
    <row r="405" spans="2:65" s="1" customFormat="1" ht="22.8" customHeight="1">
      <c r="B405" s="44"/>
      <c r="C405" s="212" t="s">
        <v>755</v>
      </c>
      <c r="D405" s="212" t="s">
        <v>129</v>
      </c>
      <c r="E405" s="213" t="s">
        <v>756</v>
      </c>
      <c r="F405" s="214" t="s">
        <v>757</v>
      </c>
      <c r="G405" s="215" t="s">
        <v>150</v>
      </c>
      <c r="H405" s="216">
        <v>171.9</v>
      </c>
      <c r="I405" s="217"/>
      <c r="J405" s="218">
        <f>ROUND(I405*H405,2)</f>
        <v>0</v>
      </c>
      <c r="K405" s="214" t="s">
        <v>133</v>
      </c>
      <c r="L405" s="70"/>
      <c r="M405" s="219" t="s">
        <v>21</v>
      </c>
      <c r="N405" s="220" t="s">
        <v>42</v>
      </c>
      <c r="O405" s="45"/>
      <c r="P405" s="221">
        <f>O405*H405</f>
        <v>0</v>
      </c>
      <c r="Q405" s="221">
        <v>0.00193</v>
      </c>
      <c r="R405" s="221">
        <f>Q405*H405</f>
        <v>0.33176700000000003</v>
      </c>
      <c r="S405" s="221">
        <v>0</v>
      </c>
      <c r="T405" s="222">
        <f>S405*H405</f>
        <v>0</v>
      </c>
      <c r="AR405" s="22" t="s">
        <v>260</v>
      </c>
      <c r="AT405" s="22" t="s">
        <v>129</v>
      </c>
      <c r="AU405" s="22" t="s">
        <v>83</v>
      </c>
      <c r="AY405" s="22" t="s">
        <v>127</v>
      </c>
      <c r="BE405" s="223">
        <f>IF(N405="základní",J405,0)</f>
        <v>0</v>
      </c>
      <c r="BF405" s="223">
        <f>IF(N405="snížená",J405,0)</f>
        <v>0</v>
      </c>
      <c r="BG405" s="223">
        <f>IF(N405="zákl. přenesená",J405,0)</f>
        <v>0</v>
      </c>
      <c r="BH405" s="223">
        <f>IF(N405="sníž. přenesená",J405,0)</f>
        <v>0</v>
      </c>
      <c r="BI405" s="223">
        <f>IF(N405="nulová",J405,0)</f>
        <v>0</v>
      </c>
      <c r="BJ405" s="22" t="s">
        <v>76</v>
      </c>
      <c r="BK405" s="223">
        <f>ROUND(I405*H405,2)</f>
        <v>0</v>
      </c>
      <c r="BL405" s="22" t="s">
        <v>260</v>
      </c>
      <c r="BM405" s="22" t="s">
        <v>758</v>
      </c>
    </row>
    <row r="406" spans="2:47" s="1" customFormat="1" ht="13.5">
      <c r="B406" s="44"/>
      <c r="C406" s="72"/>
      <c r="D406" s="224" t="s">
        <v>136</v>
      </c>
      <c r="E406" s="72"/>
      <c r="F406" s="225" t="s">
        <v>759</v>
      </c>
      <c r="G406" s="72"/>
      <c r="H406" s="72"/>
      <c r="I406" s="183"/>
      <c r="J406" s="72"/>
      <c r="K406" s="72"/>
      <c r="L406" s="70"/>
      <c r="M406" s="226"/>
      <c r="N406" s="45"/>
      <c r="O406" s="45"/>
      <c r="P406" s="45"/>
      <c r="Q406" s="45"/>
      <c r="R406" s="45"/>
      <c r="S406" s="45"/>
      <c r="T406" s="93"/>
      <c r="AT406" s="22" t="s">
        <v>136</v>
      </c>
      <c r="AU406" s="22" t="s">
        <v>83</v>
      </c>
    </row>
    <row r="407" spans="2:51" s="11" customFormat="1" ht="13.5">
      <c r="B407" s="227"/>
      <c r="C407" s="228"/>
      <c r="D407" s="224" t="s">
        <v>138</v>
      </c>
      <c r="E407" s="229" t="s">
        <v>21</v>
      </c>
      <c r="F407" s="230" t="s">
        <v>760</v>
      </c>
      <c r="G407" s="228"/>
      <c r="H407" s="231">
        <v>171.9</v>
      </c>
      <c r="I407" s="232"/>
      <c r="J407" s="228"/>
      <c r="K407" s="228"/>
      <c r="L407" s="233"/>
      <c r="M407" s="234"/>
      <c r="N407" s="235"/>
      <c r="O407" s="235"/>
      <c r="P407" s="235"/>
      <c r="Q407" s="235"/>
      <c r="R407" s="235"/>
      <c r="S407" s="235"/>
      <c r="T407" s="236"/>
      <c r="AT407" s="237" t="s">
        <v>138</v>
      </c>
      <c r="AU407" s="237" t="s">
        <v>83</v>
      </c>
      <c r="AV407" s="11" t="s">
        <v>83</v>
      </c>
      <c r="AW407" s="11" t="s">
        <v>35</v>
      </c>
      <c r="AX407" s="11" t="s">
        <v>76</v>
      </c>
      <c r="AY407" s="237" t="s">
        <v>127</v>
      </c>
    </row>
    <row r="408" spans="2:65" s="1" customFormat="1" ht="22.8" customHeight="1">
      <c r="B408" s="44"/>
      <c r="C408" s="212" t="s">
        <v>761</v>
      </c>
      <c r="D408" s="212" t="s">
        <v>129</v>
      </c>
      <c r="E408" s="213" t="s">
        <v>762</v>
      </c>
      <c r="F408" s="214" t="s">
        <v>763</v>
      </c>
      <c r="G408" s="215" t="s">
        <v>183</v>
      </c>
      <c r="H408" s="216">
        <v>3.016</v>
      </c>
      <c r="I408" s="217"/>
      <c r="J408" s="218">
        <f>ROUND(I408*H408,2)</f>
        <v>0</v>
      </c>
      <c r="K408" s="214" t="s">
        <v>133</v>
      </c>
      <c r="L408" s="70"/>
      <c r="M408" s="219" t="s">
        <v>21</v>
      </c>
      <c r="N408" s="220" t="s">
        <v>42</v>
      </c>
      <c r="O408" s="45"/>
      <c r="P408" s="221">
        <f>O408*H408</f>
        <v>0</v>
      </c>
      <c r="Q408" s="221">
        <v>0</v>
      </c>
      <c r="R408" s="221">
        <f>Q408*H408</f>
        <v>0</v>
      </c>
      <c r="S408" s="221">
        <v>0</v>
      </c>
      <c r="T408" s="222">
        <f>S408*H408</f>
        <v>0</v>
      </c>
      <c r="AR408" s="22" t="s">
        <v>260</v>
      </c>
      <c r="AT408" s="22" t="s">
        <v>129</v>
      </c>
      <c r="AU408" s="22" t="s">
        <v>83</v>
      </c>
      <c r="AY408" s="22" t="s">
        <v>127</v>
      </c>
      <c r="BE408" s="223">
        <f>IF(N408="základní",J408,0)</f>
        <v>0</v>
      </c>
      <c r="BF408" s="223">
        <f>IF(N408="snížená",J408,0)</f>
        <v>0</v>
      </c>
      <c r="BG408" s="223">
        <f>IF(N408="zákl. přenesená",J408,0)</f>
        <v>0</v>
      </c>
      <c r="BH408" s="223">
        <f>IF(N408="sníž. přenesená",J408,0)</f>
        <v>0</v>
      </c>
      <c r="BI408" s="223">
        <f>IF(N408="nulová",J408,0)</f>
        <v>0</v>
      </c>
      <c r="BJ408" s="22" t="s">
        <v>76</v>
      </c>
      <c r="BK408" s="223">
        <f>ROUND(I408*H408,2)</f>
        <v>0</v>
      </c>
      <c r="BL408" s="22" t="s">
        <v>260</v>
      </c>
      <c r="BM408" s="22" t="s">
        <v>764</v>
      </c>
    </row>
    <row r="409" spans="2:47" s="1" customFormat="1" ht="13.5">
      <c r="B409" s="44"/>
      <c r="C409" s="72"/>
      <c r="D409" s="224" t="s">
        <v>136</v>
      </c>
      <c r="E409" s="72"/>
      <c r="F409" s="225" t="s">
        <v>765</v>
      </c>
      <c r="G409" s="72"/>
      <c r="H409" s="72"/>
      <c r="I409" s="183"/>
      <c r="J409" s="72"/>
      <c r="K409" s="72"/>
      <c r="L409" s="70"/>
      <c r="M409" s="226"/>
      <c r="N409" s="45"/>
      <c r="O409" s="45"/>
      <c r="P409" s="45"/>
      <c r="Q409" s="45"/>
      <c r="R409" s="45"/>
      <c r="S409" s="45"/>
      <c r="T409" s="93"/>
      <c r="AT409" s="22" t="s">
        <v>136</v>
      </c>
      <c r="AU409" s="22" t="s">
        <v>83</v>
      </c>
    </row>
    <row r="410" spans="2:63" s="10" customFormat="1" ht="29.85" customHeight="1">
      <c r="B410" s="196"/>
      <c r="C410" s="197"/>
      <c r="D410" s="198" t="s">
        <v>70</v>
      </c>
      <c r="E410" s="210" t="s">
        <v>766</v>
      </c>
      <c r="F410" s="210" t="s">
        <v>767</v>
      </c>
      <c r="G410" s="197"/>
      <c r="H410" s="197"/>
      <c r="I410" s="200"/>
      <c r="J410" s="211">
        <f>BK410</f>
        <v>0</v>
      </c>
      <c r="K410" s="197"/>
      <c r="L410" s="202"/>
      <c r="M410" s="203"/>
      <c r="N410" s="204"/>
      <c r="O410" s="204"/>
      <c r="P410" s="205">
        <f>SUM(P411:P416)</f>
        <v>0</v>
      </c>
      <c r="Q410" s="204"/>
      <c r="R410" s="205">
        <f>SUM(R411:R416)</f>
        <v>0.485928</v>
      </c>
      <c r="S410" s="204"/>
      <c r="T410" s="206">
        <f>SUM(T411:T416)</f>
        <v>0</v>
      </c>
      <c r="AR410" s="207" t="s">
        <v>83</v>
      </c>
      <c r="AT410" s="208" t="s">
        <v>70</v>
      </c>
      <c r="AU410" s="208" t="s">
        <v>76</v>
      </c>
      <c r="AY410" s="207" t="s">
        <v>127</v>
      </c>
      <c r="BK410" s="209">
        <f>SUM(BK411:BK416)</f>
        <v>0</v>
      </c>
    </row>
    <row r="411" spans="2:65" s="1" customFormat="1" ht="22.8" customHeight="1">
      <c r="B411" s="44"/>
      <c r="C411" s="212" t="s">
        <v>768</v>
      </c>
      <c r="D411" s="212" t="s">
        <v>129</v>
      </c>
      <c r="E411" s="213" t="s">
        <v>769</v>
      </c>
      <c r="F411" s="214" t="s">
        <v>770</v>
      </c>
      <c r="G411" s="215" t="s">
        <v>150</v>
      </c>
      <c r="H411" s="216">
        <v>5.1</v>
      </c>
      <c r="I411" s="217"/>
      <c r="J411" s="218">
        <f>ROUND(I411*H411,2)</f>
        <v>0</v>
      </c>
      <c r="K411" s="214" t="s">
        <v>133</v>
      </c>
      <c r="L411" s="70"/>
      <c r="M411" s="219" t="s">
        <v>21</v>
      </c>
      <c r="N411" s="220" t="s">
        <v>42</v>
      </c>
      <c r="O411" s="45"/>
      <c r="P411" s="221">
        <f>O411*H411</f>
        <v>0</v>
      </c>
      <c r="Q411" s="221">
        <v>0.01023</v>
      </c>
      <c r="R411" s="221">
        <f>Q411*H411</f>
        <v>0.052173</v>
      </c>
      <c r="S411" s="221">
        <v>0</v>
      </c>
      <c r="T411" s="222">
        <f>S411*H411</f>
        <v>0</v>
      </c>
      <c r="AR411" s="22" t="s">
        <v>260</v>
      </c>
      <c r="AT411" s="22" t="s">
        <v>129</v>
      </c>
      <c r="AU411" s="22" t="s">
        <v>83</v>
      </c>
      <c r="AY411" s="22" t="s">
        <v>127</v>
      </c>
      <c r="BE411" s="223">
        <f>IF(N411="základní",J411,0)</f>
        <v>0</v>
      </c>
      <c r="BF411" s="223">
        <f>IF(N411="snížená",J411,0)</f>
        <v>0</v>
      </c>
      <c r="BG411" s="223">
        <f>IF(N411="zákl. přenesená",J411,0)</f>
        <v>0</v>
      </c>
      <c r="BH411" s="223">
        <f>IF(N411="sníž. přenesená",J411,0)</f>
        <v>0</v>
      </c>
      <c r="BI411" s="223">
        <f>IF(N411="nulová",J411,0)</f>
        <v>0</v>
      </c>
      <c r="BJ411" s="22" t="s">
        <v>76</v>
      </c>
      <c r="BK411" s="223">
        <f>ROUND(I411*H411,2)</f>
        <v>0</v>
      </c>
      <c r="BL411" s="22" t="s">
        <v>260</v>
      </c>
      <c r="BM411" s="22" t="s">
        <v>771</v>
      </c>
    </row>
    <row r="412" spans="2:47" s="1" customFormat="1" ht="13.5">
      <c r="B412" s="44"/>
      <c r="C412" s="72"/>
      <c r="D412" s="224" t="s">
        <v>136</v>
      </c>
      <c r="E412" s="72"/>
      <c r="F412" s="225" t="s">
        <v>772</v>
      </c>
      <c r="G412" s="72"/>
      <c r="H412" s="72"/>
      <c r="I412" s="183"/>
      <c r="J412" s="72"/>
      <c r="K412" s="72"/>
      <c r="L412" s="70"/>
      <c r="M412" s="226"/>
      <c r="N412" s="45"/>
      <c r="O412" s="45"/>
      <c r="P412" s="45"/>
      <c r="Q412" s="45"/>
      <c r="R412" s="45"/>
      <c r="S412" s="45"/>
      <c r="T412" s="93"/>
      <c r="AT412" s="22" t="s">
        <v>136</v>
      </c>
      <c r="AU412" s="22" t="s">
        <v>83</v>
      </c>
    </row>
    <row r="413" spans="2:51" s="11" customFormat="1" ht="13.5">
      <c r="B413" s="227"/>
      <c r="C413" s="228"/>
      <c r="D413" s="224" t="s">
        <v>138</v>
      </c>
      <c r="E413" s="229" t="s">
        <v>21</v>
      </c>
      <c r="F413" s="230" t="s">
        <v>773</v>
      </c>
      <c r="G413" s="228"/>
      <c r="H413" s="231">
        <v>5.1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AT413" s="237" t="s">
        <v>138</v>
      </c>
      <c r="AU413" s="237" t="s">
        <v>83</v>
      </c>
      <c r="AV413" s="11" t="s">
        <v>83</v>
      </c>
      <c r="AW413" s="11" t="s">
        <v>35</v>
      </c>
      <c r="AX413" s="11" t="s">
        <v>76</v>
      </c>
      <c r="AY413" s="237" t="s">
        <v>127</v>
      </c>
    </row>
    <row r="414" spans="2:65" s="1" customFormat="1" ht="14.4" customHeight="1">
      <c r="B414" s="44"/>
      <c r="C414" s="238" t="s">
        <v>774</v>
      </c>
      <c r="D414" s="238" t="s">
        <v>180</v>
      </c>
      <c r="E414" s="239" t="s">
        <v>775</v>
      </c>
      <c r="F414" s="240" t="s">
        <v>776</v>
      </c>
      <c r="G414" s="241" t="s">
        <v>150</v>
      </c>
      <c r="H414" s="242">
        <v>5.355</v>
      </c>
      <c r="I414" s="243"/>
      <c r="J414" s="244">
        <f>ROUND(I414*H414,2)</f>
        <v>0</v>
      </c>
      <c r="K414" s="240" t="s">
        <v>133</v>
      </c>
      <c r="L414" s="245"/>
      <c r="M414" s="246" t="s">
        <v>21</v>
      </c>
      <c r="N414" s="247" t="s">
        <v>42</v>
      </c>
      <c r="O414" s="45"/>
      <c r="P414" s="221">
        <f>O414*H414</f>
        <v>0</v>
      </c>
      <c r="Q414" s="221">
        <v>0.081</v>
      </c>
      <c r="R414" s="221">
        <f>Q414*H414</f>
        <v>0.43375500000000006</v>
      </c>
      <c r="S414" s="221">
        <v>0</v>
      </c>
      <c r="T414" s="222">
        <f>S414*H414</f>
        <v>0</v>
      </c>
      <c r="AR414" s="22" t="s">
        <v>385</v>
      </c>
      <c r="AT414" s="22" t="s">
        <v>180</v>
      </c>
      <c r="AU414" s="22" t="s">
        <v>83</v>
      </c>
      <c r="AY414" s="22" t="s">
        <v>127</v>
      </c>
      <c r="BE414" s="223">
        <f>IF(N414="základní",J414,0)</f>
        <v>0</v>
      </c>
      <c r="BF414" s="223">
        <f>IF(N414="snížená",J414,0)</f>
        <v>0</v>
      </c>
      <c r="BG414" s="223">
        <f>IF(N414="zákl. přenesená",J414,0)</f>
        <v>0</v>
      </c>
      <c r="BH414" s="223">
        <f>IF(N414="sníž. přenesená",J414,0)</f>
        <v>0</v>
      </c>
      <c r="BI414" s="223">
        <f>IF(N414="nulová",J414,0)</f>
        <v>0</v>
      </c>
      <c r="BJ414" s="22" t="s">
        <v>76</v>
      </c>
      <c r="BK414" s="223">
        <f>ROUND(I414*H414,2)</f>
        <v>0</v>
      </c>
      <c r="BL414" s="22" t="s">
        <v>260</v>
      </c>
      <c r="BM414" s="22" t="s">
        <v>777</v>
      </c>
    </row>
    <row r="415" spans="2:47" s="1" customFormat="1" ht="13.5">
      <c r="B415" s="44"/>
      <c r="C415" s="72"/>
      <c r="D415" s="224" t="s">
        <v>136</v>
      </c>
      <c r="E415" s="72"/>
      <c r="F415" s="225" t="s">
        <v>776</v>
      </c>
      <c r="G415" s="72"/>
      <c r="H415" s="72"/>
      <c r="I415" s="183"/>
      <c r="J415" s="72"/>
      <c r="K415" s="72"/>
      <c r="L415" s="70"/>
      <c r="M415" s="226"/>
      <c r="N415" s="45"/>
      <c r="O415" s="45"/>
      <c r="P415" s="45"/>
      <c r="Q415" s="45"/>
      <c r="R415" s="45"/>
      <c r="S415" s="45"/>
      <c r="T415" s="93"/>
      <c r="AT415" s="22" t="s">
        <v>136</v>
      </c>
      <c r="AU415" s="22" t="s">
        <v>83</v>
      </c>
    </row>
    <row r="416" spans="2:51" s="11" customFormat="1" ht="13.5">
      <c r="B416" s="227"/>
      <c r="C416" s="228"/>
      <c r="D416" s="224" t="s">
        <v>138</v>
      </c>
      <c r="E416" s="228"/>
      <c r="F416" s="230" t="s">
        <v>778</v>
      </c>
      <c r="G416" s="228"/>
      <c r="H416" s="231">
        <v>5.355</v>
      </c>
      <c r="I416" s="232"/>
      <c r="J416" s="228"/>
      <c r="K416" s="228"/>
      <c r="L416" s="233"/>
      <c r="M416" s="234"/>
      <c r="N416" s="235"/>
      <c r="O416" s="235"/>
      <c r="P416" s="235"/>
      <c r="Q416" s="235"/>
      <c r="R416" s="235"/>
      <c r="S416" s="235"/>
      <c r="T416" s="236"/>
      <c r="AT416" s="237" t="s">
        <v>138</v>
      </c>
      <c r="AU416" s="237" t="s">
        <v>83</v>
      </c>
      <c r="AV416" s="11" t="s">
        <v>83</v>
      </c>
      <c r="AW416" s="11" t="s">
        <v>6</v>
      </c>
      <c r="AX416" s="11" t="s">
        <v>76</v>
      </c>
      <c r="AY416" s="237" t="s">
        <v>127</v>
      </c>
    </row>
    <row r="417" spans="2:63" s="10" customFormat="1" ht="29.85" customHeight="1">
      <c r="B417" s="196"/>
      <c r="C417" s="197"/>
      <c r="D417" s="198" t="s">
        <v>70</v>
      </c>
      <c r="E417" s="210" t="s">
        <v>779</v>
      </c>
      <c r="F417" s="210" t="s">
        <v>780</v>
      </c>
      <c r="G417" s="197"/>
      <c r="H417" s="197"/>
      <c r="I417" s="200"/>
      <c r="J417" s="211">
        <f>BK417</f>
        <v>0</v>
      </c>
      <c r="K417" s="197"/>
      <c r="L417" s="202"/>
      <c r="M417" s="203"/>
      <c r="N417" s="204"/>
      <c r="O417" s="204"/>
      <c r="P417" s="205">
        <f>SUM(P418:P422)</f>
        <v>0</v>
      </c>
      <c r="Q417" s="204"/>
      <c r="R417" s="205">
        <f>SUM(R418:R422)</f>
        <v>0.14576499999999998</v>
      </c>
      <c r="S417" s="204"/>
      <c r="T417" s="206">
        <f>SUM(T418:T422)</f>
        <v>0</v>
      </c>
      <c r="AR417" s="207" t="s">
        <v>83</v>
      </c>
      <c r="AT417" s="208" t="s">
        <v>70</v>
      </c>
      <c r="AU417" s="208" t="s">
        <v>76</v>
      </c>
      <c r="AY417" s="207" t="s">
        <v>127</v>
      </c>
      <c r="BK417" s="209">
        <f>SUM(BK418:BK422)</f>
        <v>0</v>
      </c>
    </row>
    <row r="418" spans="2:65" s="1" customFormat="1" ht="22.8" customHeight="1">
      <c r="B418" s="44"/>
      <c r="C418" s="212" t="s">
        <v>781</v>
      </c>
      <c r="D418" s="212" t="s">
        <v>129</v>
      </c>
      <c r="E418" s="213" t="s">
        <v>782</v>
      </c>
      <c r="F418" s="214" t="s">
        <v>783</v>
      </c>
      <c r="G418" s="215" t="s">
        <v>150</v>
      </c>
      <c r="H418" s="216">
        <v>291.53</v>
      </c>
      <c r="I418" s="217"/>
      <c r="J418" s="218">
        <f>ROUND(I418*H418,2)</f>
        <v>0</v>
      </c>
      <c r="K418" s="214" t="s">
        <v>133</v>
      </c>
      <c r="L418" s="70"/>
      <c r="M418" s="219" t="s">
        <v>21</v>
      </c>
      <c r="N418" s="220" t="s">
        <v>42</v>
      </c>
      <c r="O418" s="45"/>
      <c r="P418" s="221">
        <f>O418*H418</f>
        <v>0</v>
      </c>
      <c r="Q418" s="221">
        <v>0.00014</v>
      </c>
      <c r="R418" s="221">
        <f>Q418*H418</f>
        <v>0.040814199999999995</v>
      </c>
      <c r="S418" s="221">
        <v>0</v>
      </c>
      <c r="T418" s="222">
        <f>S418*H418</f>
        <v>0</v>
      </c>
      <c r="AR418" s="22" t="s">
        <v>260</v>
      </c>
      <c r="AT418" s="22" t="s">
        <v>129</v>
      </c>
      <c r="AU418" s="22" t="s">
        <v>83</v>
      </c>
      <c r="AY418" s="22" t="s">
        <v>127</v>
      </c>
      <c r="BE418" s="223">
        <f>IF(N418="základní",J418,0)</f>
        <v>0</v>
      </c>
      <c r="BF418" s="223">
        <f>IF(N418="snížená",J418,0)</f>
        <v>0</v>
      </c>
      <c r="BG418" s="223">
        <f>IF(N418="zákl. přenesená",J418,0)</f>
        <v>0</v>
      </c>
      <c r="BH418" s="223">
        <f>IF(N418="sníž. přenesená",J418,0)</f>
        <v>0</v>
      </c>
      <c r="BI418" s="223">
        <f>IF(N418="nulová",J418,0)</f>
        <v>0</v>
      </c>
      <c r="BJ418" s="22" t="s">
        <v>76</v>
      </c>
      <c r="BK418" s="223">
        <f>ROUND(I418*H418,2)</f>
        <v>0</v>
      </c>
      <c r="BL418" s="22" t="s">
        <v>260</v>
      </c>
      <c r="BM418" s="22" t="s">
        <v>784</v>
      </c>
    </row>
    <row r="419" spans="2:47" s="1" customFormat="1" ht="13.5">
      <c r="B419" s="44"/>
      <c r="C419" s="72"/>
      <c r="D419" s="224" t="s">
        <v>136</v>
      </c>
      <c r="E419" s="72"/>
      <c r="F419" s="225" t="s">
        <v>785</v>
      </c>
      <c r="G419" s="72"/>
      <c r="H419" s="72"/>
      <c r="I419" s="183"/>
      <c r="J419" s="72"/>
      <c r="K419" s="72"/>
      <c r="L419" s="70"/>
      <c r="M419" s="226"/>
      <c r="N419" s="45"/>
      <c r="O419" s="45"/>
      <c r="P419" s="45"/>
      <c r="Q419" s="45"/>
      <c r="R419" s="45"/>
      <c r="S419" s="45"/>
      <c r="T419" s="93"/>
      <c r="AT419" s="22" t="s">
        <v>136</v>
      </c>
      <c r="AU419" s="22" t="s">
        <v>83</v>
      </c>
    </row>
    <row r="420" spans="2:51" s="11" customFormat="1" ht="13.5">
      <c r="B420" s="227"/>
      <c r="C420" s="228"/>
      <c r="D420" s="224" t="s">
        <v>138</v>
      </c>
      <c r="E420" s="229" t="s">
        <v>21</v>
      </c>
      <c r="F420" s="230" t="s">
        <v>245</v>
      </c>
      <c r="G420" s="228"/>
      <c r="H420" s="231">
        <v>291.53</v>
      </c>
      <c r="I420" s="232"/>
      <c r="J420" s="228"/>
      <c r="K420" s="228"/>
      <c r="L420" s="233"/>
      <c r="M420" s="234"/>
      <c r="N420" s="235"/>
      <c r="O420" s="235"/>
      <c r="P420" s="235"/>
      <c r="Q420" s="235"/>
      <c r="R420" s="235"/>
      <c r="S420" s="235"/>
      <c r="T420" s="236"/>
      <c r="AT420" s="237" t="s">
        <v>138</v>
      </c>
      <c r="AU420" s="237" t="s">
        <v>83</v>
      </c>
      <c r="AV420" s="11" t="s">
        <v>83</v>
      </c>
      <c r="AW420" s="11" t="s">
        <v>35</v>
      </c>
      <c r="AX420" s="11" t="s">
        <v>76</v>
      </c>
      <c r="AY420" s="237" t="s">
        <v>127</v>
      </c>
    </row>
    <row r="421" spans="2:65" s="1" customFormat="1" ht="22.8" customHeight="1">
      <c r="B421" s="44"/>
      <c r="C421" s="212" t="s">
        <v>786</v>
      </c>
      <c r="D421" s="212" t="s">
        <v>129</v>
      </c>
      <c r="E421" s="213" t="s">
        <v>787</v>
      </c>
      <c r="F421" s="214" t="s">
        <v>788</v>
      </c>
      <c r="G421" s="215" t="s">
        <v>150</v>
      </c>
      <c r="H421" s="216">
        <v>291.53</v>
      </c>
      <c r="I421" s="217"/>
      <c r="J421" s="218">
        <f>ROUND(I421*H421,2)</f>
        <v>0</v>
      </c>
      <c r="K421" s="214" t="s">
        <v>133</v>
      </c>
      <c r="L421" s="70"/>
      <c r="M421" s="219" t="s">
        <v>21</v>
      </c>
      <c r="N421" s="220" t="s">
        <v>42</v>
      </c>
      <c r="O421" s="45"/>
      <c r="P421" s="221">
        <f>O421*H421</f>
        <v>0</v>
      </c>
      <c r="Q421" s="221">
        <v>0.00036</v>
      </c>
      <c r="R421" s="221">
        <f>Q421*H421</f>
        <v>0.1049508</v>
      </c>
      <c r="S421" s="221">
        <v>0</v>
      </c>
      <c r="T421" s="222">
        <f>S421*H421</f>
        <v>0</v>
      </c>
      <c r="AR421" s="22" t="s">
        <v>260</v>
      </c>
      <c r="AT421" s="22" t="s">
        <v>129</v>
      </c>
      <c r="AU421" s="22" t="s">
        <v>83</v>
      </c>
      <c r="AY421" s="22" t="s">
        <v>127</v>
      </c>
      <c r="BE421" s="223">
        <f>IF(N421="základní",J421,0)</f>
        <v>0</v>
      </c>
      <c r="BF421" s="223">
        <f>IF(N421="snížená",J421,0)</f>
        <v>0</v>
      </c>
      <c r="BG421" s="223">
        <f>IF(N421="zákl. přenesená",J421,0)</f>
        <v>0</v>
      </c>
      <c r="BH421" s="223">
        <f>IF(N421="sníž. přenesená",J421,0)</f>
        <v>0</v>
      </c>
      <c r="BI421" s="223">
        <f>IF(N421="nulová",J421,0)</f>
        <v>0</v>
      </c>
      <c r="BJ421" s="22" t="s">
        <v>76</v>
      </c>
      <c r="BK421" s="223">
        <f>ROUND(I421*H421,2)</f>
        <v>0</v>
      </c>
      <c r="BL421" s="22" t="s">
        <v>260</v>
      </c>
      <c r="BM421" s="22" t="s">
        <v>789</v>
      </c>
    </row>
    <row r="422" spans="2:47" s="1" customFormat="1" ht="13.5">
      <c r="B422" s="44"/>
      <c r="C422" s="72"/>
      <c r="D422" s="224" t="s">
        <v>136</v>
      </c>
      <c r="E422" s="72"/>
      <c r="F422" s="225" t="s">
        <v>790</v>
      </c>
      <c r="G422" s="72"/>
      <c r="H422" s="72"/>
      <c r="I422" s="183"/>
      <c r="J422" s="72"/>
      <c r="K422" s="72"/>
      <c r="L422" s="70"/>
      <c r="M422" s="226"/>
      <c r="N422" s="45"/>
      <c r="O422" s="45"/>
      <c r="P422" s="45"/>
      <c r="Q422" s="45"/>
      <c r="R422" s="45"/>
      <c r="S422" s="45"/>
      <c r="T422" s="93"/>
      <c r="AT422" s="22" t="s">
        <v>136</v>
      </c>
      <c r="AU422" s="22" t="s">
        <v>83</v>
      </c>
    </row>
    <row r="423" spans="2:63" s="10" customFormat="1" ht="29.85" customHeight="1">
      <c r="B423" s="196"/>
      <c r="C423" s="197"/>
      <c r="D423" s="198" t="s">
        <v>70</v>
      </c>
      <c r="E423" s="210" t="s">
        <v>791</v>
      </c>
      <c r="F423" s="210" t="s">
        <v>792</v>
      </c>
      <c r="G423" s="197"/>
      <c r="H423" s="197"/>
      <c r="I423" s="200"/>
      <c r="J423" s="211">
        <f>BK423</f>
        <v>0</v>
      </c>
      <c r="K423" s="197"/>
      <c r="L423" s="202"/>
      <c r="M423" s="203"/>
      <c r="N423" s="204"/>
      <c r="O423" s="204"/>
      <c r="P423" s="205">
        <f>SUM(P424:P431)</f>
        <v>0</v>
      </c>
      <c r="Q423" s="204"/>
      <c r="R423" s="205">
        <f>SUM(R424:R431)</f>
        <v>0.70808</v>
      </c>
      <c r="S423" s="204"/>
      <c r="T423" s="206">
        <f>SUM(T424:T431)</f>
        <v>0.14477</v>
      </c>
      <c r="AR423" s="207" t="s">
        <v>83</v>
      </c>
      <c r="AT423" s="208" t="s">
        <v>70</v>
      </c>
      <c r="AU423" s="208" t="s">
        <v>76</v>
      </c>
      <c r="AY423" s="207" t="s">
        <v>127</v>
      </c>
      <c r="BK423" s="209">
        <f>SUM(BK424:BK431)</f>
        <v>0</v>
      </c>
    </row>
    <row r="424" spans="2:65" s="1" customFormat="1" ht="14.4" customHeight="1">
      <c r="B424" s="44"/>
      <c r="C424" s="212" t="s">
        <v>793</v>
      </c>
      <c r="D424" s="212" t="s">
        <v>129</v>
      </c>
      <c r="E424" s="213" t="s">
        <v>794</v>
      </c>
      <c r="F424" s="214" t="s">
        <v>795</v>
      </c>
      <c r="G424" s="215" t="s">
        <v>150</v>
      </c>
      <c r="H424" s="216">
        <v>467</v>
      </c>
      <c r="I424" s="217"/>
      <c r="J424" s="218">
        <f>ROUND(I424*H424,2)</f>
        <v>0</v>
      </c>
      <c r="K424" s="214" t="s">
        <v>133</v>
      </c>
      <c r="L424" s="70"/>
      <c r="M424" s="219" t="s">
        <v>21</v>
      </c>
      <c r="N424" s="220" t="s">
        <v>42</v>
      </c>
      <c r="O424" s="45"/>
      <c r="P424" s="221">
        <f>O424*H424</f>
        <v>0</v>
      </c>
      <c r="Q424" s="221">
        <v>0.001</v>
      </c>
      <c r="R424" s="221">
        <f>Q424*H424</f>
        <v>0.467</v>
      </c>
      <c r="S424" s="221">
        <v>0.00031</v>
      </c>
      <c r="T424" s="222">
        <f>S424*H424</f>
        <v>0.14477</v>
      </c>
      <c r="AR424" s="22" t="s">
        <v>260</v>
      </c>
      <c r="AT424" s="22" t="s">
        <v>129</v>
      </c>
      <c r="AU424" s="22" t="s">
        <v>83</v>
      </c>
      <c r="AY424" s="22" t="s">
        <v>127</v>
      </c>
      <c r="BE424" s="223">
        <f>IF(N424="základní",J424,0)</f>
        <v>0</v>
      </c>
      <c r="BF424" s="223">
        <f>IF(N424="snížená",J424,0)</f>
        <v>0</v>
      </c>
      <c r="BG424" s="223">
        <f>IF(N424="zákl. přenesená",J424,0)</f>
        <v>0</v>
      </c>
      <c r="BH424" s="223">
        <f>IF(N424="sníž. přenesená",J424,0)</f>
        <v>0</v>
      </c>
      <c r="BI424" s="223">
        <f>IF(N424="nulová",J424,0)</f>
        <v>0</v>
      </c>
      <c r="BJ424" s="22" t="s">
        <v>76</v>
      </c>
      <c r="BK424" s="223">
        <f>ROUND(I424*H424,2)</f>
        <v>0</v>
      </c>
      <c r="BL424" s="22" t="s">
        <v>260</v>
      </c>
      <c r="BM424" s="22" t="s">
        <v>796</v>
      </c>
    </row>
    <row r="425" spans="2:47" s="1" customFormat="1" ht="13.5">
      <c r="B425" s="44"/>
      <c r="C425" s="72"/>
      <c r="D425" s="224" t="s">
        <v>136</v>
      </c>
      <c r="E425" s="72"/>
      <c r="F425" s="225" t="s">
        <v>797</v>
      </c>
      <c r="G425" s="72"/>
      <c r="H425" s="72"/>
      <c r="I425" s="183"/>
      <c r="J425" s="72"/>
      <c r="K425" s="72"/>
      <c r="L425" s="70"/>
      <c r="M425" s="226"/>
      <c r="N425" s="45"/>
      <c r="O425" s="45"/>
      <c r="P425" s="45"/>
      <c r="Q425" s="45"/>
      <c r="R425" s="45"/>
      <c r="S425" s="45"/>
      <c r="T425" s="93"/>
      <c r="AT425" s="22" t="s">
        <v>136</v>
      </c>
      <c r="AU425" s="22" t="s">
        <v>83</v>
      </c>
    </row>
    <row r="426" spans="2:51" s="11" customFormat="1" ht="13.5">
      <c r="B426" s="227"/>
      <c r="C426" s="228"/>
      <c r="D426" s="224" t="s">
        <v>138</v>
      </c>
      <c r="E426" s="229" t="s">
        <v>21</v>
      </c>
      <c r="F426" s="230" t="s">
        <v>798</v>
      </c>
      <c r="G426" s="228"/>
      <c r="H426" s="231">
        <v>467</v>
      </c>
      <c r="I426" s="232"/>
      <c r="J426" s="228"/>
      <c r="K426" s="228"/>
      <c r="L426" s="233"/>
      <c r="M426" s="234"/>
      <c r="N426" s="235"/>
      <c r="O426" s="235"/>
      <c r="P426" s="235"/>
      <c r="Q426" s="235"/>
      <c r="R426" s="235"/>
      <c r="S426" s="235"/>
      <c r="T426" s="236"/>
      <c r="AT426" s="237" t="s">
        <v>138</v>
      </c>
      <c r="AU426" s="237" t="s">
        <v>83</v>
      </c>
      <c r="AV426" s="11" t="s">
        <v>83</v>
      </c>
      <c r="AW426" s="11" t="s">
        <v>35</v>
      </c>
      <c r="AX426" s="11" t="s">
        <v>76</v>
      </c>
      <c r="AY426" s="237" t="s">
        <v>127</v>
      </c>
    </row>
    <row r="427" spans="2:65" s="1" customFormat="1" ht="22.8" customHeight="1">
      <c r="B427" s="44"/>
      <c r="C427" s="212" t="s">
        <v>799</v>
      </c>
      <c r="D427" s="212" t="s">
        <v>129</v>
      </c>
      <c r="E427" s="213" t="s">
        <v>800</v>
      </c>
      <c r="F427" s="214" t="s">
        <v>801</v>
      </c>
      <c r="G427" s="215" t="s">
        <v>150</v>
      </c>
      <c r="H427" s="216">
        <v>492</v>
      </c>
      <c r="I427" s="217"/>
      <c r="J427" s="218">
        <f>ROUND(I427*H427,2)</f>
        <v>0</v>
      </c>
      <c r="K427" s="214" t="s">
        <v>133</v>
      </c>
      <c r="L427" s="70"/>
      <c r="M427" s="219" t="s">
        <v>21</v>
      </c>
      <c r="N427" s="220" t="s">
        <v>42</v>
      </c>
      <c r="O427" s="45"/>
      <c r="P427" s="221">
        <f>O427*H427</f>
        <v>0</v>
      </c>
      <c r="Q427" s="221">
        <v>0.0002</v>
      </c>
      <c r="R427" s="221">
        <f>Q427*H427</f>
        <v>0.0984</v>
      </c>
      <c r="S427" s="221">
        <v>0</v>
      </c>
      <c r="T427" s="222">
        <f>S427*H427</f>
        <v>0</v>
      </c>
      <c r="AR427" s="22" t="s">
        <v>260</v>
      </c>
      <c r="AT427" s="22" t="s">
        <v>129</v>
      </c>
      <c r="AU427" s="22" t="s">
        <v>83</v>
      </c>
      <c r="AY427" s="22" t="s">
        <v>127</v>
      </c>
      <c r="BE427" s="223">
        <f>IF(N427="základní",J427,0)</f>
        <v>0</v>
      </c>
      <c r="BF427" s="223">
        <f>IF(N427="snížená",J427,0)</f>
        <v>0</v>
      </c>
      <c r="BG427" s="223">
        <f>IF(N427="zákl. přenesená",J427,0)</f>
        <v>0</v>
      </c>
      <c r="BH427" s="223">
        <f>IF(N427="sníž. přenesená",J427,0)</f>
        <v>0</v>
      </c>
      <c r="BI427" s="223">
        <f>IF(N427="nulová",J427,0)</f>
        <v>0</v>
      </c>
      <c r="BJ427" s="22" t="s">
        <v>76</v>
      </c>
      <c r="BK427" s="223">
        <f>ROUND(I427*H427,2)</f>
        <v>0</v>
      </c>
      <c r="BL427" s="22" t="s">
        <v>260</v>
      </c>
      <c r="BM427" s="22" t="s">
        <v>802</v>
      </c>
    </row>
    <row r="428" spans="2:47" s="1" customFormat="1" ht="13.5">
      <c r="B428" s="44"/>
      <c r="C428" s="72"/>
      <c r="D428" s="224" t="s">
        <v>136</v>
      </c>
      <c r="E428" s="72"/>
      <c r="F428" s="225" t="s">
        <v>803</v>
      </c>
      <c r="G428" s="72"/>
      <c r="H428" s="72"/>
      <c r="I428" s="183"/>
      <c r="J428" s="72"/>
      <c r="K428" s="72"/>
      <c r="L428" s="70"/>
      <c r="M428" s="226"/>
      <c r="N428" s="45"/>
      <c r="O428" s="45"/>
      <c r="P428" s="45"/>
      <c r="Q428" s="45"/>
      <c r="R428" s="45"/>
      <c r="S428" s="45"/>
      <c r="T428" s="93"/>
      <c r="AT428" s="22" t="s">
        <v>136</v>
      </c>
      <c r="AU428" s="22" t="s">
        <v>83</v>
      </c>
    </row>
    <row r="429" spans="2:51" s="11" customFormat="1" ht="13.5">
      <c r="B429" s="227"/>
      <c r="C429" s="228"/>
      <c r="D429" s="224" t="s">
        <v>138</v>
      </c>
      <c r="E429" s="229" t="s">
        <v>21</v>
      </c>
      <c r="F429" s="230" t="s">
        <v>804</v>
      </c>
      <c r="G429" s="228"/>
      <c r="H429" s="231">
        <v>492</v>
      </c>
      <c r="I429" s="232"/>
      <c r="J429" s="228"/>
      <c r="K429" s="228"/>
      <c r="L429" s="233"/>
      <c r="M429" s="234"/>
      <c r="N429" s="235"/>
      <c r="O429" s="235"/>
      <c r="P429" s="235"/>
      <c r="Q429" s="235"/>
      <c r="R429" s="235"/>
      <c r="S429" s="235"/>
      <c r="T429" s="236"/>
      <c r="AT429" s="237" t="s">
        <v>138</v>
      </c>
      <c r="AU429" s="237" t="s">
        <v>83</v>
      </c>
      <c r="AV429" s="11" t="s">
        <v>83</v>
      </c>
      <c r="AW429" s="11" t="s">
        <v>35</v>
      </c>
      <c r="AX429" s="11" t="s">
        <v>76</v>
      </c>
      <c r="AY429" s="237" t="s">
        <v>127</v>
      </c>
    </row>
    <row r="430" spans="2:65" s="1" customFormat="1" ht="22.8" customHeight="1">
      <c r="B430" s="44"/>
      <c r="C430" s="212" t="s">
        <v>805</v>
      </c>
      <c r="D430" s="212" t="s">
        <v>129</v>
      </c>
      <c r="E430" s="213" t="s">
        <v>806</v>
      </c>
      <c r="F430" s="214" t="s">
        <v>807</v>
      </c>
      <c r="G430" s="215" t="s">
        <v>150</v>
      </c>
      <c r="H430" s="216">
        <v>492</v>
      </c>
      <c r="I430" s="217"/>
      <c r="J430" s="218">
        <f>ROUND(I430*H430,2)</f>
        <v>0</v>
      </c>
      <c r="K430" s="214" t="s">
        <v>133</v>
      </c>
      <c r="L430" s="70"/>
      <c r="M430" s="219" t="s">
        <v>21</v>
      </c>
      <c r="N430" s="220" t="s">
        <v>42</v>
      </c>
      <c r="O430" s="45"/>
      <c r="P430" s="221">
        <f>O430*H430</f>
        <v>0</v>
      </c>
      <c r="Q430" s="221">
        <v>0.00029</v>
      </c>
      <c r="R430" s="221">
        <f>Q430*H430</f>
        <v>0.14268</v>
      </c>
      <c r="S430" s="221">
        <v>0</v>
      </c>
      <c r="T430" s="222">
        <f>S430*H430</f>
        <v>0</v>
      </c>
      <c r="AR430" s="22" t="s">
        <v>260</v>
      </c>
      <c r="AT430" s="22" t="s">
        <v>129</v>
      </c>
      <c r="AU430" s="22" t="s">
        <v>83</v>
      </c>
      <c r="AY430" s="22" t="s">
        <v>127</v>
      </c>
      <c r="BE430" s="223">
        <f>IF(N430="základní",J430,0)</f>
        <v>0</v>
      </c>
      <c r="BF430" s="223">
        <f>IF(N430="snížená",J430,0)</f>
        <v>0</v>
      </c>
      <c r="BG430" s="223">
        <f>IF(N430="zákl. přenesená",J430,0)</f>
        <v>0</v>
      </c>
      <c r="BH430" s="223">
        <f>IF(N430="sníž. přenesená",J430,0)</f>
        <v>0</v>
      </c>
      <c r="BI430" s="223">
        <f>IF(N430="nulová",J430,0)</f>
        <v>0</v>
      </c>
      <c r="BJ430" s="22" t="s">
        <v>76</v>
      </c>
      <c r="BK430" s="223">
        <f>ROUND(I430*H430,2)</f>
        <v>0</v>
      </c>
      <c r="BL430" s="22" t="s">
        <v>260</v>
      </c>
      <c r="BM430" s="22" t="s">
        <v>808</v>
      </c>
    </row>
    <row r="431" spans="2:47" s="1" customFormat="1" ht="13.5">
      <c r="B431" s="44"/>
      <c r="C431" s="72"/>
      <c r="D431" s="224" t="s">
        <v>136</v>
      </c>
      <c r="E431" s="72"/>
      <c r="F431" s="225" t="s">
        <v>809</v>
      </c>
      <c r="G431" s="72"/>
      <c r="H431" s="72"/>
      <c r="I431" s="183"/>
      <c r="J431" s="72"/>
      <c r="K431" s="72"/>
      <c r="L431" s="70"/>
      <c r="M431" s="259"/>
      <c r="N431" s="260"/>
      <c r="O431" s="260"/>
      <c r="P431" s="260"/>
      <c r="Q431" s="260"/>
      <c r="R431" s="260"/>
      <c r="S431" s="260"/>
      <c r="T431" s="261"/>
      <c r="AT431" s="22" t="s">
        <v>136</v>
      </c>
      <c r="AU431" s="22" t="s">
        <v>83</v>
      </c>
    </row>
    <row r="432" spans="2:12" s="1" customFormat="1" ht="6.95" customHeight="1">
      <c r="B432" s="65"/>
      <c r="C432" s="66"/>
      <c r="D432" s="66"/>
      <c r="E432" s="66"/>
      <c r="F432" s="66"/>
      <c r="G432" s="66"/>
      <c r="H432" s="66"/>
      <c r="I432" s="158"/>
      <c r="J432" s="66"/>
      <c r="K432" s="66"/>
      <c r="L432" s="70"/>
    </row>
  </sheetData>
  <sheetProtection password="CC35" sheet="1" objects="1" scenarios="1" formatColumns="0" formatRows="0" autoFilter="0"/>
  <autoFilter ref="C90:K431"/>
  <mergeCells count="7">
    <mergeCell ref="E7:H7"/>
    <mergeCell ref="E22:H22"/>
    <mergeCell ref="E43:H43"/>
    <mergeCell ref="J47:J48"/>
    <mergeCell ref="E83:H83"/>
    <mergeCell ref="G1:H1"/>
    <mergeCell ref="L2:V2"/>
  </mergeCells>
  <hyperlinks>
    <hyperlink ref="F1:G1" location="C2" display="1) Krycí list soupisu"/>
    <hyperlink ref="G1:H1" location="C50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2" customWidth="1"/>
    <col min="2" max="2" width="1.66796875" style="262" customWidth="1"/>
    <col min="3" max="4" width="5" style="262" customWidth="1"/>
    <col min="5" max="5" width="11.66015625" style="262" customWidth="1"/>
    <col min="6" max="6" width="9.16015625" style="262" customWidth="1"/>
    <col min="7" max="7" width="5" style="262" customWidth="1"/>
    <col min="8" max="8" width="77.83203125" style="262" customWidth="1"/>
    <col min="9" max="10" width="20" style="262" customWidth="1"/>
    <col min="11" max="11" width="1.66796875" style="262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3" customFormat="1" ht="45" customHeight="1">
      <c r="B3" s="266"/>
      <c r="C3" s="267" t="s">
        <v>810</v>
      </c>
      <c r="D3" s="267"/>
      <c r="E3" s="267"/>
      <c r="F3" s="267"/>
      <c r="G3" s="267"/>
      <c r="H3" s="267"/>
      <c r="I3" s="267"/>
      <c r="J3" s="267"/>
      <c r="K3" s="268"/>
    </row>
    <row r="4" spans="2:11" ht="25.5" customHeight="1">
      <c r="B4" s="269"/>
      <c r="C4" s="270" t="s">
        <v>811</v>
      </c>
      <c r="D4" s="270"/>
      <c r="E4" s="270"/>
      <c r="F4" s="270"/>
      <c r="G4" s="270"/>
      <c r="H4" s="270"/>
      <c r="I4" s="270"/>
      <c r="J4" s="270"/>
      <c r="K4" s="271"/>
    </row>
    <row r="5" spans="2:1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ht="15" customHeight="1">
      <c r="B6" s="269"/>
      <c r="C6" s="273" t="s">
        <v>812</v>
      </c>
      <c r="D6" s="273"/>
      <c r="E6" s="273"/>
      <c r="F6" s="273"/>
      <c r="G6" s="273"/>
      <c r="H6" s="273"/>
      <c r="I6" s="273"/>
      <c r="J6" s="273"/>
      <c r="K6" s="271"/>
    </row>
    <row r="7" spans="2:11" ht="15" customHeight="1">
      <c r="B7" s="274"/>
      <c r="C7" s="273" t="s">
        <v>813</v>
      </c>
      <c r="D7" s="273"/>
      <c r="E7" s="273"/>
      <c r="F7" s="273"/>
      <c r="G7" s="273"/>
      <c r="H7" s="273"/>
      <c r="I7" s="273"/>
      <c r="J7" s="273"/>
      <c r="K7" s="271"/>
    </row>
    <row r="8" spans="2:1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ht="15" customHeight="1">
      <c r="B9" s="274"/>
      <c r="C9" s="273" t="s">
        <v>814</v>
      </c>
      <c r="D9" s="273"/>
      <c r="E9" s="273"/>
      <c r="F9" s="273"/>
      <c r="G9" s="273"/>
      <c r="H9" s="273"/>
      <c r="I9" s="273"/>
      <c r="J9" s="273"/>
      <c r="K9" s="271"/>
    </row>
    <row r="10" spans="2:11" ht="15" customHeight="1">
      <c r="B10" s="274"/>
      <c r="C10" s="273"/>
      <c r="D10" s="273" t="s">
        <v>815</v>
      </c>
      <c r="E10" s="273"/>
      <c r="F10" s="273"/>
      <c r="G10" s="273"/>
      <c r="H10" s="273"/>
      <c r="I10" s="273"/>
      <c r="J10" s="273"/>
      <c r="K10" s="271"/>
    </row>
    <row r="11" spans="2:11" ht="15" customHeight="1">
      <c r="B11" s="274"/>
      <c r="C11" s="275"/>
      <c r="D11" s="273" t="s">
        <v>816</v>
      </c>
      <c r="E11" s="273"/>
      <c r="F11" s="273"/>
      <c r="G11" s="273"/>
      <c r="H11" s="273"/>
      <c r="I11" s="273"/>
      <c r="J11" s="273"/>
      <c r="K11" s="271"/>
    </row>
    <row r="12" spans="2:11" ht="12.75" customHeight="1">
      <c r="B12" s="274"/>
      <c r="C12" s="275"/>
      <c r="D12" s="275"/>
      <c r="E12" s="275"/>
      <c r="F12" s="275"/>
      <c r="G12" s="275"/>
      <c r="H12" s="275"/>
      <c r="I12" s="275"/>
      <c r="J12" s="275"/>
      <c r="K12" s="271"/>
    </row>
    <row r="13" spans="2:11" ht="15" customHeight="1">
      <c r="B13" s="274"/>
      <c r="C13" s="275"/>
      <c r="D13" s="273" t="s">
        <v>817</v>
      </c>
      <c r="E13" s="273"/>
      <c r="F13" s="273"/>
      <c r="G13" s="273"/>
      <c r="H13" s="273"/>
      <c r="I13" s="273"/>
      <c r="J13" s="273"/>
      <c r="K13" s="271"/>
    </row>
    <row r="14" spans="2:11" ht="15" customHeight="1">
      <c r="B14" s="274"/>
      <c r="C14" s="275"/>
      <c r="D14" s="273" t="s">
        <v>818</v>
      </c>
      <c r="E14" s="273"/>
      <c r="F14" s="273"/>
      <c r="G14" s="273"/>
      <c r="H14" s="273"/>
      <c r="I14" s="273"/>
      <c r="J14" s="273"/>
      <c r="K14" s="271"/>
    </row>
    <row r="15" spans="2:11" ht="15" customHeight="1">
      <c r="B15" s="274"/>
      <c r="C15" s="275"/>
      <c r="D15" s="273" t="s">
        <v>819</v>
      </c>
      <c r="E15" s="273"/>
      <c r="F15" s="273"/>
      <c r="G15" s="273"/>
      <c r="H15" s="273"/>
      <c r="I15" s="273"/>
      <c r="J15" s="273"/>
      <c r="K15" s="271"/>
    </row>
    <row r="16" spans="2:11" ht="15" customHeight="1">
      <c r="B16" s="274"/>
      <c r="C16" s="275"/>
      <c r="D16" s="275"/>
      <c r="E16" s="276" t="s">
        <v>75</v>
      </c>
      <c r="F16" s="273" t="s">
        <v>820</v>
      </c>
      <c r="G16" s="273"/>
      <c r="H16" s="273"/>
      <c r="I16" s="273"/>
      <c r="J16" s="273"/>
      <c r="K16" s="271"/>
    </row>
    <row r="17" spans="2:11" ht="15" customHeight="1">
      <c r="B17" s="274"/>
      <c r="C17" s="275"/>
      <c r="D17" s="275"/>
      <c r="E17" s="276" t="s">
        <v>821</v>
      </c>
      <c r="F17" s="273" t="s">
        <v>822</v>
      </c>
      <c r="G17" s="273"/>
      <c r="H17" s="273"/>
      <c r="I17" s="273"/>
      <c r="J17" s="273"/>
      <c r="K17" s="271"/>
    </row>
    <row r="18" spans="2:11" ht="15" customHeight="1">
      <c r="B18" s="274"/>
      <c r="C18" s="275"/>
      <c r="D18" s="275"/>
      <c r="E18" s="276" t="s">
        <v>823</v>
      </c>
      <c r="F18" s="273" t="s">
        <v>824</v>
      </c>
      <c r="G18" s="273"/>
      <c r="H18" s="273"/>
      <c r="I18" s="273"/>
      <c r="J18" s="273"/>
      <c r="K18" s="271"/>
    </row>
    <row r="19" spans="2:11" ht="15" customHeight="1">
      <c r="B19" s="274"/>
      <c r="C19" s="275"/>
      <c r="D19" s="275"/>
      <c r="E19" s="276" t="s">
        <v>825</v>
      </c>
      <c r="F19" s="273" t="s">
        <v>826</v>
      </c>
      <c r="G19" s="273"/>
      <c r="H19" s="273"/>
      <c r="I19" s="273"/>
      <c r="J19" s="273"/>
      <c r="K19" s="271"/>
    </row>
    <row r="20" spans="2:11" ht="15" customHeight="1">
      <c r="B20" s="274"/>
      <c r="C20" s="275"/>
      <c r="D20" s="275"/>
      <c r="E20" s="276" t="s">
        <v>827</v>
      </c>
      <c r="F20" s="273" t="s">
        <v>828</v>
      </c>
      <c r="G20" s="273"/>
      <c r="H20" s="273"/>
      <c r="I20" s="273"/>
      <c r="J20" s="273"/>
      <c r="K20" s="271"/>
    </row>
    <row r="21" spans="2:11" ht="15" customHeight="1">
      <c r="B21" s="274"/>
      <c r="C21" s="275"/>
      <c r="D21" s="275"/>
      <c r="E21" s="276" t="s">
        <v>829</v>
      </c>
      <c r="F21" s="273" t="s">
        <v>830</v>
      </c>
      <c r="G21" s="273"/>
      <c r="H21" s="273"/>
      <c r="I21" s="273"/>
      <c r="J21" s="273"/>
      <c r="K21" s="271"/>
    </row>
    <row r="22" spans="2:11" ht="12.75" customHeight="1">
      <c r="B22" s="274"/>
      <c r="C22" s="275"/>
      <c r="D22" s="275"/>
      <c r="E22" s="275"/>
      <c r="F22" s="275"/>
      <c r="G22" s="275"/>
      <c r="H22" s="275"/>
      <c r="I22" s="275"/>
      <c r="J22" s="275"/>
      <c r="K22" s="271"/>
    </row>
    <row r="23" spans="2:11" ht="15" customHeight="1">
      <c r="B23" s="274"/>
      <c r="C23" s="273" t="s">
        <v>831</v>
      </c>
      <c r="D23" s="273"/>
      <c r="E23" s="273"/>
      <c r="F23" s="273"/>
      <c r="G23" s="273"/>
      <c r="H23" s="273"/>
      <c r="I23" s="273"/>
      <c r="J23" s="273"/>
      <c r="K23" s="271"/>
    </row>
    <row r="24" spans="2:11" ht="15" customHeight="1">
      <c r="B24" s="274"/>
      <c r="C24" s="273" t="s">
        <v>832</v>
      </c>
      <c r="D24" s="273"/>
      <c r="E24" s="273"/>
      <c r="F24" s="273"/>
      <c r="G24" s="273"/>
      <c r="H24" s="273"/>
      <c r="I24" s="273"/>
      <c r="J24" s="273"/>
      <c r="K24" s="271"/>
    </row>
    <row r="25" spans="2:11" ht="15" customHeight="1">
      <c r="B25" s="274"/>
      <c r="C25" s="273"/>
      <c r="D25" s="273" t="s">
        <v>833</v>
      </c>
      <c r="E25" s="273"/>
      <c r="F25" s="273"/>
      <c r="G25" s="273"/>
      <c r="H25" s="273"/>
      <c r="I25" s="273"/>
      <c r="J25" s="273"/>
      <c r="K25" s="271"/>
    </row>
    <row r="26" spans="2:11" ht="15" customHeight="1">
      <c r="B26" s="274"/>
      <c r="C26" s="275"/>
      <c r="D26" s="273" t="s">
        <v>834</v>
      </c>
      <c r="E26" s="273"/>
      <c r="F26" s="273"/>
      <c r="G26" s="273"/>
      <c r="H26" s="273"/>
      <c r="I26" s="273"/>
      <c r="J26" s="273"/>
      <c r="K26" s="271"/>
    </row>
    <row r="27" spans="2:11" ht="12.75" customHeight="1">
      <c r="B27" s="274"/>
      <c r="C27" s="275"/>
      <c r="D27" s="275"/>
      <c r="E27" s="275"/>
      <c r="F27" s="275"/>
      <c r="G27" s="275"/>
      <c r="H27" s="275"/>
      <c r="I27" s="275"/>
      <c r="J27" s="275"/>
      <c r="K27" s="271"/>
    </row>
    <row r="28" spans="2:11" ht="15" customHeight="1">
      <c r="B28" s="274"/>
      <c r="C28" s="275"/>
      <c r="D28" s="273" t="s">
        <v>835</v>
      </c>
      <c r="E28" s="273"/>
      <c r="F28" s="273"/>
      <c r="G28" s="273"/>
      <c r="H28" s="273"/>
      <c r="I28" s="273"/>
      <c r="J28" s="273"/>
      <c r="K28" s="271"/>
    </row>
    <row r="29" spans="2:11" ht="15" customHeight="1">
      <c r="B29" s="274"/>
      <c r="C29" s="275"/>
      <c r="D29" s="273" t="s">
        <v>836</v>
      </c>
      <c r="E29" s="273"/>
      <c r="F29" s="273"/>
      <c r="G29" s="273"/>
      <c r="H29" s="273"/>
      <c r="I29" s="273"/>
      <c r="J29" s="273"/>
      <c r="K29" s="271"/>
    </row>
    <row r="30" spans="2:11" ht="12.75" customHeight="1">
      <c r="B30" s="274"/>
      <c r="C30" s="275"/>
      <c r="D30" s="275"/>
      <c r="E30" s="275"/>
      <c r="F30" s="275"/>
      <c r="G30" s="275"/>
      <c r="H30" s="275"/>
      <c r="I30" s="275"/>
      <c r="J30" s="275"/>
      <c r="K30" s="271"/>
    </row>
    <row r="31" spans="2:11" ht="15" customHeight="1">
      <c r="B31" s="274"/>
      <c r="C31" s="275"/>
      <c r="D31" s="273" t="s">
        <v>837</v>
      </c>
      <c r="E31" s="273"/>
      <c r="F31" s="273"/>
      <c r="G31" s="273"/>
      <c r="H31" s="273"/>
      <c r="I31" s="273"/>
      <c r="J31" s="273"/>
      <c r="K31" s="271"/>
    </row>
    <row r="32" spans="2:11" ht="15" customHeight="1">
      <c r="B32" s="274"/>
      <c r="C32" s="275"/>
      <c r="D32" s="273" t="s">
        <v>838</v>
      </c>
      <c r="E32" s="273"/>
      <c r="F32" s="273"/>
      <c r="G32" s="273"/>
      <c r="H32" s="273"/>
      <c r="I32" s="273"/>
      <c r="J32" s="273"/>
      <c r="K32" s="271"/>
    </row>
    <row r="33" spans="2:11" ht="15" customHeight="1">
      <c r="B33" s="274"/>
      <c r="C33" s="275"/>
      <c r="D33" s="273" t="s">
        <v>839</v>
      </c>
      <c r="E33" s="273"/>
      <c r="F33" s="273"/>
      <c r="G33" s="273"/>
      <c r="H33" s="273"/>
      <c r="I33" s="273"/>
      <c r="J33" s="273"/>
      <c r="K33" s="271"/>
    </row>
    <row r="34" spans="2:11" ht="15" customHeight="1">
      <c r="B34" s="274"/>
      <c r="C34" s="275"/>
      <c r="D34" s="273"/>
      <c r="E34" s="277" t="s">
        <v>112</v>
      </c>
      <c r="F34" s="273"/>
      <c r="G34" s="273" t="s">
        <v>840</v>
      </c>
      <c r="H34" s="273"/>
      <c r="I34" s="273"/>
      <c r="J34" s="273"/>
      <c r="K34" s="271"/>
    </row>
    <row r="35" spans="2:11" ht="30.75" customHeight="1">
      <c r="B35" s="274"/>
      <c r="C35" s="275"/>
      <c r="D35" s="273"/>
      <c r="E35" s="277" t="s">
        <v>841</v>
      </c>
      <c r="F35" s="273"/>
      <c r="G35" s="273" t="s">
        <v>842</v>
      </c>
      <c r="H35" s="273"/>
      <c r="I35" s="273"/>
      <c r="J35" s="273"/>
      <c r="K35" s="271"/>
    </row>
    <row r="36" spans="2:11" ht="15" customHeight="1">
      <c r="B36" s="274"/>
      <c r="C36" s="275"/>
      <c r="D36" s="273"/>
      <c r="E36" s="277" t="s">
        <v>52</v>
      </c>
      <c r="F36" s="273"/>
      <c r="G36" s="273" t="s">
        <v>843</v>
      </c>
      <c r="H36" s="273"/>
      <c r="I36" s="273"/>
      <c r="J36" s="273"/>
      <c r="K36" s="271"/>
    </row>
    <row r="37" spans="2:11" ht="15" customHeight="1">
      <c r="B37" s="274"/>
      <c r="C37" s="275"/>
      <c r="D37" s="273"/>
      <c r="E37" s="277" t="s">
        <v>113</v>
      </c>
      <c r="F37" s="273"/>
      <c r="G37" s="273" t="s">
        <v>844</v>
      </c>
      <c r="H37" s="273"/>
      <c r="I37" s="273"/>
      <c r="J37" s="273"/>
      <c r="K37" s="271"/>
    </row>
    <row r="38" spans="2:11" ht="15" customHeight="1">
      <c r="B38" s="274"/>
      <c r="C38" s="275"/>
      <c r="D38" s="273"/>
      <c r="E38" s="277" t="s">
        <v>114</v>
      </c>
      <c r="F38" s="273"/>
      <c r="G38" s="273" t="s">
        <v>845</v>
      </c>
      <c r="H38" s="273"/>
      <c r="I38" s="273"/>
      <c r="J38" s="273"/>
      <c r="K38" s="271"/>
    </row>
    <row r="39" spans="2:11" ht="15" customHeight="1">
      <c r="B39" s="274"/>
      <c r="C39" s="275"/>
      <c r="D39" s="273"/>
      <c r="E39" s="277" t="s">
        <v>115</v>
      </c>
      <c r="F39" s="273"/>
      <c r="G39" s="273" t="s">
        <v>846</v>
      </c>
      <c r="H39" s="273"/>
      <c r="I39" s="273"/>
      <c r="J39" s="273"/>
      <c r="K39" s="271"/>
    </row>
    <row r="40" spans="2:11" ht="15" customHeight="1">
      <c r="B40" s="274"/>
      <c r="C40" s="275"/>
      <c r="D40" s="273"/>
      <c r="E40" s="277" t="s">
        <v>847</v>
      </c>
      <c r="F40" s="273"/>
      <c r="G40" s="273" t="s">
        <v>848</v>
      </c>
      <c r="H40" s="273"/>
      <c r="I40" s="273"/>
      <c r="J40" s="273"/>
      <c r="K40" s="271"/>
    </row>
    <row r="41" spans="2:11" ht="15" customHeight="1">
      <c r="B41" s="274"/>
      <c r="C41" s="275"/>
      <c r="D41" s="273"/>
      <c r="E41" s="277"/>
      <c r="F41" s="273"/>
      <c r="G41" s="273" t="s">
        <v>849</v>
      </c>
      <c r="H41" s="273"/>
      <c r="I41" s="273"/>
      <c r="J41" s="273"/>
      <c r="K41" s="271"/>
    </row>
    <row r="42" spans="2:11" ht="15" customHeight="1">
      <c r="B42" s="274"/>
      <c r="C42" s="275"/>
      <c r="D42" s="273"/>
      <c r="E42" s="277" t="s">
        <v>850</v>
      </c>
      <c r="F42" s="273"/>
      <c r="G42" s="273" t="s">
        <v>851</v>
      </c>
      <c r="H42" s="273"/>
      <c r="I42" s="273"/>
      <c r="J42" s="273"/>
      <c r="K42" s="271"/>
    </row>
    <row r="43" spans="2:11" ht="15" customHeight="1">
      <c r="B43" s="274"/>
      <c r="C43" s="275"/>
      <c r="D43" s="273"/>
      <c r="E43" s="277" t="s">
        <v>117</v>
      </c>
      <c r="F43" s="273"/>
      <c r="G43" s="273" t="s">
        <v>852</v>
      </c>
      <c r="H43" s="273"/>
      <c r="I43" s="273"/>
      <c r="J43" s="273"/>
      <c r="K43" s="271"/>
    </row>
    <row r="44" spans="2:11" ht="12.75" customHeight="1">
      <c r="B44" s="274"/>
      <c r="C44" s="275"/>
      <c r="D44" s="273"/>
      <c r="E44" s="273"/>
      <c r="F44" s="273"/>
      <c r="G44" s="273"/>
      <c r="H44" s="273"/>
      <c r="I44" s="273"/>
      <c r="J44" s="273"/>
      <c r="K44" s="271"/>
    </row>
    <row r="45" spans="2:11" ht="15" customHeight="1">
      <c r="B45" s="274"/>
      <c r="C45" s="275"/>
      <c r="D45" s="273" t="s">
        <v>853</v>
      </c>
      <c r="E45" s="273"/>
      <c r="F45" s="273"/>
      <c r="G45" s="273"/>
      <c r="H45" s="273"/>
      <c r="I45" s="273"/>
      <c r="J45" s="273"/>
      <c r="K45" s="271"/>
    </row>
    <row r="46" spans="2:11" ht="15" customHeight="1">
      <c r="B46" s="274"/>
      <c r="C46" s="275"/>
      <c r="D46" s="275"/>
      <c r="E46" s="273" t="s">
        <v>854</v>
      </c>
      <c r="F46" s="273"/>
      <c r="G46" s="273"/>
      <c r="H46" s="273"/>
      <c r="I46" s="273"/>
      <c r="J46" s="273"/>
      <c r="K46" s="271"/>
    </row>
    <row r="47" spans="2:11" ht="15" customHeight="1">
      <c r="B47" s="274"/>
      <c r="C47" s="275"/>
      <c r="D47" s="275"/>
      <c r="E47" s="273" t="s">
        <v>855</v>
      </c>
      <c r="F47" s="273"/>
      <c r="G47" s="273"/>
      <c r="H47" s="273"/>
      <c r="I47" s="273"/>
      <c r="J47" s="273"/>
      <c r="K47" s="271"/>
    </row>
    <row r="48" spans="2:11" ht="15" customHeight="1">
      <c r="B48" s="274"/>
      <c r="C48" s="275"/>
      <c r="D48" s="275"/>
      <c r="E48" s="273" t="s">
        <v>856</v>
      </c>
      <c r="F48" s="273"/>
      <c r="G48" s="273"/>
      <c r="H48" s="273"/>
      <c r="I48" s="273"/>
      <c r="J48" s="273"/>
      <c r="K48" s="271"/>
    </row>
    <row r="49" spans="2:11" ht="15" customHeight="1">
      <c r="B49" s="274"/>
      <c r="C49" s="275"/>
      <c r="D49" s="273" t="s">
        <v>857</v>
      </c>
      <c r="E49" s="273"/>
      <c r="F49" s="273"/>
      <c r="G49" s="273"/>
      <c r="H49" s="273"/>
      <c r="I49" s="273"/>
      <c r="J49" s="273"/>
      <c r="K49" s="271"/>
    </row>
    <row r="50" spans="2:11" ht="25.5" customHeight="1">
      <c r="B50" s="269"/>
      <c r="C50" s="270" t="s">
        <v>858</v>
      </c>
      <c r="D50" s="270"/>
      <c r="E50" s="270"/>
      <c r="F50" s="270"/>
      <c r="G50" s="270"/>
      <c r="H50" s="270"/>
      <c r="I50" s="270"/>
      <c r="J50" s="270"/>
      <c r="K50" s="271"/>
    </row>
    <row r="51" spans="2:11" ht="5.25" customHeight="1">
      <c r="B51" s="269"/>
      <c r="C51" s="272"/>
      <c r="D51" s="272"/>
      <c r="E51" s="272"/>
      <c r="F51" s="272"/>
      <c r="G51" s="272"/>
      <c r="H51" s="272"/>
      <c r="I51" s="272"/>
      <c r="J51" s="272"/>
      <c r="K51" s="271"/>
    </row>
    <row r="52" spans="2:11" ht="15" customHeight="1">
      <c r="B52" s="269"/>
      <c r="C52" s="273" t="s">
        <v>859</v>
      </c>
      <c r="D52" s="273"/>
      <c r="E52" s="273"/>
      <c r="F52" s="273"/>
      <c r="G52" s="273"/>
      <c r="H52" s="273"/>
      <c r="I52" s="273"/>
      <c r="J52" s="273"/>
      <c r="K52" s="271"/>
    </row>
    <row r="53" spans="2:11" ht="15" customHeight="1">
      <c r="B53" s="269"/>
      <c r="C53" s="273" t="s">
        <v>860</v>
      </c>
      <c r="D53" s="273"/>
      <c r="E53" s="273"/>
      <c r="F53" s="273"/>
      <c r="G53" s="273"/>
      <c r="H53" s="273"/>
      <c r="I53" s="273"/>
      <c r="J53" s="273"/>
      <c r="K53" s="271"/>
    </row>
    <row r="54" spans="2:11" ht="12.75" customHeight="1">
      <c r="B54" s="269"/>
      <c r="C54" s="273"/>
      <c r="D54" s="273"/>
      <c r="E54" s="273"/>
      <c r="F54" s="273"/>
      <c r="G54" s="273"/>
      <c r="H54" s="273"/>
      <c r="I54" s="273"/>
      <c r="J54" s="273"/>
      <c r="K54" s="271"/>
    </row>
    <row r="55" spans="2:11" ht="15" customHeight="1">
      <c r="B55" s="269"/>
      <c r="C55" s="273" t="s">
        <v>861</v>
      </c>
      <c r="D55" s="273"/>
      <c r="E55" s="273"/>
      <c r="F55" s="273"/>
      <c r="G55" s="273"/>
      <c r="H55" s="273"/>
      <c r="I55" s="273"/>
      <c r="J55" s="273"/>
      <c r="K55" s="271"/>
    </row>
    <row r="56" spans="2:11" ht="15" customHeight="1">
      <c r="B56" s="269"/>
      <c r="C56" s="275"/>
      <c r="D56" s="273" t="s">
        <v>862</v>
      </c>
      <c r="E56" s="273"/>
      <c r="F56" s="273"/>
      <c r="G56" s="273"/>
      <c r="H56" s="273"/>
      <c r="I56" s="273"/>
      <c r="J56" s="273"/>
      <c r="K56" s="271"/>
    </row>
    <row r="57" spans="2:11" ht="15" customHeight="1">
      <c r="B57" s="269"/>
      <c r="C57" s="275"/>
      <c r="D57" s="273" t="s">
        <v>863</v>
      </c>
      <c r="E57" s="273"/>
      <c r="F57" s="273"/>
      <c r="G57" s="273"/>
      <c r="H57" s="273"/>
      <c r="I57" s="273"/>
      <c r="J57" s="273"/>
      <c r="K57" s="271"/>
    </row>
    <row r="58" spans="2:11" ht="15" customHeight="1">
      <c r="B58" s="269"/>
      <c r="C58" s="275"/>
      <c r="D58" s="273" t="s">
        <v>864</v>
      </c>
      <c r="E58" s="273"/>
      <c r="F58" s="273"/>
      <c r="G58" s="273"/>
      <c r="H58" s="273"/>
      <c r="I58" s="273"/>
      <c r="J58" s="273"/>
      <c r="K58" s="271"/>
    </row>
    <row r="59" spans="2:11" ht="15" customHeight="1">
      <c r="B59" s="269"/>
      <c r="C59" s="275"/>
      <c r="D59" s="273" t="s">
        <v>865</v>
      </c>
      <c r="E59" s="273"/>
      <c r="F59" s="273"/>
      <c r="G59" s="273"/>
      <c r="H59" s="273"/>
      <c r="I59" s="273"/>
      <c r="J59" s="273"/>
      <c r="K59" s="271"/>
    </row>
    <row r="60" spans="2:11" ht="15" customHeight="1">
      <c r="B60" s="269"/>
      <c r="C60" s="275"/>
      <c r="D60" s="278" t="s">
        <v>866</v>
      </c>
      <c r="E60" s="278"/>
      <c r="F60" s="278"/>
      <c r="G60" s="278"/>
      <c r="H60" s="278"/>
      <c r="I60" s="278"/>
      <c r="J60" s="278"/>
      <c r="K60" s="271"/>
    </row>
    <row r="61" spans="2:11" ht="15" customHeight="1">
      <c r="B61" s="269"/>
      <c r="C61" s="275"/>
      <c r="D61" s="273" t="s">
        <v>867</v>
      </c>
      <c r="E61" s="273"/>
      <c r="F61" s="273"/>
      <c r="G61" s="273"/>
      <c r="H61" s="273"/>
      <c r="I61" s="273"/>
      <c r="J61" s="273"/>
      <c r="K61" s="271"/>
    </row>
    <row r="62" spans="2:11" ht="12.75" customHeight="1">
      <c r="B62" s="269"/>
      <c r="C62" s="275"/>
      <c r="D62" s="275"/>
      <c r="E62" s="279"/>
      <c r="F62" s="275"/>
      <c r="G62" s="275"/>
      <c r="H62" s="275"/>
      <c r="I62" s="275"/>
      <c r="J62" s="275"/>
      <c r="K62" s="271"/>
    </row>
    <row r="63" spans="2:11" ht="15" customHeight="1">
      <c r="B63" s="269"/>
      <c r="C63" s="275"/>
      <c r="D63" s="273" t="s">
        <v>868</v>
      </c>
      <c r="E63" s="273"/>
      <c r="F63" s="273"/>
      <c r="G63" s="273"/>
      <c r="H63" s="273"/>
      <c r="I63" s="273"/>
      <c r="J63" s="273"/>
      <c r="K63" s="271"/>
    </row>
    <row r="64" spans="2:11" ht="15" customHeight="1">
      <c r="B64" s="269"/>
      <c r="C64" s="275"/>
      <c r="D64" s="278" t="s">
        <v>869</v>
      </c>
      <c r="E64" s="278"/>
      <c r="F64" s="278"/>
      <c r="G64" s="278"/>
      <c r="H64" s="278"/>
      <c r="I64" s="278"/>
      <c r="J64" s="278"/>
      <c r="K64" s="271"/>
    </row>
    <row r="65" spans="2:11" ht="15" customHeight="1">
      <c r="B65" s="269"/>
      <c r="C65" s="275"/>
      <c r="D65" s="273" t="s">
        <v>870</v>
      </c>
      <c r="E65" s="273"/>
      <c r="F65" s="273"/>
      <c r="G65" s="273"/>
      <c r="H65" s="273"/>
      <c r="I65" s="273"/>
      <c r="J65" s="273"/>
      <c r="K65" s="271"/>
    </row>
    <row r="66" spans="2:11" ht="15" customHeight="1">
      <c r="B66" s="269"/>
      <c r="C66" s="275"/>
      <c r="D66" s="273" t="s">
        <v>871</v>
      </c>
      <c r="E66" s="273"/>
      <c r="F66" s="273"/>
      <c r="G66" s="273"/>
      <c r="H66" s="273"/>
      <c r="I66" s="273"/>
      <c r="J66" s="273"/>
      <c r="K66" s="271"/>
    </row>
    <row r="67" spans="2:11" ht="15" customHeight="1">
      <c r="B67" s="269"/>
      <c r="C67" s="275"/>
      <c r="D67" s="273" t="s">
        <v>872</v>
      </c>
      <c r="E67" s="273"/>
      <c r="F67" s="273"/>
      <c r="G67" s="273"/>
      <c r="H67" s="273"/>
      <c r="I67" s="273"/>
      <c r="J67" s="273"/>
      <c r="K67" s="271"/>
    </row>
    <row r="68" spans="2:11" ht="15" customHeight="1">
      <c r="B68" s="269"/>
      <c r="C68" s="275"/>
      <c r="D68" s="273" t="s">
        <v>873</v>
      </c>
      <c r="E68" s="273"/>
      <c r="F68" s="273"/>
      <c r="G68" s="273"/>
      <c r="H68" s="273"/>
      <c r="I68" s="273"/>
      <c r="J68" s="273"/>
      <c r="K68" s="271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289" t="s">
        <v>82</v>
      </c>
      <c r="D73" s="289"/>
      <c r="E73" s="289"/>
      <c r="F73" s="289"/>
      <c r="G73" s="289"/>
      <c r="H73" s="289"/>
      <c r="I73" s="289"/>
      <c r="J73" s="289"/>
      <c r="K73" s="290"/>
    </row>
    <row r="74" spans="2:11" ht="17.25" customHeight="1">
      <c r="B74" s="288"/>
      <c r="C74" s="291" t="s">
        <v>874</v>
      </c>
      <c r="D74" s="291"/>
      <c r="E74" s="291"/>
      <c r="F74" s="291" t="s">
        <v>875</v>
      </c>
      <c r="G74" s="292"/>
      <c r="H74" s="291" t="s">
        <v>113</v>
      </c>
      <c r="I74" s="291" t="s">
        <v>56</v>
      </c>
      <c r="J74" s="291" t="s">
        <v>876</v>
      </c>
      <c r="K74" s="290"/>
    </row>
    <row r="75" spans="2:11" ht="17.25" customHeight="1">
      <c r="B75" s="288"/>
      <c r="C75" s="293" t="s">
        <v>877</v>
      </c>
      <c r="D75" s="293"/>
      <c r="E75" s="293"/>
      <c r="F75" s="294" t="s">
        <v>878</v>
      </c>
      <c r="G75" s="295"/>
      <c r="H75" s="293"/>
      <c r="I75" s="293"/>
      <c r="J75" s="293" t="s">
        <v>879</v>
      </c>
      <c r="K75" s="290"/>
    </row>
    <row r="76" spans="2:11" ht="5.25" customHeight="1">
      <c r="B76" s="288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8"/>
      <c r="C77" s="277" t="s">
        <v>52</v>
      </c>
      <c r="D77" s="296"/>
      <c r="E77" s="296"/>
      <c r="F77" s="298" t="s">
        <v>880</v>
      </c>
      <c r="G77" s="297"/>
      <c r="H77" s="277" t="s">
        <v>881</v>
      </c>
      <c r="I77" s="277" t="s">
        <v>882</v>
      </c>
      <c r="J77" s="277">
        <v>20</v>
      </c>
      <c r="K77" s="290"/>
    </row>
    <row r="78" spans="2:11" ht="15" customHeight="1">
      <c r="B78" s="288"/>
      <c r="C78" s="277" t="s">
        <v>883</v>
      </c>
      <c r="D78" s="277"/>
      <c r="E78" s="277"/>
      <c r="F78" s="298" t="s">
        <v>880</v>
      </c>
      <c r="G78" s="297"/>
      <c r="H78" s="277" t="s">
        <v>884</v>
      </c>
      <c r="I78" s="277" t="s">
        <v>882</v>
      </c>
      <c r="J78" s="277">
        <v>120</v>
      </c>
      <c r="K78" s="290"/>
    </row>
    <row r="79" spans="2:11" ht="15" customHeight="1">
      <c r="B79" s="299"/>
      <c r="C79" s="277" t="s">
        <v>885</v>
      </c>
      <c r="D79" s="277"/>
      <c r="E79" s="277"/>
      <c r="F79" s="298" t="s">
        <v>886</v>
      </c>
      <c r="G79" s="297"/>
      <c r="H79" s="277" t="s">
        <v>887</v>
      </c>
      <c r="I79" s="277" t="s">
        <v>882</v>
      </c>
      <c r="J79" s="277">
        <v>50</v>
      </c>
      <c r="K79" s="290"/>
    </row>
    <row r="80" spans="2:11" ht="15" customHeight="1">
      <c r="B80" s="299"/>
      <c r="C80" s="277" t="s">
        <v>888</v>
      </c>
      <c r="D80" s="277"/>
      <c r="E80" s="277"/>
      <c r="F80" s="298" t="s">
        <v>880</v>
      </c>
      <c r="G80" s="297"/>
      <c r="H80" s="277" t="s">
        <v>889</v>
      </c>
      <c r="I80" s="277" t="s">
        <v>890</v>
      </c>
      <c r="J80" s="277"/>
      <c r="K80" s="290"/>
    </row>
    <row r="81" spans="2:11" ht="15" customHeight="1">
      <c r="B81" s="299"/>
      <c r="C81" s="300" t="s">
        <v>891</v>
      </c>
      <c r="D81" s="300"/>
      <c r="E81" s="300"/>
      <c r="F81" s="301" t="s">
        <v>886</v>
      </c>
      <c r="G81" s="300"/>
      <c r="H81" s="300" t="s">
        <v>892</v>
      </c>
      <c r="I81" s="300" t="s">
        <v>882</v>
      </c>
      <c r="J81" s="300">
        <v>15</v>
      </c>
      <c r="K81" s="290"/>
    </row>
    <row r="82" spans="2:11" ht="15" customHeight="1">
      <c r="B82" s="299"/>
      <c r="C82" s="300" t="s">
        <v>893</v>
      </c>
      <c r="D82" s="300"/>
      <c r="E82" s="300"/>
      <c r="F82" s="301" t="s">
        <v>886</v>
      </c>
      <c r="G82" s="300"/>
      <c r="H82" s="300" t="s">
        <v>894</v>
      </c>
      <c r="I82" s="300" t="s">
        <v>882</v>
      </c>
      <c r="J82" s="300">
        <v>15</v>
      </c>
      <c r="K82" s="290"/>
    </row>
    <row r="83" spans="2:11" ht="15" customHeight="1">
      <c r="B83" s="299"/>
      <c r="C83" s="300" t="s">
        <v>895</v>
      </c>
      <c r="D83" s="300"/>
      <c r="E83" s="300"/>
      <c r="F83" s="301" t="s">
        <v>886</v>
      </c>
      <c r="G83" s="300"/>
      <c r="H83" s="300" t="s">
        <v>896</v>
      </c>
      <c r="I83" s="300" t="s">
        <v>882</v>
      </c>
      <c r="J83" s="300">
        <v>20</v>
      </c>
      <c r="K83" s="290"/>
    </row>
    <row r="84" spans="2:11" ht="15" customHeight="1">
      <c r="B84" s="299"/>
      <c r="C84" s="300" t="s">
        <v>897</v>
      </c>
      <c r="D84" s="300"/>
      <c r="E84" s="300"/>
      <c r="F84" s="301" t="s">
        <v>886</v>
      </c>
      <c r="G84" s="300"/>
      <c r="H84" s="300" t="s">
        <v>898</v>
      </c>
      <c r="I84" s="300" t="s">
        <v>882</v>
      </c>
      <c r="J84" s="300">
        <v>20</v>
      </c>
      <c r="K84" s="290"/>
    </row>
    <row r="85" spans="2:11" ht="15" customHeight="1">
      <c r="B85" s="299"/>
      <c r="C85" s="277" t="s">
        <v>899</v>
      </c>
      <c r="D85" s="277"/>
      <c r="E85" s="277"/>
      <c r="F85" s="298" t="s">
        <v>886</v>
      </c>
      <c r="G85" s="297"/>
      <c r="H85" s="277" t="s">
        <v>900</v>
      </c>
      <c r="I85" s="277" t="s">
        <v>882</v>
      </c>
      <c r="J85" s="277">
        <v>50</v>
      </c>
      <c r="K85" s="290"/>
    </row>
    <row r="86" spans="2:11" ht="15" customHeight="1">
      <c r="B86" s="299"/>
      <c r="C86" s="277" t="s">
        <v>901</v>
      </c>
      <c r="D86" s="277"/>
      <c r="E86" s="277"/>
      <c r="F86" s="298" t="s">
        <v>886</v>
      </c>
      <c r="G86" s="297"/>
      <c r="H86" s="277" t="s">
        <v>902</v>
      </c>
      <c r="I86" s="277" t="s">
        <v>882</v>
      </c>
      <c r="J86" s="277">
        <v>20</v>
      </c>
      <c r="K86" s="290"/>
    </row>
    <row r="87" spans="2:11" ht="15" customHeight="1">
      <c r="B87" s="299"/>
      <c r="C87" s="277" t="s">
        <v>903</v>
      </c>
      <c r="D87" s="277"/>
      <c r="E87" s="277"/>
      <c r="F87" s="298" t="s">
        <v>886</v>
      </c>
      <c r="G87" s="297"/>
      <c r="H87" s="277" t="s">
        <v>904</v>
      </c>
      <c r="I87" s="277" t="s">
        <v>882</v>
      </c>
      <c r="J87" s="277">
        <v>20</v>
      </c>
      <c r="K87" s="290"/>
    </row>
    <row r="88" spans="2:11" ht="15" customHeight="1">
      <c r="B88" s="299"/>
      <c r="C88" s="277" t="s">
        <v>905</v>
      </c>
      <c r="D88" s="277"/>
      <c r="E88" s="277"/>
      <c r="F88" s="298" t="s">
        <v>886</v>
      </c>
      <c r="G88" s="297"/>
      <c r="H88" s="277" t="s">
        <v>906</v>
      </c>
      <c r="I88" s="277" t="s">
        <v>882</v>
      </c>
      <c r="J88" s="277">
        <v>50</v>
      </c>
      <c r="K88" s="290"/>
    </row>
    <row r="89" spans="2:11" ht="15" customHeight="1">
      <c r="B89" s="299"/>
      <c r="C89" s="277" t="s">
        <v>907</v>
      </c>
      <c r="D89" s="277"/>
      <c r="E89" s="277"/>
      <c r="F89" s="298" t="s">
        <v>886</v>
      </c>
      <c r="G89" s="297"/>
      <c r="H89" s="277" t="s">
        <v>907</v>
      </c>
      <c r="I89" s="277" t="s">
        <v>882</v>
      </c>
      <c r="J89" s="277">
        <v>50</v>
      </c>
      <c r="K89" s="290"/>
    </row>
    <row r="90" spans="2:11" ht="15" customHeight="1">
      <c r="B90" s="299"/>
      <c r="C90" s="277" t="s">
        <v>118</v>
      </c>
      <c r="D90" s="277"/>
      <c r="E90" s="277"/>
      <c r="F90" s="298" t="s">
        <v>886</v>
      </c>
      <c r="G90" s="297"/>
      <c r="H90" s="277" t="s">
        <v>908</v>
      </c>
      <c r="I90" s="277" t="s">
        <v>882</v>
      </c>
      <c r="J90" s="277">
        <v>255</v>
      </c>
      <c r="K90" s="290"/>
    </row>
    <row r="91" spans="2:11" ht="15" customHeight="1">
      <c r="B91" s="299"/>
      <c r="C91" s="277" t="s">
        <v>909</v>
      </c>
      <c r="D91" s="277"/>
      <c r="E91" s="277"/>
      <c r="F91" s="298" t="s">
        <v>880</v>
      </c>
      <c r="G91" s="297"/>
      <c r="H91" s="277" t="s">
        <v>910</v>
      </c>
      <c r="I91" s="277" t="s">
        <v>911</v>
      </c>
      <c r="J91" s="277"/>
      <c r="K91" s="290"/>
    </row>
    <row r="92" spans="2:11" ht="15" customHeight="1">
      <c r="B92" s="299"/>
      <c r="C92" s="277" t="s">
        <v>912</v>
      </c>
      <c r="D92" s="277"/>
      <c r="E92" s="277"/>
      <c r="F92" s="298" t="s">
        <v>880</v>
      </c>
      <c r="G92" s="297"/>
      <c r="H92" s="277" t="s">
        <v>913</v>
      </c>
      <c r="I92" s="277" t="s">
        <v>914</v>
      </c>
      <c r="J92" s="277"/>
      <c r="K92" s="290"/>
    </row>
    <row r="93" spans="2:11" ht="15" customHeight="1">
      <c r="B93" s="299"/>
      <c r="C93" s="277" t="s">
        <v>915</v>
      </c>
      <c r="D93" s="277"/>
      <c r="E93" s="277"/>
      <c r="F93" s="298" t="s">
        <v>880</v>
      </c>
      <c r="G93" s="297"/>
      <c r="H93" s="277" t="s">
        <v>915</v>
      </c>
      <c r="I93" s="277" t="s">
        <v>914</v>
      </c>
      <c r="J93" s="277"/>
      <c r="K93" s="290"/>
    </row>
    <row r="94" spans="2:11" ht="15" customHeight="1">
      <c r="B94" s="299"/>
      <c r="C94" s="277" t="s">
        <v>37</v>
      </c>
      <c r="D94" s="277"/>
      <c r="E94" s="277"/>
      <c r="F94" s="298" t="s">
        <v>880</v>
      </c>
      <c r="G94" s="297"/>
      <c r="H94" s="277" t="s">
        <v>916</v>
      </c>
      <c r="I94" s="277" t="s">
        <v>914</v>
      </c>
      <c r="J94" s="277"/>
      <c r="K94" s="290"/>
    </row>
    <row r="95" spans="2:11" ht="15" customHeight="1">
      <c r="B95" s="299"/>
      <c r="C95" s="277" t="s">
        <v>47</v>
      </c>
      <c r="D95" s="277"/>
      <c r="E95" s="277"/>
      <c r="F95" s="298" t="s">
        <v>880</v>
      </c>
      <c r="G95" s="297"/>
      <c r="H95" s="277" t="s">
        <v>917</v>
      </c>
      <c r="I95" s="277" t="s">
        <v>914</v>
      </c>
      <c r="J95" s="277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289" t="s">
        <v>918</v>
      </c>
      <c r="D100" s="289"/>
      <c r="E100" s="289"/>
      <c r="F100" s="289"/>
      <c r="G100" s="289"/>
      <c r="H100" s="289"/>
      <c r="I100" s="289"/>
      <c r="J100" s="289"/>
      <c r="K100" s="290"/>
    </row>
    <row r="101" spans="2:11" ht="17.25" customHeight="1">
      <c r="B101" s="288"/>
      <c r="C101" s="291" t="s">
        <v>874</v>
      </c>
      <c r="D101" s="291"/>
      <c r="E101" s="291"/>
      <c r="F101" s="291" t="s">
        <v>875</v>
      </c>
      <c r="G101" s="292"/>
      <c r="H101" s="291" t="s">
        <v>113</v>
      </c>
      <c r="I101" s="291" t="s">
        <v>56</v>
      </c>
      <c r="J101" s="291" t="s">
        <v>876</v>
      </c>
      <c r="K101" s="290"/>
    </row>
    <row r="102" spans="2:11" ht="17.25" customHeight="1">
      <c r="B102" s="288"/>
      <c r="C102" s="293" t="s">
        <v>877</v>
      </c>
      <c r="D102" s="293"/>
      <c r="E102" s="293"/>
      <c r="F102" s="294" t="s">
        <v>878</v>
      </c>
      <c r="G102" s="295"/>
      <c r="H102" s="293"/>
      <c r="I102" s="293"/>
      <c r="J102" s="293" t="s">
        <v>879</v>
      </c>
      <c r="K102" s="290"/>
    </row>
    <row r="103" spans="2:11" ht="5.25" customHeight="1">
      <c r="B103" s="288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8"/>
      <c r="C104" s="277" t="s">
        <v>52</v>
      </c>
      <c r="D104" s="296"/>
      <c r="E104" s="296"/>
      <c r="F104" s="298" t="s">
        <v>880</v>
      </c>
      <c r="G104" s="307"/>
      <c r="H104" s="277" t="s">
        <v>919</v>
      </c>
      <c r="I104" s="277" t="s">
        <v>882</v>
      </c>
      <c r="J104" s="277">
        <v>20</v>
      </c>
      <c r="K104" s="290"/>
    </row>
    <row r="105" spans="2:11" ht="15" customHeight="1">
      <c r="B105" s="288"/>
      <c r="C105" s="277" t="s">
        <v>883</v>
      </c>
      <c r="D105" s="277"/>
      <c r="E105" s="277"/>
      <c r="F105" s="298" t="s">
        <v>880</v>
      </c>
      <c r="G105" s="277"/>
      <c r="H105" s="277" t="s">
        <v>919</v>
      </c>
      <c r="I105" s="277" t="s">
        <v>882</v>
      </c>
      <c r="J105" s="277">
        <v>120</v>
      </c>
      <c r="K105" s="290"/>
    </row>
    <row r="106" spans="2:11" ht="15" customHeight="1">
      <c r="B106" s="299"/>
      <c r="C106" s="277" t="s">
        <v>885</v>
      </c>
      <c r="D106" s="277"/>
      <c r="E106" s="277"/>
      <c r="F106" s="298" t="s">
        <v>886</v>
      </c>
      <c r="G106" s="277"/>
      <c r="H106" s="277" t="s">
        <v>919</v>
      </c>
      <c r="I106" s="277" t="s">
        <v>882</v>
      </c>
      <c r="J106" s="277">
        <v>50</v>
      </c>
      <c r="K106" s="290"/>
    </row>
    <row r="107" spans="2:11" ht="15" customHeight="1">
      <c r="B107" s="299"/>
      <c r="C107" s="277" t="s">
        <v>888</v>
      </c>
      <c r="D107" s="277"/>
      <c r="E107" s="277"/>
      <c r="F107" s="298" t="s">
        <v>880</v>
      </c>
      <c r="G107" s="277"/>
      <c r="H107" s="277" t="s">
        <v>919</v>
      </c>
      <c r="I107" s="277" t="s">
        <v>890</v>
      </c>
      <c r="J107" s="277"/>
      <c r="K107" s="290"/>
    </row>
    <row r="108" spans="2:11" ht="15" customHeight="1">
      <c r="B108" s="299"/>
      <c r="C108" s="277" t="s">
        <v>899</v>
      </c>
      <c r="D108" s="277"/>
      <c r="E108" s="277"/>
      <c r="F108" s="298" t="s">
        <v>886</v>
      </c>
      <c r="G108" s="277"/>
      <c r="H108" s="277" t="s">
        <v>919</v>
      </c>
      <c r="I108" s="277" t="s">
        <v>882</v>
      </c>
      <c r="J108" s="277">
        <v>50</v>
      </c>
      <c r="K108" s="290"/>
    </row>
    <row r="109" spans="2:11" ht="15" customHeight="1">
      <c r="B109" s="299"/>
      <c r="C109" s="277" t="s">
        <v>907</v>
      </c>
      <c r="D109" s="277"/>
      <c r="E109" s="277"/>
      <c r="F109" s="298" t="s">
        <v>886</v>
      </c>
      <c r="G109" s="277"/>
      <c r="H109" s="277" t="s">
        <v>919</v>
      </c>
      <c r="I109" s="277" t="s">
        <v>882</v>
      </c>
      <c r="J109" s="277">
        <v>50</v>
      </c>
      <c r="K109" s="290"/>
    </row>
    <row r="110" spans="2:11" ht="15" customHeight="1">
      <c r="B110" s="299"/>
      <c r="C110" s="277" t="s">
        <v>905</v>
      </c>
      <c r="D110" s="277"/>
      <c r="E110" s="277"/>
      <c r="F110" s="298" t="s">
        <v>886</v>
      </c>
      <c r="G110" s="277"/>
      <c r="H110" s="277" t="s">
        <v>919</v>
      </c>
      <c r="I110" s="277" t="s">
        <v>882</v>
      </c>
      <c r="J110" s="277">
        <v>50</v>
      </c>
      <c r="K110" s="290"/>
    </row>
    <row r="111" spans="2:11" ht="15" customHeight="1">
      <c r="B111" s="299"/>
      <c r="C111" s="277" t="s">
        <v>52</v>
      </c>
      <c r="D111" s="277"/>
      <c r="E111" s="277"/>
      <c r="F111" s="298" t="s">
        <v>880</v>
      </c>
      <c r="G111" s="277"/>
      <c r="H111" s="277" t="s">
        <v>920</v>
      </c>
      <c r="I111" s="277" t="s">
        <v>882</v>
      </c>
      <c r="J111" s="277">
        <v>20</v>
      </c>
      <c r="K111" s="290"/>
    </row>
    <row r="112" spans="2:11" ht="15" customHeight="1">
      <c r="B112" s="299"/>
      <c r="C112" s="277" t="s">
        <v>921</v>
      </c>
      <c r="D112" s="277"/>
      <c r="E112" s="277"/>
      <c r="F112" s="298" t="s">
        <v>880</v>
      </c>
      <c r="G112" s="277"/>
      <c r="H112" s="277" t="s">
        <v>922</v>
      </c>
      <c r="I112" s="277" t="s">
        <v>882</v>
      </c>
      <c r="J112" s="277">
        <v>120</v>
      </c>
      <c r="K112" s="290"/>
    </row>
    <row r="113" spans="2:11" ht="15" customHeight="1">
      <c r="B113" s="299"/>
      <c r="C113" s="277" t="s">
        <v>37</v>
      </c>
      <c r="D113" s="277"/>
      <c r="E113" s="277"/>
      <c r="F113" s="298" t="s">
        <v>880</v>
      </c>
      <c r="G113" s="277"/>
      <c r="H113" s="277" t="s">
        <v>923</v>
      </c>
      <c r="I113" s="277" t="s">
        <v>914</v>
      </c>
      <c r="J113" s="277"/>
      <c r="K113" s="290"/>
    </row>
    <row r="114" spans="2:11" ht="15" customHeight="1">
      <c r="B114" s="299"/>
      <c r="C114" s="277" t="s">
        <v>47</v>
      </c>
      <c r="D114" s="277"/>
      <c r="E114" s="277"/>
      <c r="F114" s="298" t="s">
        <v>880</v>
      </c>
      <c r="G114" s="277"/>
      <c r="H114" s="277" t="s">
        <v>924</v>
      </c>
      <c r="I114" s="277" t="s">
        <v>914</v>
      </c>
      <c r="J114" s="277"/>
      <c r="K114" s="290"/>
    </row>
    <row r="115" spans="2:11" ht="15" customHeight="1">
      <c r="B115" s="299"/>
      <c r="C115" s="277" t="s">
        <v>56</v>
      </c>
      <c r="D115" s="277"/>
      <c r="E115" s="277"/>
      <c r="F115" s="298" t="s">
        <v>880</v>
      </c>
      <c r="G115" s="277"/>
      <c r="H115" s="277" t="s">
        <v>925</v>
      </c>
      <c r="I115" s="277" t="s">
        <v>926</v>
      </c>
      <c r="J115" s="277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3"/>
      <c r="D117" s="273"/>
      <c r="E117" s="273"/>
      <c r="F117" s="310"/>
      <c r="G117" s="273"/>
      <c r="H117" s="273"/>
      <c r="I117" s="273"/>
      <c r="J117" s="273"/>
      <c r="K117" s="309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267" t="s">
        <v>927</v>
      </c>
      <c r="D120" s="267"/>
      <c r="E120" s="267"/>
      <c r="F120" s="267"/>
      <c r="G120" s="267"/>
      <c r="H120" s="267"/>
      <c r="I120" s="267"/>
      <c r="J120" s="267"/>
      <c r="K120" s="315"/>
    </row>
    <row r="121" spans="2:11" ht="17.25" customHeight="1">
      <c r="B121" s="316"/>
      <c r="C121" s="291" t="s">
        <v>874</v>
      </c>
      <c r="D121" s="291"/>
      <c r="E121" s="291"/>
      <c r="F121" s="291" t="s">
        <v>875</v>
      </c>
      <c r="G121" s="292"/>
      <c r="H121" s="291" t="s">
        <v>113</v>
      </c>
      <c r="I121" s="291" t="s">
        <v>56</v>
      </c>
      <c r="J121" s="291" t="s">
        <v>876</v>
      </c>
      <c r="K121" s="317"/>
    </row>
    <row r="122" spans="2:11" ht="17.25" customHeight="1">
      <c r="B122" s="316"/>
      <c r="C122" s="293" t="s">
        <v>877</v>
      </c>
      <c r="D122" s="293"/>
      <c r="E122" s="293"/>
      <c r="F122" s="294" t="s">
        <v>878</v>
      </c>
      <c r="G122" s="295"/>
      <c r="H122" s="293"/>
      <c r="I122" s="293"/>
      <c r="J122" s="293" t="s">
        <v>879</v>
      </c>
      <c r="K122" s="317"/>
    </row>
    <row r="123" spans="2:11" ht="5.25" customHeight="1">
      <c r="B123" s="318"/>
      <c r="C123" s="296"/>
      <c r="D123" s="296"/>
      <c r="E123" s="296"/>
      <c r="F123" s="296"/>
      <c r="G123" s="277"/>
      <c r="H123" s="296"/>
      <c r="I123" s="296"/>
      <c r="J123" s="296"/>
      <c r="K123" s="319"/>
    </row>
    <row r="124" spans="2:11" ht="15" customHeight="1">
      <c r="B124" s="318"/>
      <c r="C124" s="277" t="s">
        <v>883</v>
      </c>
      <c r="D124" s="296"/>
      <c r="E124" s="296"/>
      <c r="F124" s="298" t="s">
        <v>880</v>
      </c>
      <c r="G124" s="277"/>
      <c r="H124" s="277" t="s">
        <v>919</v>
      </c>
      <c r="I124" s="277" t="s">
        <v>882</v>
      </c>
      <c r="J124" s="277">
        <v>120</v>
      </c>
      <c r="K124" s="320"/>
    </row>
    <row r="125" spans="2:11" ht="15" customHeight="1">
      <c r="B125" s="318"/>
      <c r="C125" s="277" t="s">
        <v>928</v>
      </c>
      <c r="D125" s="277"/>
      <c r="E125" s="277"/>
      <c r="F125" s="298" t="s">
        <v>880</v>
      </c>
      <c r="G125" s="277"/>
      <c r="H125" s="277" t="s">
        <v>929</v>
      </c>
      <c r="I125" s="277" t="s">
        <v>882</v>
      </c>
      <c r="J125" s="277" t="s">
        <v>930</v>
      </c>
      <c r="K125" s="320"/>
    </row>
    <row r="126" spans="2:11" ht="15" customHeight="1">
      <c r="B126" s="318"/>
      <c r="C126" s="277" t="s">
        <v>829</v>
      </c>
      <c r="D126" s="277"/>
      <c r="E126" s="277"/>
      <c r="F126" s="298" t="s">
        <v>880</v>
      </c>
      <c r="G126" s="277"/>
      <c r="H126" s="277" t="s">
        <v>931</v>
      </c>
      <c r="I126" s="277" t="s">
        <v>882</v>
      </c>
      <c r="J126" s="277" t="s">
        <v>930</v>
      </c>
      <c r="K126" s="320"/>
    </row>
    <row r="127" spans="2:11" ht="15" customHeight="1">
      <c r="B127" s="318"/>
      <c r="C127" s="277" t="s">
        <v>891</v>
      </c>
      <c r="D127" s="277"/>
      <c r="E127" s="277"/>
      <c r="F127" s="298" t="s">
        <v>886</v>
      </c>
      <c r="G127" s="277"/>
      <c r="H127" s="277" t="s">
        <v>892</v>
      </c>
      <c r="I127" s="277" t="s">
        <v>882</v>
      </c>
      <c r="J127" s="277">
        <v>15</v>
      </c>
      <c r="K127" s="320"/>
    </row>
    <row r="128" spans="2:11" ht="15" customHeight="1">
      <c r="B128" s="318"/>
      <c r="C128" s="300" t="s">
        <v>893</v>
      </c>
      <c r="D128" s="300"/>
      <c r="E128" s="300"/>
      <c r="F128" s="301" t="s">
        <v>886</v>
      </c>
      <c r="G128" s="300"/>
      <c r="H128" s="300" t="s">
        <v>894</v>
      </c>
      <c r="I128" s="300" t="s">
        <v>882</v>
      </c>
      <c r="J128" s="300">
        <v>15</v>
      </c>
      <c r="K128" s="320"/>
    </row>
    <row r="129" spans="2:11" ht="15" customHeight="1">
      <c r="B129" s="318"/>
      <c r="C129" s="300" t="s">
        <v>895</v>
      </c>
      <c r="D129" s="300"/>
      <c r="E129" s="300"/>
      <c r="F129" s="301" t="s">
        <v>886</v>
      </c>
      <c r="G129" s="300"/>
      <c r="H129" s="300" t="s">
        <v>896</v>
      </c>
      <c r="I129" s="300" t="s">
        <v>882</v>
      </c>
      <c r="J129" s="300">
        <v>20</v>
      </c>
      <c r="K129" s="320"/>
    </row>
    <row r="130" spans="2:11" ht="15" customHeight="1">
      <c r="B130" s="318"/>
      <c r="C130" s="300" t="s">
        <v>897</v>
      </c>
      <c r="D130" s="300"/>
      <c r="E130" s="300"/>
      <c r="F130" s="301" t="s">
        <v>886</v>
      </c>
      <c r="G130" s="300"/>
      <c r="H130" s="300" t="s">
        <v>898</v>
      </c>
      <c r="I130" s="300" t="s">
        <v>882</v>
      </c>
      <c r="J130" s="300">
        <v>20</v>
      </c>
      <c r="K130" s="320"/>
    </row>
    <row r="131" spans="2:11" ht="15" customHeight="1">
      <c r="B131" s="318"/>
      <c r="C131" s="277" t="s">
        <v>885</v>
      </c>
      <c r="D131" s="277"/>
      <c r="E131" s="277"/>
      <c r="F131" s="298" t="s">
        <v>886</v>
      </c>
      <c r="G131" s="277"/>
      <c r="H131" s="277" t="s">
        <v>919</v>
      </c>
      <c r="I131" s="277" t="s">
        <v>882</v>
      </c>
      <c r="J131" s="277">
        <v>50</v>
      </c>
      <c r="K131" s="320"/>
    </row>
    <row r="132" spans="2:11" ht="15" customHeight="1">
      <c r="B132" s="318"/>
      <c r="C132" s="277" t="s">
        <v>899</v>
      </c>
      <c r="D132" s="277"/>
      <c r="E132" s="277"/>
      <c r="F132" s="298" t="s">
        <v>886</v>
      </c>
      <c r="G132" s="277"/>
      <c r="H132" s="277" t="s">
        <v>919</v>
      </c>
      <c r="I132" s="277" t="s">
        <v>882</v>
      </c>
      <c r="J132" s="277">
        <v>50</v>
      </c>
      <c r="K132" s="320"/>
    </row>
    <row r="133" spans="2:11" ht="15" customHeight="1">
      <c r="B133" s="318"/>
      <c r="C133" s="277" t="s">
        <v>905</v>
      </c>
      <c r="D133" s="277"/>
      <c r="E133" s="277"/>
      <c r="F133" s="298" t="s">
        <v>886</v>
      </c>
      <c r="G133" s="277"/>
      <c r="H133" s="277" t="s">
        <v>919</v>
      </c>
      <c r="I133" s="277" t="s">
        <v>882</v>
      </c>
      <c r="J133" s="277">
        <v>50</v>
      </c>
      <c r="K133" s="320"/>
    </row>
    <row r="134" spans="2:11" ht="15" customHeight="1">
      <c r="B134" s="318"/>
      <c r="C134" s="277" t="s">
        <v>907</v>
      </c>
      <c r="D134" s="277"/>
      <c r="E134" s="277"/>
      <c r="F134" s="298" t="s">
        <v>886</v>
      </c>
      <c r="G134" s="277"/>
      <c r="H134" s="277" t="s">
        <v>919</v>
      </c>
      <c r="I134" s="277" t="s">
        <v>882</v>
      </c>
      <c r="J134" s="277">
        <v>50</v>
      </c>
      <c r="K134" s="320"/>
    </row>
    <row r="135" spans="2:11" ht="15" customHeight="1">
      <c r="B135" s="318"/>
      <c r="C135" s="277" t="s">
        <v>118</v>
      </c>
      <c r="D135" s="277"/>
      <c r="E135" s="277"/>
      <c r="F135" s="298" t="s">
        <v>886</v>
      </c>
      <c r="G135" s="277"/>
      <c r="H135" s="277" t="s">
        <v>932</v>
      </c>
      <c r="I135" s="277" t="s">
        <v>882</v>
      </c>
      <c r="J135" s="277">
        <v>255</v>
      </c>
      <c r="K135" s="320"/>
    </row>
    <row r="136" spans="2:11" ht="15" customHeight="1">
      <c r="B136" s="318"/>
      <c r="C136" s="277" t="s">
        <v>909</v>
      </c>
      <c r="D136" s="277"/>
      <c r="E136" s="277"/>
      <c r="F136" s="298" t="s">
        <v>880</v>
      </c>
      <c r="G136" s="277"/>
      <c r="H136" s="277" t="s">
        <v>933</v>
      </c>
      <c r="I136" s="277" t="s">
        <v>911</v>
      </c>
      <c r="J136" s="277"/>
      <c r="K136" s="320"/>
    </row>
    <row r="137" spans="2:11" ht="15" customHeight="1">
      <c r="B137" s="318"/>
      <c r="C137" s="277" t="s">
        <v>912</v>
      </c>
      <c r="D137" s="277"/>
      <c r="E137" s="277"/>
      <c r="F137" s="298" t="s">
        <v>880</v>
      </c>
      <c r="G137" s="277"/>
      <c r="H137" s="277" t="s">
        <v>934</v>
      </c>
      <c r="I137" s="277" t="s">
        <v>914</v>
      </c>
      <c r="J137" s="277"/>
      <c r="K137" s="320"/>
    </row>
    <row r="138" spans="2:11" ht="15" customHeight="1">
      <c r="B138" s="318"/>
      <c r="C138" s="277" t="s">
        <v>915</v>
      </c>
      <c r="D138" s="277"/>
      <c r="E138" s="277"/>
      <c r="F138" s="298" t="s">
        <v>880</v>
      </c>
      <c r="G138" s="277"/>
      <c r="H138" s="277" t="s">
        <v>915</v>
      </c>
      <c r="I138" s="277" t="s">
        <v>914</v>
      </c>
      <c r="J138" s="277"/>
      <c r="K138" s="320"/>
    </row>
    <row r="139" spans="2:11" ht="15" customHeight="1">
      <c r="B139" s="318"/>
      <c r="C139" s="277" t="s">
        <v>37</v>
      </c>
      <c r="D139" s="277"/>
      <c r="E139" s="277"/>
      <c r="F139" s="298" t="s">
        <v>880</v>
      </c>
      <c r="G139" s="277"/>
      <c r="H139" s="277" t="s">
        <v>935</v>
      </c>
      <c r="I139" s="277" t="s">
        <v>914</v>
      </c>
      <c r="J139" s="277"/>
      <c r="K139" s="320"/>
    </row>
    <row r="140" spans="2:11" ht="15" customHeight="1">
      <c r="B140" s="318"/>
      <c r="C140" s="277" t="s">
        <v>936</v>
      </c>
      <c r="D140" s="277"/>
      <c r="E140" s="277"/>
      <c r="F140" s="298" t="s">
        <v>880</v>
      </c>
      <c r="G140" s="277"/>
      <c r="H140" s="277" t="s">
        <v>937</v>
      </c>
      <c r="I140" s="277" t="s">
        <v>914</v>
      </c>
      <c r="J140" s="277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3"/>
      <c r="C142" s="273"/>
      <c r="D142" s="273"/>
      <c r="E142" s="273"/>
      <c r="F142" s="310"/>
      <c r="G142" s="273"/>
      <c r="H142" s="273"/>
      <c r="I142" s="273"/>
      <c r="J142" s="273"/>
      <c r="K142" s="273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289" t="s">
        <v>938</v>
      </c>
      <c r="D145" s="289"/>
      <c r="E145" s="289"/>
      <c r="F145" s="289"/>
      <c r="G145" s="289"/>
      <c r="H145" s="289"/>
      <c r="I145" s="289"/>
      <c r="J145" s="289"/>
      <c r="K145" s="290"/>
    </row>
    <row r="146" spans="2:11" ht="17.25" customHeight="1">
      <c r="B146" s="288"/>
      <c r="C146" s="291" t="s">
        <v>874</v>
      </c>
      <c r="D146" s="291"/>
      <c r="E146" s="291"/>
      <c r="F146" s="291" t="s">
        <v>875</v>
      </c>
      <c r="G146" s="292"/>
      <c r="H146" s="291" t="s">
        <v>113</v>
      </c>
      <c r="I146" s="291" t="s">
        <v>56</v>
      </c>
      <c r="J146" s="291" t="s">
        <v>876</v>
      </c>
      <c r="K146" s="290"/>
    </row>
    <row r="147" spans="2:11" ht="17.25" customHeight="1">
      <c r="B147" s="288"/>
      <c r="C147" s="293" t="s">
        <v>877</v>
      </c>
      <c r="D147" s="293"/>
      <c r="E147" s="293"/>
      <c r="F147" s="294" t="s">
        <v>878</v>
      </c>
      <c r="G147" s="295"/>
      <c r="H147" s="293"/>
      <c r="I147" s="293"/>
      <c r="J147" s="293" t="s">
        <v>879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883</v>
      </c>
      <c r="D149" s="277"/>
      <c r="E149" s="277"/>
      <c r="F149" s="325" t="s">
        <v>880</v>
      </c>
      <c r="G149" s="277"/>
      <c r="H149" s="324" t="s">
        <v>919</v>
      </c>
      <c r="I149" s="324" t="s">
        <v>882</v>
      </c>
      <c r="J149" s="324">
        <v>120</v>
      </c>
      <c r="K149" s="320"/>
    </row>
    <row r="150" spans="2:11" ht="15" customHeight="1">
      <c r="B150" s="299"/>
      <c r="C150" s="324" t="s">
        <v>928</v>
      </c>
      <c r="D150" s="277"/>
      <c r="E150" s="277"/>
      <c r="F150" s="325" t="s">
        <v>880</v>
      </c>
      <c r="G150" s="277"/>
      <c r="H150" s="324" t="s">
        <v>939</v>
      </c>
      <c r="I150" s="324" t="s">
        <v>882</v>
      </c>
      <c r="J150" s="324" t="s">
        <v>930</v>
      </c>
      <c r="K150" s="320"/>
    </row>
    <row r="151" spans="2:11" ht="15" customHeight="1">
      <c r="B151" s="299"/>
      <c r="C151" s="324" t="s">
        <v>829</v>
      </c>
      <c r="D151" s="277"/>
      <c r="E151" s="277"/>
      <c r="F151" s="325" t="s">
        <v>880</v>
      </c>
      <c r="G151" s="277"/>
      <c r="H151" s="324" t="s">
        <v>940</v>
      </c>
      <c r="I151" s="324" t="s">
        <v>882</v>
      </c>
      <c r="J151" s="324" t="s">
        <v>930</v>
      </c>
      <c r="K151" s="320"/>
    </row>
    <row r="152" spans="2:11" ht="15" customHeight="1">
      <c r="B152" s="299"/>
      <c r="C152" s="324" t="s">
        <v>885</v>
      </c>
      <c r="D152" s="277"/>
      <c r="E152" s="277"/>
      <c r="F152" s="325" t="s">
        <v>886</v>
      </c>
      <c r="G152" s="277"/>
      <c r="H152" s="324" t="s">
        <v>919</v>
      </c>
      <c r="I152" s="324" t="s">
        <v>882</v>
      </c>
      <c r="J152" s="324">
        <v>50</v>
      </c>
      <c r="K152" s="320"/>
    </row>
    <row r="153" spans="2:11" ht="15" customHeight="1">
      <c r="B153" s="299"/>
      <c r="C153" s="324" t="s">
        <v>888</v>
      </c>
      <c r="D153" s="277"/>
      <c r="E153" s="277"/>
      <c r="F153" s="325" t="s">
        <v>880</v>
      </c>
      <c r="G153" s="277"/>
      <c r="H153" s="324" t="s">
        <v>919</v>
      </c>
      <c r="I153" s="324" t="s">
        <v>890</v>
      </c>
      <c r="J153" s="324"/>
      <c r="K153" s="320"/>
    </row>
    <row r="154" spans="2:11" ht="15" customHeight="1">
      <c r="B154" s="299"/>
      <c r="C154" s="324" t="s">
        <v>899</v>
      </c>
      <c r="D154" s="277"/>
      <c r="E154" s="277"/>
      <c r="F154" s="325" t="s">
        <v>886</v>
      </c>
      <c r="G154" s="277"/>
      <c r="H154" s="324" t="s">
        <v>919</v>
      </c>
      <c r="I154" s="324" t="s">
        <v>882</v>
      </c>
      <c r="J154" s="324">
        <v>50</v>
      </c>
      <c r="K154" s="320"/>
    </row>
    <row r="155" spans="2:11" ht="15" customHeight="1">
      <c r="B155" s="299"/>
      <c r="C155" s="324" t="s">
        <v>907</v>
      </c>
      <c r="D155" s="277"/>
      <c r="E155" s="277"/>
      <c r="F155" s="325" t="s">
        <v>886</v>
      </c>
      <c r="G155" s="277"/>
      <c r="H155" s="324" t="s">
        <v>919</v>
      </c>
      <c r="I155" s="324" t="s">
        <v>882</v>
      </c>
      <c r="J155" s="324">
        <v>50</v>
      </c>
      <c r="K155" s="320"/>
    </row>
    <row r="156" spans="2:11" ht="15" customHeight="1">
      <c r="B156" s="299"/>
      <c r="C156" s="324" t="s">
        <v>905</v>
      </c>
      <c r="D156" s="277"/>
      <c r="E156" s="277"/>
      <c r="F156" s="325" t="s">
        <v>886</v>
      </c>
      <c r="G156" s="277"/>
      <c r="H156" s="324" t="s">
        <v>919</v>
      </c>
      <c r="I156" s="324" t="s">
        <v>882</v>
      </c>
      <c r="J156" s="324">
        <v>50</v>
      </c>
      <c r="K156" s="320"/>
    </row>
    <row r="157" spans="2:11" ht="15" customHeight="1">
      <c r="B157" s="299"/>
      <c r="C157" s="324" t="s">
        <v>86</v>
      </c>
      <c r="D157" s="277"/>
      <c r="E157" s="277"/>
      <c r="F157" s="325" t="s">
        <v>880</v>
      </c>
      <c r="G157" s="277"/>
      <c r="H157" s="324" t="s">
        <v>941</v>
      </c>
      <c r="I157" s="324" t="s">
        <v>882</v>
      </c>
      <c r="J157" s="324" t="s">
        <v>942</v>
      </c>
      <c r="K157" s="320"/>
    </row>
    <row r="158" spans="2:11" ht="15" customHeight="1">
      <c r="B158" s="299"/>
      <c r="C158" s="324" t="s">
        <v>943</v>
      </c>
      <c r="D158" s="277"/>
      <c r="E158" s="277"/>
      <c r="F158" s="325" t="s">
        <v>880</v>
      </c>
      <c r="G158" s="277"/>
      <c r="H158" s="324" t="s">
        <v>944</v>
      </c>
      <c r="I158" s="324" t="s">
        <v>914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3"/>
      <c r="C160" s="277"/>
      <c r="D160" s="277"/>
      <c r="E160" s="277"/>
      <c r="F160" s="298"/>
      <c r="G160" s="277"/>
      <c r="H160" s="277"/>
      <c r="I160" s="277"/>
      <c r="J160" s="277"/>
      <c r="K160" s="273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6"/>
      <c r="C163" s="267" t="s">
        <v>945</v>
      </c>
      <c r="D163" s="267"/>
      <c r="E163" s="267"/>
      <c r="F163" s="267"/>
      <c r="G163" s="267"/>
      <c r="H163" s="267"/>
      <c r="I163" s="267"/>
      <c r="J163" s="267"/>
      <c r="K163" s="268"/>
    </row>
    <row r="164" spans="2:11" ht="17.25" customHeight="1">
      <c r="B164" s="266"/>
      <c r="C164" s="291" t="s">
        <v>874</v>
      </c>
      <c r="D164" s="291"/>
      <c r="E164" s="291"/>
      <c r="F164" s="291" t="s">
        <v>875</v>
      </c>
      <c r="G164" s="328"/>
      <c r="H164" s="329" t="s">
        <v>113</v>
      </c>
      <c r="I164" s="329" t="s">
        <v>56</v>
      </c>
      <c r="J164" s="291" t="s">
        <v>876</v>
      </c>
      <c r="K164" s="268"/>
    </row>
    <row r="165" spans="2:11" ht="17.25" customHeight="1">
      <c r="B165" s="269"/>
      <c r="C165" s="293" t="s">
        <v>877</v>
      </c>
      <c r="D165" s="293"/>
      <c r="E165" s="293"/>
      <c r="F165" s="294" t="s">
        <v>878</v>
      </c>
      <c r="G165" s="330"/>
      <c r="H165" s="331"/>
      <c r="I165" s="331"/>
      <c r="J165" s="293" t="s">
        <v>879</v>
      </c>
      <c r="K165" s="271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7" t="s">
        <v>883</v>
      </c>
      <c r="D167" s="277"/>
      <c r="E167" s="277"/>
      <c r="F167" s="298" t="s">
        <v>880</v>
      </c>
      <c r="G167" s="277"/>
      <c r="H167" s="277" t="s">
        <v>919</v>
      </c>
      <c r="I167" s="277" t="s">
        <v>882</v>
      </c>
      <c r="J167" s="277">
        <v>120</v>
      </c>
      <c r="K167" s="320"/>
    </row>
    <row r="168" spans="2:11" ht="15" customHeight="1">
      <c r="B168" s="299"/>
      <c r="C168" s="277" t="s">
        <v>928</v>
      </c>
      <c r="D168" s="277"/>
      <c r="E168" s="277"/>
      <c r="F168" s="298" t="s">
        <v>880</v>
      </c>
      <c r="G168" s="277"/>
      <c r="H168" s="277" t="s">
        <v>929</v>
      </c>
      <c r="I168" s="277" t="s">
        <v>882</v>
      </c>
      <c r="J168" s="277" t="s">
        <v>930</v>
      </c>
      <c r="K168" s="320"/>
    </row>
    <row r="169" spans="2:11" ht="15" customHeight="1">
      <c r="B169" s="299"/>
      <c r="C169" s="277" t="s">
        <v>829</v>
      </c>
      <c r="D169" s="277"/>
      <c r="E169" s="277"/>
      <c r="F169" s="298" t="s">
        <v>880</v>
      </c>
      <c r="G169" s="277"/>
      <c r="H169" s="277" t="s">
        <v>946</v>
      </c>
      <c r="I169" s="277" t="s">
        <v>882</v>
      </c>
      <c r="J169" s="277" t="s">
        <v>930</v>
      </c>
      <c r="K169" s="320"/>
    </row>
    <row r="170" spans="2:11" ht="15" customHeight="1">
      <c r="B170" s="299"/>
      <c r="C170" s="277" t="s">
        <v>885</v>
      </c>
      <c r="D170" s="277"/>
      <c r="E170" s="277"/>
      <c r="F170" s="298" t="s">
        <v>886</v>
      </c>
      <c r="G170" s="277"/>
      <c r="H170" s="277" t="s">
        <v>946</v>
      </c>
      <c r="I170" s="277" t="s">
        <v>882</v>
      </c>
      <c r="J170" s="277">
        <v>50</v>
      </c>
      <c r="K170" s="320"/>
    </row>
    <row r="171" spans="2:11" ht="15" customHeight="1">
      <c r="B171" s="299"/>
      <c r="C171" s="277" t="s">
        <v>888</v>
      </c>
      <c r="D171" s="277"/>
      <c r="E171" s="277"/>
      <c r="F171" s="298" t="s">
        <v>880</v>
      </c>
      <c r="G171" s="277"/>
      <c r="H171" s="277" t="s">
        <v>946</v>
      </c>
      <c r="I171" s="277" t="s">
        <v>890</v>
      </c>
      <c r="J171" s="277"/>
      <c r="K171" s="320"/>
    </row>
    <row r="172" spans="2:11" ht="15" customHeight="1">
      <c r="B172" s="299"/>
      <c r="C172" s="277" t="s">
        <v>899</v>
      </c>
      <c r="D172" s="277"/>
      <c r="E172" s="277"/>
      <c r="F172" s="298" t="s">
        <v>886</v>
      </c>
      <c r="G172" s="277"/>
      <c r="H172" s="277" t="s">
        <v>946</v>
      </c>
      <c r="I172" s="277" t="s">
        <v>882</v>
      </c>
      <c r="J172" s="277">
        <v>50</v>
      </c>
      <c r="K172" s="320"/>
    </row>
    <row r="173" spans="2:11" ht="15" customHeight="1">
      <c r="B173" s="299"/>
      <c r="C173" s="277" t="s">
        <v>907</v>
      </c>
      <c r="D173" s="277"/>
      <c r="E173" s="277"/>
      <c r="F173" s="298" t="s">
        <v>886</v>
      </c>
      <c r="G173" s="277"/>
      <c r="H173" s="277" t="s">
        <v>946</v>
      </c>
      <c r="I173" s="277" t="s">
        <v>882</v>
      </c>
      <c r="J173" s="277">
        <v>50</v>
      </c>
      <c r="K173" s="320"/>
    </row>
    <row r="174" spans="2:11" ht="15" customHeight="1">
      <c r="B174" s="299"/>
      <c r="C174" s="277" t="s">
        <v>905</v>
      </c>
      <c r="D174" s="277"/>
      <c r="E174" s="277"/>
      <c r="F174" s="298" t="s">
        <v>886</v>
      </c>
      <c r="G174" s="277"/>
      <c r="H174" s="277" t="s">
        <v>946</v>
      </c>
      <c r="I174" s="277" t="s">
        <v>882</v>
      </c>
      <c r="J174" s="277">
        <v>50</v>
      </c>
      <c r="K174" s="320"/>
    </row>
    <row r="175" spans="2:11" ht="15" customHeight="1">
      <c r="B175" s="299"/>
      <c r="C175" s="277" t="s">
        <v>112</v>
      </c>
      <c r="D175" s="277"/>
      <c r="E175" s="277"/>
      <c r="F175" s="298" t="s">
        <v>880</v>
      </c>
      <c r="G175" s="277"/>
      <c r="H175" s="277" t="s">
        <v>947</v>
      </c>
      <c r="I175" s="277" t="s">
        <v>948</v>
      </c>
      <c r="J175" s="277"/>
      <c r="K175" s="320"/>
    </row>
    <row r="176" spans="2:11" ht="15" customHeight="1">
      <c r="B176" s="299"/>
      <c r="C176" s="277" t="s">
        <v>56</v>
      </c>
      <c r="D176" s="277"/>
      <c r="E176" s="277"/>
      <c r="F176" s="298" t="s">
        <v>880</v>
      </c>
      <c r="G176" s="277"/>
      <c r="H176" s="277" t="s">
        <v>949</v>
      </c>
      <c r="I176" s="277" t="s">
        <v>950</v>
      </c>
      <c r="J176" s="277">
        <v>1</v>
      </c>
      <c r="K176" s="320"/>
    </row>
    <row r="177" spans="2:11" ht="15" customHeight="1">
      <c r="B177" s="299"/>
      <c r="C177" s="277" t="s">
        <v>52</v>
      </c>
      <c r="D177" s="277"/>
      <c r="E177" s="277"/>
      <c r="F177" s="298" t="s">
        <v>880</v>
      </c>
      <c r="G177" s="277"/>
      <c r="H177" s="277" t="s">
        <v>951</v>
      </c>
      <c r="I177" s="277" t="s">
        <v>882</v>
      </c>
      <c r="J177" s="277">
        <v>20</v>
      </c>
      <c r="K177" s="320"/>
    </row>
    <row r="178" spans="2:11" ht="15" customHeight="1">
      <c r="B178" s="299"/>
      <c r="C178" s="277" t="s">
        <v>113</v>
      </c>
      <c r="D178" s="277"/>
      <c r="E178" s="277"/>
      <c r="F178" s="298" t="s">
        <v>880</v>
      </c>
      <c r="G178" s="277"/>
      <c r="H178" s="277" t="s">
        <v>952</v>
      </c>
      <c r="I178" s="277" t="s">
        <v>882</v>
      </c>
      <c r="J178" s="277">
        <v>255</v>
      </c>
      <c r="K178" s="320"/>
    </row>
    <row r="179" spans="2:11" ht="15" customHeight="1">
      <c r="B179" s="299"/>
      <c r="C179" s="277" t="s">
        <v>114</v>
      </c>
      <c r="D179" s="277"/>
      <c r="E179" s="277"/>
      <c r="F179" s="298" t="s">
        <v>880</v>
      </c>
      <c r="G179" s="277"/>
      <c r="H179" s="277" t="s">
        <v>845</v>
      </c>
      <c r="I179" s="277" t="s">
        <v>882</v>
      </c>
      <c r="J179" s="277">
        <v>10</v>
      </c>
      <c r="K179" s="320"/>
    </row>
    <row r="180" spans="2:11" ht="15" customHeight="1">
      <c r="B180" s="299"/>
      <c r="C180" s="277" t="s">
        <v>115</v>
      </c>
      <c r="D180" s="277"/>
      <c r="E180" s="277"/>
      <c r="F180" s="298" t="s">
        <v>880</v>
      </c>
      <c r="G180" s="277"/>
      <c r="H180" s="277" t="s">
        <v>953</v>
      </c>
      <c r="I180" s="277" t="s">
        <v>914</v>
      </c>
      <c r="J180" s="277"/>
      <c r="K180" s="320"/>
    </row>
    <row r="181" spans="2:11" ht="15" customHeight="1">
      <c r="B181" s="299"/>
      <c r="C181" s="277" t="s">
        <v>954</v>
      </c>
      <c r="D181" s="277"/>
      <c r="E181" s="277"/>
      <c r="F181" s="298" t="s">
        <v>880</v>
      </c>
      <c r="G181" s="277"/>
      <c r="H181" s="277" t="s">
        <v>955</v>
      </c>
      <c r="I181" s="277" t="s">
        <v>914</v>
      </c>
      <c r="J181" s="277"/>
      <c r="K181" s="320"/>
    </row>
    <row r="182" spans="2:11" ht="15" customHeight="1">
      <c r="B182" s="299"/>
      <c r="C182" s="277" t="s">
        <v>943</v>
      </c>
      <c r="D182" s="277"/>
      <c r="E182" s="277"/>
      <c r="F182" s="298" t="s">
        <v>880</v>
      </c>
      <c r="G182" s="277"/>
      <c r="H182" s="277" t="s">
        <v>956</v>
      </c>
      <c r="I182" s="277" t="s">
        <v>914</v>
      </c>
      <c r="J182" s="277"/>
      <c r="K182" s="320"/>
    </row>
    <row r="183" spans="2:11" ht="15" customHeight="1">
      <c r="B183" s="299"/>
      <c r="C183" s="277" t="s">
        <v>117</v>
      </c>
      <c r="D183" s="277"/>
      <c r="E183" s="277"/>
      <c r="F183" s="298" t="s">
        <v>886</v>
      </c>
      <c r="G183" s="277"/>
      <c r="H183" s="277" t="s">
        <v>957</v>
      </c>
      <c r="I183" s="277" t="s">
        <v>882</v>
      </c>
      <c r="J183" s="277">
        <v>50</v>
      </c>
      <c r="K183" s="320"/>
    </row>
    <row r="184" spans="2:11" ht="15" customHeight="1">
      <c r="B184" s="299"/>
      <c r="C184" s="277" t="s">
        <v>958</v>
      </c>
      <c r="D184" s="277"/>
      <c r="E184" s="277"/>
      <c r="F184" s="298" t="s">
        <v>886</v>
      </c>
      <c r="G184" s="277"/>
      <c r="H184" s="277" t="s">
        <v>959</v>
      </c>
      <c r="I184" s="277" t="s">
        <v>960</v>
      </c>
      <c r="J184" s="277"/>
      <c r="K184" s="320"/>
    </row>
    <row r="185" spans="2:11" ht="15" customHeight="1">
      <c r="B185" s="299"/>
      <c r="C185" s="277" t="s">
        <v>961</v>
      </c>
      <c r="D185" s="277"/>
      <c r="E185" s="277"/>
      <c r="F185" s="298" t="s">
        <v>886</v>
      </c>
      <c r="G185" s="277"/>
      <c r="H185" s="277" t="s">
        <v>962</v>
      </c>
      <c r="I185" s="277" t="s">
        <v>960</v>
      </c>
      <c r="J185" s="277"/>
      <c r="K185" s="320"/>
    </row>
    <row r="186" spans="2:11" ht="15" customHeight="1">
      <c r="B186" s="299"/>
      <c r="C186" s="277" t="s">
        <v>963</v>
      </c>
      <c r="D186" s="277"/>
      <c r="E186" s="277"/>
      <c r="F186" s="298" t="s">
        <v>886</v>
      </c>
      <c r="G186" s="277"/>
      <c r="H186" s="277" t="s">
        <v>964</v>
      </c>
      <c r="I186" s="277" t="s">
        <v>960</v>
      </c>
      <c r="J186" s="277"/>
      <c r="K186" s="320"/>
    </row>
    <row r="187" spans="2:11" ht="15" customHeight="1">
      <c r="B187" s="299"/>
      <c r="C187" s="332" t="s">
        <v>965</v>
      </c>
      <c r="D187" s="277"/>
      <c r="E187" s="277"/>
      <c r="F187" s="298" t="s">
        <v>886</v>
      </c>
      <c r="G187" s="277"/>
      <c r="H187" s="277" t="s">
        <v>966</v>
      </c>
      <c r="I187" s="277" t="s">
        <v>967</v>
      </c>
      <c r="J187" s="333" t="s">
        <v>968</v>
      </c>
      <c r="K187" s="320"/>
    </row>
    <row r="188" spans="2:11" ht="15" customHeight="1">
      <c r="B188" s="299"/>
      <c r="C188" s="283" t="s">
        <v>41</v>
      </c>
      <c r="D188" s="277"/>
      <c r="E188" s="277"/>
      <c r="F188" s="298" t="s">
        <v>880</v>
      </c>
      <c r="G188" s="277"/>
      <c r="H188" s="273" t="s">
        <v>969</v>
      </c>
      <c r="I188" s="277" t="s">
        <v>970</v>
      </c>
      <c r="J188" s="277"/>
      <c r="K188" s="320"/>
    </row>
    <row r="189" spans="2:11" ht="15" customHeight="1">
      <c r="B189" s="299"/>
      <c r="C189" s="283" t="s">
        <v>971</v>
      </c>
      <c r="D189" s="277"/>
      <c r="E189" s="277"/>
      <c r="F189" s="298" t="s">
        <v>880</v>
      </c>
      <c r="G189" s="277"/>
      <c r="H189" s="277" t="s">
        <v>972</v>
      </c>
      <c r="I189" s="277" t="s">
        <v>914</v>
      </c>
      <c r="J189" s="277"/>
      <c r="K189" s="320"/>
    </row>
    <row r="190" spans="2:11" ht="15" customHeight="1">
      <c r="B190" s="299"/>
      <c r="C190" s="283" t="s">
        <v>973</v>
      </c>
      <c r="D190" s="277"/>
      <c r="E190" s="277"/>
      <c r="F190" s="298" t="s">
        <v>880</v>
      </c>
      <c r="G190" s="277"/>
      <c r="H190" s="277" t="s">
        <v>974</v>
      </c>
      <c r="I190" s="277" t="s">
        <v>914</v>
      </c>
      <c r="J190" s="277"/>
      <c r="K190" s="320"/>
    </row>
    <row r="191" spans="2:11" ht="15" customHeight="1">
      <c r="B191" s="299"/>
      <c r="C191" s="283" t="s">
        <v>975</v>
      </c>
      <c r="D191" s="277"/>
      <c r="E191" s="277"/>
      <c r="F191" s="298" t="s">
        <v>886</v>
      </c>
      <c r="G191" s="277"/>
      <c r="H191" s="277" t="s">
        <v>976</v>
      </c>
      <c r="I191" s="277" t="s">
        <v>914</v>
      </c>
      <c r="J191" s="277"/>
      <c r="K191" s="320"/>
    </row>
    <row r="192" spans="2:11" ht="15" customHeight="1">
      <c r="B192" s="326"/>
      <c r="C192" s="334"/>
      <c r="D192" s="308"/>
      <c r="E192" s="308"/>
      <c r="F192" s="308"/>
      <c r="G192" s="308"/>
      <c r="H192" s="308"/>
      <c r="I192" s="308"/>
      <c r="J192" s="308"/>
      <c r="K192" s="327"/>
    </row>
    <row r="193" spans="2:11" ht="18.75" customHeight="1">
      <c r="B193" s="273"/>
      <c r="C193" s="277"/>
      <c r="D193" s="277"/>
      <c r="E193" s="277"/>
      <c r="F193" s="298"/>
      <c r="G193" s="277"/>
      <c r="H193" s="277"/>
      <c r="I193" s="277"/>
      <c r="J193" s="277"/>
      <c r="K193" s="273"/>
    </row>
    <row r="194" spans="2:11" ht="18.75" customHeight="1">
      <c r="B194" s="273"/>
      <c r="C194" s="277"/>
      <c r="D194" s="277"/>
      <c r="E194" s="277"/>
      <c r="F194" s="298"/>
      <c r="G194" s="277"/>
      <c r="H194" s="277"/>
      <c r="I194" s="277"/>
      <c r="J194" s="277"/>
      <c r="K194" s="273"/>
    </row>
    <row r="195" spans="2:11" ht="18.75" customHeight="1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spans="2:11" ht="13.5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1">
      <c r="B197" s="266"/>
      <c r="C197" s="267" t="s">
        <v>977</v>
      </c>
      <c r="D197" s="267"/>
      <c r="E197" s="267"/>
      <c r="F197" s="267"/>
      <c r="G197" s="267"/>
      <c r="H197" s="267"/>
      <c r="I197" s="267"/>
      <c r="J197" s="267"/>
      <c r="K197" s="268"/>
    </row>
    <row r="198" spans="2:11" ht="25.5" customHeight="1">
      <c r="B198" s="266"/>
      <c r="C198" s="335" t="s">
        <v>978</v>
      </c>
      <c r="D198" s="335"/>
      <c r="E198" s="335"/>
      <c r="F198" s="335" t="s">
        <v>979</v>
      </c>
      <c r="G198" s="336"/>
      <c r="H198" s="335" t="s">
        <v>980</v>
      </c>
      <c r="I198" s="335"/>
      <c r="J198" s="335"/>
      <c r="K198" s="268"/>
    </row>
    <row r="199" spans="2:11" ht="5.25" customHeight="1">
      <c r="B199" s="299"/>
      <c r="C199" s="296"/>
      <c r="D199" s="296"/>
      <c r="E199" s="296"/>
      <c r="F199" s="296"/>
      <c r="G199" s="277"/>
      <c r="H199" s="296"/>
      <c r="I199" s="296"/>
      <c r="J199" s="296"/>
      <c r="K199" s="320"/>
    </row>
    <row r="200" spans="2:11" ht="15" customHeight="1">
      <c r="B200" s="299"/>
      <c r="C200" s="277" t="s">
        <v>970</v>
      </c>
      <c r="D200" s="277"/>
      <c r="E200" s="277"/>
      <c r="F200" s="298" t="s">
        <v>42</v>
      </c>
      <c r="G200" s="277"/>
      <c r="H200" s="277" t="s">
        <v>981</v>
      </c>
      <c r="I200" s="277"/>
      <c r="J200" s="277"/>
      <c r="K200" s="320"/>
    </row>
    <row r="201" spans="2:11" ht="15" customHeight="1">
      <c r="B201" s="299"/>
      <c r="C201" s="305"/>
      <c r="D201" s="277"/>
      <c r="E201" s="277"/>
      <c r="F201" s="298" t="s">
        <v>43</v>
      </c>
      <c r="G201" s="277"/>
      <c r="H201" s="277" t="s">
        <v>982</v>
      </c>
      <c r="I201" s="277"/>
      <c r="J201" s="277"/>
      <c r="K201" s="320"/>
    </row>
    <row r="202" spans="2:11" ht="15" customHeight="1">
      <c r="B202" s="299"/>
      <c r="C202" s="305"/>
      <c r="D202" s="277"/>
      <c r="E202" s="277"/>
      <c r="F202" s="298" t="s">
        <v>46</v>
      </c>
      <c r="G202" s="277"/>
      <c r="H202" s="277" t="s">
        <v>983</v>
      </c>
      <c r="I202" s="277"/>
      <c r="J202" s="277"/>
      <c r="K202" s="320"/>
    </row>
    <row r="203" spans="2:11" ht="15" customHeight="1">
      <c r="B203" s="299"/>
      <c r="C203" s="277"/>
      <c r="D203" s="277"/>
      <c r="E203" s="277"/>
      <c r="F203" s="298" t="s">
        <v>44</v>
      </c>
      <c r="G203" s="277"/>
      <c r="H203" s="277" t="s">
        <v>984</v>
      </c>
      <c r="I203" s="277"/>
      <c r="J203" s="277"/>
      <c r="K203" s="320"/>
    </row>
    <row r="204" spans="2:11" ht="15" customHeight="1">
      <c r="B204" s="299"/>
      <c r="C204" s="277"/>
      <c r="D204" s="277"/>
      <c r="E204" s="277"/>
      <c r="F204" s="298" t="s">
        <v>45</v>
      </c>
      <c r="G204" s="277"/>
      <c r="H204" s="277" t="s">
        <v>985</v>
      </c>
      <c r="I204" s="277"/>
      <c r="J204" s="277"/>
      <c r="K204" s="320"/>
    </row>
    <row r="205" spans="2:11" ht="15" customHeight="1">
      <c r="B205" s="299"/>
      <c r="C205" s="277"/>
      <c r="D205" s="277"/>
      <c r="E205" s="277"/>
      <c r="F205" s="298"/>
      <c r="G205" s="277"/>
      <c r="H205" s="277"/>
      <c r="I205" s="277"/>
      <c r="J205" s="277"/>
      <c r="K205" s="320"/>
    </row>
    <row r="206" spans="2:11" ht="15" customHeight="1">
      <c r="B206" s="299"/>
      <c r="C206" s="277" t="s">
        <v>926</v>
      </c>
      <c r="D206" s="277"/>
      <c r="E206" s="277"/>
      <c r="F206" s="298" t="s">
        <v>75</v>
      </c>
      <c r="G206" s="277"/>
      <c r="H206" s="277" t="s">
        <v>986</v>
      </c>
      <c r="I206" s="277"/>
      <c r="J206" s="277"/>
      <c r="K206" s="320"/>
    </row>
    <row r="207" spans="2:11" ht="15" customHeight="1">
      <c r="B207" s="299"/>
      <c r="C207" s="305"/>
      <c r="D207" s="277"/>
      <c r="E207" s="277"/>
      <c r="F207" s="298" t="s">
        <v>823</v>
      </c>
      <c r="G207" s="277"/>
      <c r="H207" s="277" t="s">
        <v>824</v>
      </c>
      <c r="I207" s="277"/>
      <c r="J207" s="277"/>
      <c r="K207" s="320"/>
    </row>
    <row r="208" spans="2:11" ht="15" customHeight="1">
      <c r="B208" s="299"/>
      <c r="C208" s="277"/>
      <c r="D208" s="277"/>
      <c r="E208" s="277"/>
      <c r="F208" s="298" t="s">
        <v>821</v>
      </c>
      <c r="G208" s="277"/>
      <c r="H208" s="277" t="s">
        <v>987</v>
      </c>
      <c r="I208" s="277"/>
      <c r="J208" s="277"/>
      <c r="K208" s="320"/>
    </row>
    <row r="209" spans="2:11" ht="15" customHeight="1">
      <c r="B209" s="337"/>
      <c r="C209" s="305"/>
      <c r="D209" s="305"/>
      <c r="E209" s="305"/>
      <c r="F209" s="298" t="s">
        <v>825</v>
      </c>
      <c r="G209" s="283"/>
      <c r="H209" s="324" t="s">
        <v>826</v>
      </c>
      <c r="I209" s="324"/>
      <c r="J209" s="324"/>
      <c r="K209" s="338"/>
    </row>
    <row r="210" spans="2:11" ht="15" customHeight="1">
      <c r="B210" s="337"/>
      <c r="C210" s="305"/>
      <c r="D210" s="305"/>
      <c r="E210" s="305"/>
      <c r="F210" s="298" t="s">
        <v>827</v>
      </c>
      <c r="G210" s="283"/>
      <c r="H210" s="324" t="s">
        <v>988</v>
      </c>
      <c r="I210" s="324"/>
      <c r="J210" s="324"/>
      <c r="K210" s="338"/>
    </row>
    <row r="211" spans="2:11" ht="15" customHeight="1">
      <c r="B211" s="337"/>
      <c r="C211" s="305"/>
      <c r="D211" s="305"/>
      <c r="E211" s="305"/>
      <c r="F211" s="339"/>
      <c r="G211" s="283"/>
      <c r="H211" s="340"/>
      <c r="I211" s="340"/>
      <c r="J211" s="340"/>
      <c r="K211" s="338"/>
    </row>
    <row r="212" spans="2:11" ht="15" customHeight="1">
      <c r="B212" s="337"/>
      <c r="C212" s="277" t="s">
        <v>950</v>
      </c>
      <c r="D212" s="305"/>
      <c r="E212" s="305"/>
      <c r="F212" s="298">
        <v>1</v>
      </c>
      <c r="G212" s="283"/>
      <c r="H212" s="324" t="s">
        <v>989</v>
      </c>
      <c r="I212" s="324"/>
      <c r="J212" s="324"/>
      <c r="K212" s="338"/>
    </row>
    <row r="213" spans="2:11" ht="15" customHeight="1">
      <c r="B213" s="337"/>
      <c r="C213" s="305"/>
      <c r="D213" s="305"/>
      <c r="E213" s="305"/>
      <c r="F213" s="298">
        <v>2</v>
      </c>
      <c r="G213" s="283"/>
      <c r="H213" s="324" t="s">
        <v>990</v>
      </c>
      <c r="I213" s="324"/>
      <c r="J213" s="324"/>
      <c r="K213" s="338"/>
    </row>
    <row r="214" spans="2:11" ht="15" customHeight="1">
      <c r="B214" s="337"/>
      <c r="C214" s="305"/>
      <c r="D214" s="305"/>
      <c r="E214" s="305"/>
      <c r="F214" s="298">
        <v>3</v>
      </c>
      <c r="G214" s="283"/>
      <c r="H214" s="324" t="s">
        <v>991</v>
      </c>
      <c r="I214" s="324"/>
      <c r="J214" s="324"/>
      <c r="K214" s="338"/>
    </row>
    <row r="215" spans="2:11" ht="15" customHeight="1">
      <c r="B215" s="337"/>
      <c r="C215" s="305"/>
      <c r="D215" s="305"/>
      <c r="E215" s="305"/>
      <c r="F215" s="298">
        <v>4</v>
      </c>
      <c r="G215" s="283"/>
      <c r="H215" s="324" t="s">
        <v>992</v>
      </c>
      <c r="I215" s="324"/>
      <c r="J215" s="324"/>
      <c r="K215" s="338"/>
    </row>
    <row r="216" spans="2:11" ht="12.75" customHeight="1">
      <c r="B216" s="341"/>
      <c r="C216" s="342"/>
      <c r="D216" s="342"/>
      <c r="E216" s="342"/>
      <c r="F216" s="342"/>
      <c r="G216" s="342"/>
      <c r="H216" s="342"/>
      <c r="I216" s="342"/>
      <c r="J216" s="342"/>
      <c r="K216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DT178731\Nesnera</cp:lastModifiedBy>
  <dcterms:created xsi:type="dcterms:W3CDTF">2018-02-17T08:48:48Z</dcterms:created>
  <dcterms:modified xsi:type="dcterms:W3CDTF">2018-02-17T08:48:50Z</dcterms:modified>
  <cp:category/>
  <cp:version/>
  <cp:contentType/>
  <cp:contentStatus/>
</cp:coreProperties>
</file>