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256" windowHeight="7752" activeTab="0"/>
  </bookViews>
  <sheets>
    <sheet name="Rekapitulace stavby" sheetId="1" r:id="rId1"/>
    <sheet name="SO 02 - II. ETAPA - SEVER..." sheetId="2" r:id="rId2"/>
    <sheet name="VRN - VEDLEJŠÍ ROZPOČTOVÉ..." sheetId="3" r:id="rId3"/>
    <sheet name="Pokyny pro vyplnění" sheetId="4" r:id="rId4"/>
  </sheets>
  <definedNames>
    <definedName name="_xlnm._FilterDatabase" localSheetId="1" hidden="1">'SO 02 - II. ETAPA - SEVER...'!$C$92:$K$378</definedName>
    <definedName name="_xlnm._FilterDatabase" localSheetId="2" hidden="1">'VRN - VEDLEJŠÍ ROZPOČTOVÉ...'!$C$78:$K$84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 02 - II. ETAPA - SEVER...'!$C$4:$J$36,'SO 02 - II. ETAPA - SEVER...'!$C$42:$J$74,'SO 02 - II. ETAPA - SEVER...'!$C$80:$K$378</definedName>
    <definedName name="_xlnm.Print_Area" localSheetId="2">'VRN - VEDLEJŠÍ ROZPOČTOVÉ...'!$C$4:$J$36,'VRN - VEDLEJŠÍ ROZPOČTOVÉ...'!$C$42:$J$60,'VRN - VEDLEJŠÍ ROZPOČTOVÉ...'!$C$66:$K$84</definedName>
    <definedName name="_xlnm.Print_Titles" localSheetId="0">'Rekapitulace stavby'!$49:$49</definedName>
    <definedName name="_xlnm.Print_Titles" localSheetId="1">'SO 02 - II. ETAPA - SEVER...'!$92:$92</definedName>
    <definedName name="_xlnm.Print_Titles" localSheetId="2">'VRN - VEDLEJŠÍ ROZPOČTOVÉ...'!$78:$78</definedName>
  </definedNames>
  <calcPr calcId="152511"/>
</workbook>
</file>

<file path=xl/sharedStrings.xml><?xml version="1.0" encoding="utf-8"?>
<sst xmlns="http://schemas.openxmlformats.org/spreadsheetml/2006/main" count="3724" uniqueCount="730">
  <si>
    <t>Export VZ</t>
  </si>
  <si>
    <t>List obsahuje:</t>
  </si>
  <si>
    <t>1) Rekapitulace stavby</t>
  </si>
  <si>
    <t>2) Rekapitulace objektů stavby a soupisů prací</t>
  </si>
  <si>
    <t>3.0</t>
  </si>
  <si>
    <t>ZAMOK</t>
  </si>
  <si>
    <t>False</t>
  </si>
  <si>
    <t>{85be7f89-2d92-4ebe-a3f1-ab9179c0e548}</t>
  </si>
  <si>
    <t>0,01</t>
  </si>
  <si>
    <t>21</t>
  </si>
  <si>
    <t>15</t>
  </si>
  <si>
    <t>REKAPITULACE STAVBY</t>
  </si>
  <si>
    <t>v ---  níže se nacházejí doplnkové a pomocné údaje k sestavám  --- v</t>
  </si>
  <si>
    <t>Návod na vyplnění</t>
  </si>
  <si>
    <t>0,001</t>
  </si>
  <si>
    <t>Kód:</t>
  </si>
  <si>
    <t>SLUKNOV1701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</si>
  <si>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</si>
  <si>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</si>
  <si>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DŮM KULTURY-revitalizace obj. č.p. 321Šluknov-REVITALIZACE FASÁDY</t>
  </si>
  <si>
    <t>KSO:</t>
  </si>
  <si>
    <t>801 61 12</t>
  </si>
  <si>
    <t>CC-CZ:</t>
  </si>
  <si>
    <t>12201</t>
  </si>
  <si>
    <t>Místo:</t>
  </si>
  <si>
    <t>ul.T.G.MASARYKA, ŠLUKNOV</t>
  </si>
  <si>
    <t>Datum:</t>
  </si>
  <si>
    <t>29.1.2017</t>
  </si>
  <si>
    <t>CZ-CPA:</t>
  </si>
  <si>
    <t>41.00.23</t>
  </si>
  <si>
    <t>Zadavatel:</t>
  </si>
  <si>
    <t>IČ:</t>
  </si>
  <si>
    <t/>
  </si>
  <si>
    <t>MĚSTO ŠLUKNOV, Nám.Míru 1, Šluknov</t>
  </si>
  <si>
    <t>DIČ:</t>
  </si>
  <si>
    <t>Uchazeč:</t>
  </si>
  <si>
    <t>Vyplň údaj</t>
  </si>
  <si>
    <t>Projektant:</t>
  </si>
  <si>
    <t xml:space="preserve">Ing.Milan Zezula, Rumburk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</si>
  <si>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</si>
  <si>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</si>
  <si>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</si>
  <si>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</si>
  <si>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</si>
  <si>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</si>
  <si>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</si>
  <si>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</si>
  <si>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</si>
  <si>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</si>
  <si>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</si>
  <si>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</si>
  <si>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</si>
  <si>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</si>
  <si>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</si>
  <si>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</si>
  <si>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</si>
  <si>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</si>
  <si>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</si>
  <si>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</si>
  <si>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</si>
  <si>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</si>
  <si>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</si>
  <si>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</si>
  <si>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</si>
  <si>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</si>
  <si>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</si>
  <si>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</si>
  <si>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</si>
  <si>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</si>
  <si>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</si>
  <si>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</si>
  <si>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</si>
  <si>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</si>
  <si>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</si>
  <si>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</si>
  <si>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</si>
  <si>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</si>
  <si>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</si>
  <si>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</si>
  <si>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</si>
  <si>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</si>
  <si>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02</t>
  </si>
  <si>
    <t>II. ETAPA - SEVERNÍ POHLED</t>
  </si>
  <si>
    <t>STA</t>
  </si>
  <si>
    <t>1</t>
  </si>
  <si>
    <t>{8f2eb241-803c-4f11-b3b0-2a0c437b4c95}</t>
  </si>
  <si>
    <t>2</t>
  </si>
  <si>
    <t>VRN</t>
  </si>
  <si>
    <t>VEDLEJŠÍ ROZPOČTOVÉ NÁKLADY</t>
  </si>
  <si>
    <t>{7d11c6c7-44fe-41bf-8c5d-7db23797d2e3}</t>
  </si>
  <si>
    <t>1) Krycí list soupisu</t>
  </si>
  <si>
    <t>2) Rekapitulace</t>
  </si>
  <si>
    <t>3) Soupis prací</t>
  </si>
  <si>
    <t>Zpět na list:</t>
  </si>
  <si>
    <t>Rekapitulace stavby</t>
  </si>
  <si>
    <t>KRYCÍ LIST SOUPISU</t>
  </si>
  <si>
    <t>Objekt:</t>
  </si>
  <si>
    <t>SO 02 - II. ETAPA - SEVERNÍ POHLED</t>
  </si>
  <si>
    <t>REKAPITULACE ČLENĚNÍ SOUPISU PRACÍ</t>
  </si>
  <si>
    <t>Kód dílu - Popis</t>
  </si>
  <si>
    <t>Cena celkem [CZK]</t>
  </si>
  <si>
    <t>Náklady soupisu celkem</t>
  </si>
  <si>
    <t>-1</t>
  </si>
  <si>
    <t>HSV - Práce a dodávky HSV</t>
  </si>
  <si>
    <t xml:space="preserve">    6 - Úpravy povrchů, podlahy a osazování výplní</t>
  </si>
  <si>
    <t xml:space="preserve">      62 - Úprava povrchů vnějších</t>
  </si>
  <si>
    <t xml:space="preserve">      621 - Úprava povrchů vnějších - sokl</t>
  </si>
  <si>
    <t xml:space="preserve">      623 - Úprava povrchů vnějších - štukatérské práce</t>
  </si>
  <si>
    <t xml:space="preserve">    9 - Ostatní konstrukce a práce, bourání</t>
  </si>
  <si>
    <t xml:space="preserve">      94 - Lešení a stavební výtahy</t>
  </si>
  <si>
    <t xml:space="preserve">      96 - Bourání konstrukcí</t>
  </si>
  <si>
    <t xml:space="preserve">    998 - Přesun hmot</t>
  </si>
  <si>
    <t>PSV - Práce a dodávky PSV</t>
  </si>
  <si>
    <t xml:space="preserve">    711 - Izolace proti vodě, vlhkosti a plynům</t>
  </si>
  <si>
    <t xml:space="preserve">    764 - Konstrukce klempířské</t>
  </si>
  <si>
    <t xml:space="preserve">    767 - Konstrukce zámečnické</t>
  </si>
  <si>
    <t xml:space="preserve">    783 - Dokončovací práce - nátěry</t>
  </si>
  <si>
    <t>M - Práce a dodávky M</t>
  </si>
  <si>
    <t xml:space="preserve">    21-M - Elektromontáže</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</si>
  <si>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</si>
  <si>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</si>
  <si>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</si>
  <si>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</si>
  <si>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</si>
  <si>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</si>
  <si>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</si>
  <si>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</si>
  <si>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</si>
  <si>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</si>
  <si>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</si>
  <si>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</si>
  <si>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</si>
  <si>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</si>
  <si>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</si>
  <si>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</si>
  <si>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</si>
  <si>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</si>
  <si>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</si>
  <si>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</si>
  <si>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62</t>
  </si>
  <si>
    <t>Úprava povrchů vnějších</t>
  </si>
  <si>
    <t>K</t>
  </si>
  <si>
    <t>985131311.70R</t>
  </si>
  <si>
    <t>Ruční čištění ploch stěn špachtlemi</t>
  </si>
  <si>
    <t>m2</t>
  </si>
  <si>
    <t>4</t>
  </si>
  <si>
    <t>3</t>
  </si>
  <si>
    <t>-85794808</t>
  </si>
  <si>
    <t>PSC</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</si>
  <si>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</si>
  <si>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VV</t>
  </si>
  <si>
    <t>14,8*25,2</t>
  </si>
  <si>
    <t>25,2*0,4   "římsa"</t>
  </si>
  <si>
    <t>25,2*0,7   "římsa"</t>
  </si>
  <si>
    <t xml:space="preserve">-(1,02*2,04*5+0,95*2,04*2)    </t>
  </si>
  <si>
    <t xml:space="preserve">-(1,18*2,52*1+0,9*2,52*1+1,99*2,52*1+0,89*2,52*1+1,2*2,52*4+1,79*2,52*1)    </t>
  </si>
  <si>
    <t xml:space="preserve">-(1,2*2,52*5+0,9*2,52*2+1,99*2,52*1+0,83*2,52*2)    </t>
  </si>
  <si>
    <t>(1,02+2,04*2)*0,25*5</t>
  </si>
  <si>
    <t>(0,95+2,04*2)*0,25*2</t>
  </si>
  <si>
    <t>(1,18+2,52*2)*0,25*1</t>
  </si>
  <si>
    <t>(0,9+2,52*2)*0,25*(1+2)</t>
  </si>
  <si>
    <t>(1,99+2,52*2)*0,25*(1+1)</t>
  </si>
  <si>
    <t>(0,89+2,52*2)*0,25*1</t>
  </si>
  <si>
    <t>(1,2+2,52*2)*0,25*(4+5)</t>
  </si>
  <si>
    <t>(1,79+2,52*2)*0,25*1</t>
  </si>
  <si>
    <t>(0,83+2,52*2)*0,25*2</t>
  </si>
  <si>
    <t>-1,71*(3,52+2,79)/2</t>
  </si>
  <si>
    <t>-(2,63*3,57)</t>
  </si>
  <si>
    <t>(1,71+(3,82+2,09)/2*2)*0,5</t>
  </si>
  <si>
    <t>(2,63+2,87*2)*0,35</t>
  </si>
  <si>
    <t>7,82*7,24+(2,5+0,7)/2*4,6*2+(5,5+2,5)/2*2,6+5,6*0,64*2+10,75*0,4   "štít včetně zadní části"</t>
  </si>
  <si>
    <t>-1,23*2,52*1</t>
  </si>
  <si>
    <t>(1,23+2,52*2)*0,25*1</t>
  </si>
  <si>
    <t xml:space="preserve">4,1*1*2   </t>
  </si>
  <si>
    <t>Mezisoučet   POHLED SEVERNÍ</t>
  </si>
  <si>
    <t>Součet</t>
  </si>
  <si>
    <t>629995101</t>
  </si>
  <si>
    <t>Očištění vnějších ploch tlakovou vodou omytím</t>
  </si>
  <si>
    <t>CS ÚRS 2017 01</t>
  </si>
  <si>
    <t>-1701224868</t>
  </si>
  <si>
    <t>"viz pol.č. 985131311.70R"   458,85</t>
  </si>
  <si>
    <t>622131121</t>
  </si>
  <si>
    <t>Podkladní a spojovací vrstva vnějších omítaných ploch penetrace akrylát-silikonová nanášená ručně stěn</t>
  </si>
  <si>
    <t>-443911645</t>
  </si>
  <si>
    <t>622325503</t>
  </si>
  <si>
    <t>Oprava vápenné omítky vnějších ploch stupně členitosti 4 štukové, v rozsahu opravované plochy přes 20 do 30%</t>
  </si>
  <si>
    <t>-1352903510</t>
  </si>
  <si>
    <t>"VČETNĚ ROZFILCOVÁNÍ VÁPENNÝM MLÉKEM"</t>
  </si>
  <si>
    <t>5</t>
  </si>
  <si>
    <t>783826635.70R</t>
  </si>
  <si>
    <t>Sjednocující hydrofobizační nátěr omítek stupně členitosti 4, ke snížení savosti a sjednocení</t>
  </si>
  <si>
    <t>1014309906</t>
  </si>
  <si>
    <t>0,25*(1,1*5+0,95*2)</t>
  </si>
  <si>
    <t>Mezisoučet   PARAPETY 1.np</t>
  </si>
  <si>
    <t>783823177</t>
  </si>
  <si>
    <t>Penetrační nátěr omítek hladkých omítek hladkých, zrnitých tenkovrstvých nebo štukových stupně členitosti 4 vápenný</t>
  </si>
  <si>
    <t>1824582818</t>
  </si>
  <si>
    <t>"viz pol.č. 622325503"   458,85</t>
  </si>
  <si>
    <t>7</t>
  </si>
  <si>
    <t>783827467</t>
  </si>
  <si>
    <t>Krycí (ochranný ) nátěr omítek dvojnásobný hladkých omítek hladkých, zrnitých tenkovrstvých nebo štukových stupně členitosti 4 vápenný</t>
  </si>
  <si>
    <t>1407056786</t>
  </si>
  <si>
    <t>"TYP NÁTĚRU NUTNO ODSOUHLASIT"</t>
  </si>
  <si>
    <t>8</t>
  </si>
  <si>
    <t>783897603</t>
  </si>
  <si>
    <t>Krycí (ochranný ) nátěr omítek Příplatek k cenám za zvýšenou pracnost provádění styku 2 barev dvojnásobného nátěru</t>
  </si>
  <si>
    <t>1682788729</t>
  </si>
  <si>
    <t>"viz pol.č. 783827467"   458,85</t>
  </si>
  <si>
    <t>9</t>
  </si>
  <si>
    <t>783897611</t>
  </si>
  <si>
    <t>Krycí (ochranný ) nátěr omítek Příplatek k cenám za provádění barevného nátěru v odstínu středně sytém dvojnásobného</t>
  </si>
  <si>
    <t>1188950357</t>
  </si>
  <si>
    <t>10</t>
  </si>
  <si>
    <t>783806815</t>
  </si>
  <si>
    <t>Odstranění nátěrů z omítek omytím tlakovou vodou</t>
  </si>
  <si>
    <t>-1399835578</t>
  </si>
  <si>
    <t>"PARAPETY 1.np"</t>
  </si>
  <si>
    <t>11</t>
  </si>
  <si>
    <t>783823155</t>
  </si>
  <si>
    <t>Penetrační nátěr omítek hrubých betonových povrchů nebo omítek hrubých, rýhovaných tenkovrstvých nebo škrábaných (břízolitových) silikonový</t>
  </si>
  <si>
    <t>-1089754897</t>
  </si>
  <si>
    <t>12</t>
  </si>
  <si>
    <t>783827525</t>
  </si>
  <si>
    <t>Krycí (ochranný ) nátěr omítek dvojnásobný hrubých betonových povrchů nebo omítek hrubých, rýhovaných tenkovrstvých nebo škrábaných (břízolitových) silikonový</t>
  </si>
  <si>
    <t>-1965061034</t>
  </si>
  <si>
    <t>13</t>
  </si>
  <si>
    <t>-360302519</t>
  </si>
  <si>
    <t>14</t>
  </si>
  <si>
    <t>783897615</t>
  </si>
  <si>
    <t>Krycí (ochranný ) nátěr omítek Příplatek k cenám za provádění barevného nátěru v odstínu sytém dvojnásobného</t>
  </si>
  <si>
    <t>263310016</t>
  </si>
  <si>
    <t>629135102</t>
  </si>
  <si>
    <t>Vyrovnávací vrstva z cementové malty pod klempířskými prvky šířky přes 150 do 300 mm</t>
  </si>
  <si>
    <t>m</t>
  </si>
  <si>
    <t>196770157</t>
  </si>
  <si>
    <t>"cca"   (50+20+30)   "pod parapety a římsy - nutno upřesnit při realizaci"</t>
  </si>
  <si>
    <t>16</t>
  </si>
  <si>
    <t>310237281</t>
  </si>
  <si>
    <t>Zazdívka otvorů ve zdivu nadzákladovém cihlami pálenými plochy přes 0,09 m2 do 0,25 m2, ve zdi tl. přes 750 do 900 mm</t>
  </si>
  <si>
    <t>kus</t>
  </si>
  <si>
    <t>-1541733668</t>
  </si>
  <si>
    <t>4   "ŽALUZIE"</t>
  </si>
  <si>
    <t>17</t>
  </si>
  <si>
    <t>629991011</t>
  </si>
  <si>
    <t>Zakrytí vnějších ploch před znečištěním včetně pozdějšího odkrytí výplní otvorů a svislých ploch fólií přilepenou lepící páskou</t>
  </si>
  <si>
    <t>1078270447</t>
  </si>
  <si>
    <t xml:space="preserve">Poznámka k souboru cen:
1. V ceně -1012 nejsou započteny náklady na dodávku a montáž začišťovací lišty; tyto se oceňují cenou 622 14-3004 této části katalogu a materiálem ve specifikaci. </t>
  </si>
  <si>
    <t>1,1*2,1*5+0,95*2,1*2</t>
  </si>
  <si>
    <t xml:space="preserve">1,2*2,6*1+0,9*2,6*1+2*2,6*1+0,9*2,6*1+1,2*2,6*4+1,8*2,6*1    </t>
  </si>
  <si>
    <t xml:space="preserve">1,2*2,6*5+0,9*2,6*2+2*2,6*1+0,9*2,6*2    </t>
  </si>
  <si>
    <t>1,8*3,6</t>
  </si>
  <si>
    <t>2,7*3,6</t>
  </si>
  <si>
    <t>1,3*2,6*1</t>
  </si>
  <si>
    <t>Mezisoučet   okna a dveře</t>
  </si>
  <si>
    <t>25,2*(1+0,5)/2</t>
  </si>
  <si>
    <t>Mezisoučet   žulový sokl</t>
  </si>
  <si>
    <t>50</t>
  </si>
  <si>
    <t>Mezisoučet   STŘECHA</t>
  </si>
  <si>
    <t xml:space="preserve">Součet  </t>
  </si>
  <si>
    <t>621</t>
  </si>
  <si>
    <t>Úprava povrchů vnějších - sokl</t>
  </si>
  <si>
    <t>18</t>
  </si>
  <si>
    <t>760511305</t>
  </si>
  <si>
    <t>19</t>
  </si>
  <si>
    <t>985131111</t>
  </si>
  <si>
    <t>Očištění ploch stěn, rubu kleneb a podlah tlakovou vodou</t>
  </si>
  <si>
    <t>443924592</t>
  </si>
  <si>
    <t>20</t>
  </si>
  <si>
    <t>985131311</t>
  </si>
  <si>
    <t>Očištění ploch stěn, rubu kleneb a podlah ruční dočištění ocelovými kartáči</t>
  </si>
  <si>
    <t>1010337332</t>
  </si>
  <si>
    <t>985324231.70R</t>
  </si>
  <si>
    <t xml:space="preserve">Ochranný a hydrofobizační nátěr kamene dvousložkovým organokřemičitým prostředkem </t>
  </si>
  <si>
    <t>2060401818</t>
  </si>
  <si>
    <t>623</t>
  </si>
  <si>
    <t>Úprava povrchů vnějších - štukatérské práce</t>
  </si>
  <si>
    <t>22</t>
  </si>
  <si>
    <t>622325609.70R</t>
  </si>
  <si>
    <t xml:space="preserve">Restaurování poškozeného pilastru po odstranění ventilátoru </t>
  </si>
  <si>
    <t>-62887687</t>
  </si>
  <si>
    <t>23</t>
  </si>
  <si>
    <t>622325609.71R</t>
  </si>
  <si>
    <t xml:space="preserve">Štukatérské práce - oprava nad okny </t>
  </si>
  <si>
    <t>-688447074</t>
  </si>
  <si>
    <t>Ostatní konstrukce a práce, bourání</t>
  </si>
  <si>
    <t>94</t>
  </si>
  <si>
    <t>Lešení a stavební výtahy</t>
  </si>
  <si>
    <t>24</t>
  </si>
  <si>
    <t>941221112</t>
  </si>
  <si>
    <t>Montáž lešení řadového rámového těžkého pracovního s podlahami s provozním zatížením tř. 4 do 300 kg/m2 šířky tř. SW09 přes 0,9 do 1,2 m, výšky přes 10 do 25 m</t>
  </si>
  <si>
    <t>-1707023335</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</si>
  <si>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</si>
  <si>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35,5*16+8*7</t>
  </si>
  <si>
    <t>25</t>
  </si>
  <si>
    <t>941221211</t>
  </si>
  <si>
    <t>Montáž lešení řadového rámového těžkého pracovního s podlahami s provozním zatížením tř. 4 do 300 kg/m2 Příplatek za první a každý další den použití lešení k ceně -1111 nebo -1112</t>
  </si>
  <si>
    <t>-660890279</t>
  </si>
  <si>
    <t>624*150   "cca 3 měsíce"</t>
  </si>
  <si>
    <t>26</t>
  </si>
  <si>
    <t>941221812</t>
  </si>
  <si>
    <t>Demontáž lešení řadového rámového těžkého pracovního s provozním zatížením tř. 4 do 300 kg/m2 šířky tř. SW09 přes 0,9 do 1,2 m, výšky přes 10 do 25 m</t>
  </si>
  <si>
    <t>1290829558</t>
  </si>
  <si>
    <t xml:space="preserve">Poznámka k souboru cen:
1. Demontáž lešení řadového rámového těžkého výšky přes 40 m se oceňuje individuálně. </t>
  </si>
  <si>
    <t>27</t>
  </si>
  <si>
    <t>944511111</t>
  </si>
  <si>
    <t>Montáž ochranné sítě zavěšené na konstrukci lešení z textilie z umělých vláken</t>
  </si>
  <si>
    <t>1893716271</t>
  </si>
  <si>
    <t xml:space="preserve">Poznámka k souboru cen:
1. V cenách nejsou započteny náklady na lešení potřebné pro zavěšení sítí; toto lešení se oceňuje příslušnými cenami lešení. </t>
  </si>
  <si>
    <t>28</t>
  </si>
  <si>
    <t>944511211</t>
  </si>
  <si>
    <t>Montáž ochranné sítě Příplatek za první a každý další den použití sítě k ceně -1111</t>
  </si>
  <si>
    <t>1703668063</t>
  </si>
  <si>
    <t>29</t>
  </si>
  <si>
    <t>944511811</t>
  </si>
  <si>
    <t>Demontáž ochranné sítě zavěšené na konstrukci lešení z textilie z umělých vláken</t>
  </si>
  <si>
    <t>-620673749</t>
  </si>
  <si>
    <t>30</t>
  </si>
  <si>
    <t>944711112</t>
  </si>
  <si>
    <t>Montáž záchytné stříšky zřizované současně s lehkým nebo těžkým lešením, šířky přes 1,5 do 2,0 m</t>
  </si>
  <si>
    <t>-1603467909</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</si>
  <si>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</si>
  <si>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5+4</t>
  </si>
  <si>
    <t>31</t>
  </si>
  <si>
    <t>944711212</t>
  </si>
  <si>
    <t>Montáž záchytné stříšky Příplatek za první a každý další den použití záchytné stříšky k ceně -1112</t>
  </si>
  <si>
    <t>52009053</t>
  </si>
  <si>
    <t>9*150   "cca 3 měsíce"</t>
  </si>
  <si>
    <t>32</t>
  </si>
  <si>
    <t>944711812</t>
  </si>
  <si>
    <t>Demontáž záchytné stříšky zřizované současně s lehkým nebo těžkým lešením, šířky přes 1,5 do 2,0 m</t>
  </si>
  <si>
    <t>-45030296</t>
  </si>
  <si>
    <t xml:space="preserve">Poznámka k souboru cen:
1. Ceny nelze použít pro samostatnou záchytnou stříšku či jiné ochranné konstrukce, které mají za účel chránit chodce před padající omítkou či zchátralými římsami apod. </t>
  </si>
  <si>
    <t>33</t>
  </si>
  <si>
    <t>949521112</t>
  </si>
  <si>
    <t>Montáž podchodu u dílcových lešení zřizovaného současně s lehkým nebo těžkým pracovním lešením, šířky do 2,0 m</t>
  </si>
  <si>
    <t>-1172817946</t>
  </si>
  <si>
    <t xml:space="preserve">Poznámka k souboru cen:
1. Množství měrných jednotek se určuje v m délky podchodu. </t>
  </si>
  <si>
    <t>34</t>
  </si>
  <si>
    <t>949521212</t>
  </si>
  <si>
    <t>Montáž podchodu u dílcových lešení Příplatek za první a každý další den použití podchodu k ceně -1112</t>
  </si>
  <si>
    <t>-163874744</t>
  </si>
  <si>
    <t>35*150   "cca 3 měsíce"</t>
  </si>
  <si>
    <t>35</t>
  </si>
  <si>
    <t>949521812</t>
  </si>
  <si>
    <t>Demontáž podchodu u dílcových lešení zřizovaného současně s lehkým nebo těžkým pracovním lešením, šířky do 2,0 m</t>
  </si>
  <si>
    <t>2046142358</t>
  </si>
  <si>
    <t>96</t>
  </si>
  <si>
    <t>Bourání konstrukcí</t>
  </si>
  <si>
    <t>36</t>
  </si>
  <si>
    <t>764002851</t>
  </si>
  <si>
    <t>Demontáž klempířských konstrukcí oplechování parapetů do suti</t>
  </si>
  <si>
    <t>-1659919209</t>
  </si>
  <si>
    <t>"cca"   50   "nutno upřesnit při realizaci"</t>
  </si>
  <si>
    <t>37</t>
  </si>
  <si>
    <t>764002861</t>
  </si>
  <si>
    <t>Demontáž klempířských konstrukcí oplechování říms do suti</t>
  </si>
  <si>
    <t>1442171769</t>
  </si>
  <si>
    <t>38</t>
  </si>
  <si>
    <t>978019341</t>
  </si>
  <si>
    <t>Otlučení vápenných nebo vápenocementových omítek vnějších ploch s vyškrabáním spar a s očištěním zdiva stupně členitosti 3 až 5, v rozsahu přes 20 do 30 %</t>
  </si>
  <si>
    <t>-314993539</t>
  </si>
  <si>
    <t>39</t>
  </si>
  <si>
    <t>976042221</t>
  </si>
  <si>
    <t>Vybourání betonových nebo železobetonových dvířek, ventilací, obrub, krycích desek komínových a topných dvířek, ventilací apod. plochy do 0,10 m2, ze zdiva cihelného nebo kamenného</t>
  </si>
  <si>
    <t>529603840</t>
  </si>
  <si>
    <t>40</t>
  </si>
  <si>
    <t>997013501</t>
  </si>
  <si>
    <t>Odvoz suti a vybouraných hmot na skládku nebo meziskládku se složením, na vzdálenost do 1 km</t>
  </si>
  <si>
    <t>t</t>
  </si>
  <si>
    <t>-2120956468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</si>
  <si>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</si>
  <si>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41</t>
  </si>
  <si>
    <t>997013509</t>
  </si>
  <si>
    <t>Odvoz suti a vybouraných hmot na skládku nebo meziskládku se složením, na vzdálenost Příplatek k ceně za každý další i započatý 1 km přes 1 km</t>
  </si>
  <si>
    <t>-173519484</t>
  </si>
  <si>
    <t>12,652*5</t>
  </si>
  <si>
    <t>42</t>
  </si>
  <si>
    <t>M</t>
  </si>
  <si>
    <t>946202500</t>
  </si>
  <si>
    <t>uložení odpadu - směsné stavební a demoliční</t>
  </si>
  <si>
    <t>248933127</t>
  </si>
  <si>
    <t>12,652</t>
  </si>
  <si>
    <t>-(0,084+0,112)   "odpočet kovového odpadu"</t>
  </si>
  <si>
    <t>998</t>
  </si>
  <si>
    <t>Přesun hmot</t>
  </si>
  <si>
    <t>43</t>
  </si>
  <si>
    <t>998017003</t>
  </si>
  <si>
    <t>Přesun hmot pro budovy občanské výstavby, bydlení, výrobu a služby s omezením mechanizace vodorovná dopravní vzdálenost do 100 m pro budovy s jakoukoliv nosnou konstrukcí výšky přes 12 do 24 m</t>
  </si>
  <si>
    <t>-53413699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</si>
  <si>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</si>
  <si>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</si>
  <si>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</si>
  <si>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</si>
  <si>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</si>
  <si>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44</t>
  </si>
  <si>
    <t>711111051</t>
  </si>
  <si>
    <t>Provedení izolace proti zemní vlhkosti natěradly a tmely za studena na ploše vodorovné V dvojnásobným nátěrem tekutou elastickou hydroizolací</t>
  </si>
  <si>
    <t>1248077570</t>
  </si>
  <si>
    <t xml:space="preserve">Poznámka k souboru cen:
1. Izolace plochy jednotlivě do 10 m2 se oceňují skladebně cenou příslušné izolace a cenou 711 19-9095 Příplatek za plochu do 10 m2. </t>
  </si>
  <si>
    <t>45</t>
  </si>
  <si>
    <t>711199095</t>
  </si>
  <si>
    <t>Příplatek k cenám provedení izolace proti zemní vlhkosti za plochu do 10 m2 natěradly za studena nebo za horka</t>
  </si>
  <si>
    <t>-691777596</t>
  </si>
  <si>
    <t xml:space="preserve">Poznámka k souboru cen:
1. Cenami lze oceňovat jen tehdy, nepřesáhne-li součet souvislé plochy vodorovné a svislé izolační vrstvy 10 m2. </t>
  </si>
  <si>
    <t>46</t>
  </si>
  <si>
    <t>245510700.71R</t>
  </si>
  <si>
    <t xml:space="preserve">vodotěsná, pružná nátěrová izolace s možností překlenutí trhlin  </t>
  </si>
  <si>
    <t>kg</t>
  </si>
  <si>
    <t>868143094</t>
  </si>
  <si>
    <t xml:space="preserve">1,850*3 </t>
  </si>
  <si>
    <t>47</t>
  </si>
  <si>
    <t>998711203</t>
  </si>
  <si>
    <t>Přesun hmot pro izolace proti vodě, vlhkosti a plynům stanovený procentní sazbou (%) z ceny vodorovná dopravní vzdálenost do 50 m v objektech výšky přes 12 do 60 m</t>
  </si>
  <si>
    <t>%</t>
  </si>
  <si>
    <t>870999948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</si>
  <si>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</si>
  <si>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</si>
  <si>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</si>
  <si>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48</t>
  </si>
  <si>
    <t>764004863</t>
  </si>
  <si>
    <t>Demontáž klempířských konstrukcí svodu k dalšímu použití</t>
  </si>
  <si>
    <t>-549314201</t>
  </si>
  <si>
    <t>15*2</t>
  </si>
  <si>
    <t>49</t>
  </si>
  <si>
    <t>764508131</t>
  </si>
  <si>
    <t>Montáž svodu kruhového, průměru svodu</t>
  </si>
  <si>
    <t>664051303</t>
  </si>
  <si>
    <t>"ZPĚTNÁ MONTÁŽ"</t>
  </si>
  <si>
    <t>764001901</t>
  </si>
  <si>
    <t>Napojení na stávající klempířské konstrukce délky spoje do 0,5 m</t>
  </si>
  <si>
    <t>1156470042</t>
  </si>
  <si>
    <t>51</t>
  </si>
  <si>
    <t>764246404</t>
  </si>
  <si>
    <t>Oplechování parapetů z titanzinkového předzvětralého plechu rovných mechanicky kotvené, bez rohů rš 330 mm</t>
  </si>
  <si>
    <t>-765039475</t>
  </si>
  <si>
    <t>52</t>
  </si>
  <si>
    <t>764248404</t>
  </si>
  <si>
    <t>Oplechování říms a ozdobných prvků z titanzinkového předzvětralého plechu rovných, bez rohů mechanicky kotvené rš 330 mm</t>
  </si>
  <si>
    <t>397754102</t>
  </si>
  <si>
    <t xml:space="preserve">Poznámka k souboru cen:
1. Ceny lze použít pro ocenění oplechování římsy pod nadřímsovým žlabem. </t>
  </si>
  <si>
    <t>"cca"   30   "nutno upřesnit při realizaci"</t>
  </si>
  <si>
    <t>53</t>
  </si>
  <si>
    <t>764248454</t>
  </si>
  <si>
    <t>Oplechování říms a ozdobných prvků z titanzinkového předzvětralého plechu oblých nebo ze segmentů, včetně rohů mechanicky kotvené rš 330 mm</t>
  </si>
  <si>
    <t>-1419549071</t>
  </si>
  <si>
    <t>"cca"   20   "nutno upřesnit při realizaci"</t>
  </si>
  <si>
    <t>54</t>
  </si>
  <si>
    <t>998764203</t>
  </si>
  <si>
    <t>Přesun hmot pro konstrukce klempířské stanovený procentní sazbou (%) z ceny vodorovná dopravní vzdálenost do 50 m v objektech výšky přes 12 do 24 m</t>
  </si>
  <si>
    <t>-496127135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</si>
  <si>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</si>
  <si>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</si>
  <si>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</si>
  <si>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55</t>
  </si>
  <si>
    <t>767658917.70R</t>
  </si>
  <si>
    <t xml:space="preserve">Repase kovových vchodových vrat do průjezdu včetně nátěru - bude upřesněno zástupcem památkové péče </t>
  </si>
  <si>
    <t>1368549066</t>
  </si>
  <si>
    <t>56</t>
  </si>
  <si>
    <t>767658917.71R</t>
  </si>
  <si>
    <t xml:space="preserve">Oprava a nátěr kovových vstupních tepaných dveří - bude upřesněno zástupcem památkové péče </t>
  </si>
  <si>
    <t>1817753054</t>
  </si>
  <si>
    <t>57</t>
  </si>
  <si>
    <t>767658917.72R</t>
  </si>
  <si>
    <t>Oprava a nátěr ozdobného střešního táhla</t>
  </si>
  <si>
    <t>-1256424976</t>
  </si>
  <si>
    <t>58</t>
  </si>
  <si>
    <t>767658917.73R</t>
  </si>
  <si>
    <t>Kovářská oprava stávajících mříží 1020x2040 mm</t>
  </si>
  <si>
    <t>737687054</t>
  </si>
  <si>
    <t>59</t>
  </si>
  <si>
    <t>767658917.74R</t>
  </si>
  <si>
    <t>Kovářská oprava stávajících mříží 950x2040 mm</t>
  </si>
  <si>
    <t>-2041402842</t>
  </si>
  <si>
    <t>60</t>
  </si>
  <si>
    <t>767996805.70R</t>
  </si>
  <si>
    <t xml:space="preserve">Opatrná demontáž mříží pevných k dalšímu použití </t>
  </si>
  <si>
    <t>-288651113</t>
  </si>
  <si>
    <t>1*2*5+0,5*2</t>
  </si>
  <si>
    <t>61</t>
  </si>
  <si>
    <t>998767203</t>
  </si>
  <si>
    <t>Přesun hmot pro zámečnické konstrukce stanovený procentní sazbou (%) z ceny vodorovná dopravní vzdálenost do 50 m v objektech výšky přes 12 do 24 m</t>
  </si>
  <si>
    <t>-280370938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</si>
  <si>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</si>
  <si>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</si>
  <si>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</si>
  <si>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783306805</t>
  </si>
  <si>
    <t>Odstranění nátěrů ze zámečnických konstrukcí opálením s obroušením</t>
  </si>
  <si>
    <t>1602449118</t>
  </si>
  <si>
    <t>"MŘÍŽE"</t>
  </si>
  <si>
    <t>(1,02*2,04*5+0,95*2,04*2)  *2</t>
  </si>
  <si>
    <t>63</t>
  </si>
  <si>
    <t>783301313</t>
  </si>
  <si>
    <t>Příprava podkladu zámečnických konstrukcí před provedením nátěru odmaštění odmašťovačem ředidlovým</t>
  </si>
  <si>
    <t>-1499754779</t>
  </si>
  <si>
    <t>64</t>
  </si>
  <si>
    <t>783342101</t>
  </si>
  <si>
    <t>Tmelení zámečnických konstrukcí včetně přebroušení tmelených míst, tmelem polyuretanovým</t>
  </si>
  <si>
    <t>-1674100867</t>
  </si>
  <si>
    <t>65</t>
  </si>
  <si>
    <t>783314203</t>
  </si>
  <si>
    <t>Základní antikorozní nátěr zámečnických konstrukcí jednonásobný syntetický samozákladující</t>
  </si>
  <si>
    <t>72662433</t>
  </si>
  <si>
    <t>66</t>
  </si>
  <si>
    <t>783317105</t>
  </si>
  <si>
    <t>Krycí nátěr (email) zámečnických konstrukcí jednonásobný syntetický samozákladující</t>
  </si>
  <si>
    <t>-1274621756</t>
  </si>
  <si>
    <t>67</t>
  </si>
  <si>
    <t>783414101</t>
  </si>
  <si>
    <t>Základní nátěr klempířských konstrukcí jednonásobný syntetický</t>
  </si>
  <si>
    <t>177856154</t>
  </si>
  <si>
    <t>"cca"   (50+20+30)*0,33   "nutno upřesnit při realizaci"</t>
  </si>
  <si>
    <t>Práce a dodávky M</t>
  </si>
  <si>
    <t>21-M</t>
  </si>
  <si>
    <t>Elektromontáže</t>
  </si>
  <si>
    <t>68</t>
  </si>
  <si>
    <t>210000000.75R</t>
  </si>
  <si>
    <t>Oprava hromosvodu s revizí</t>
  </si>
  <si>
    <t>Kč</t>
  </si>
  <si>
    <t>323223861</t>
  </si>
  <si>
    <t>69</t>
  </si>
  <si>
    <t>210000000.76R</t>
  </si>
  <si>
    <t xml:space="preserve">Elektroinstalace - typový emblém elektrického zařízení - přilepení </t>
  </si>
  <si>
    <t>1628708621</t>
  </si>
  <si>
    <t>HZS</t>
  </si>
  <si>
    <t>Hodinové zúčtovací sazby</t>
  </si>
  <si>
    <t>70</t>
  </si>
  <si>
    <t>HZS1292</t>
  </si>
  <si>
    <t>Hodinové zúčtovací sazby profesí HSV zemní a pomocné práce stavební dělník</t>
  </si>
  <si>
    <t>hod</t>
  </si>
  <si>
    <t>512</t>
  </si>
  <si>
    <t>170797343</t>
  </si>
  <si>
    <t>"Odstranění nepoužívaných rozvodů a tech.zažízení na fasádě   "</t>
  </si>
  <si>
    <t>VRN - VEDLEJŠÍ ROZPOČTOVÉ NÁKLADY</t>
  </si>
  <si>
    <t>VRN - Vedlejší rozpočtové náklady</t>
  </si>
  <si>
    <t xml:space="preserve">    VRN3 - Zařízení staveniště</t>
  </si>
  <si>
    <t xml:space="preserve">    VRN9 - Ostatní náklady</t>
  </si>
  <si>
    <t>Vedlejší rozpočtové náklady</t>
  </si>
  <si>
    <t>VRN3</t>
  </si>
  <si>
    <t>Zařízení staveniště</t>
  </si>
  <si>
    <t>030001000</t>
  </si>
  <si>
    <t>Základní rozdělení průvodních činností a nákladů zařízení staveniště</t>
  </si>
  <si>
    <t>1024</t>
  </si>
  <si>
    <t>999759288</t>
  </si>
  <si>
    <t>VRN9</t>
  </si>
  <si>
    <t>Ostatní náklady</t>
  </si>
  <si>
    <t>091404000</t>
  </si>
  <si>
    <t>Ostatní náklady související s objektem práce na památkovém objektu</t>
  </si>
  <si>
    <t>1496441245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</si>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</sst>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8" fillId="0" borderId="0" xfId="0" applyFont="1" applyBorder="1" applyAlignment="1" applyProtection="1">
      <alignment vertical="center" wrapText="1"/>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11" width="2.33203125" style="0" customWidth="1"/>
    <col min="12" max="12" width="6.66015625" style="0" customWidth="1"/>
    <col min="13" max="22" width="2.33203125" style="0" customWidth="1"/>
    <col min="23" max="23" width="13.33203125" style="0" customWidth="1"/>
    <col min="2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11.8320312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64"/>
      <c r="AS2" s="364"/>
      <c r="AT2" s="364"/>
      <c r="AU2" s="364"/>
      <c r="AV2" s="364"/>
      <c r="AW2" s="364"/>
      <c r="AX2" s="364"/>
      <c r="AY2" s="364"/>
      <c r="AZ2" s="364"/>
      <c r="BA2" s="364"/>
      <c r="BB2" s="364"/>
      <c r="BC2" s="364"/>
      <c r="BD2" s="364"/>
      <c r="BE2" s="364"/>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91" t="s">
        <v>16</v>
      </c>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29"/>
      <c r="AQ5" s="31"/>
      <c r="BE5" s="389" t="s">
        <v>17</v>
      </c>
      <c r="BS5" s="24" t="s">
        <v>8</v>
      </c>
    </row>
    <row r="6" spans="2:71" ht="36.9" customHeight="1">
      <c r="B6" s="28"/>
      <c r="C6" s="29"/>
      <c r="D6" s="36" t="s">
        <v>18</v>
      </c>
      <c r="E6" s="29"/>
      <c r="F6" s="29"/>
      <c r="G6" s="29"/>
      <c r="H6" s="29"/>
      <c r="I6" s="29"/>
      <c r="J6" s="29"/>
      <c r="K6" s="393" t="s">
        <v>19</v>
      </c>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29"/>
      <c r="AQ6" s="31"/>
      <c r="BE6" s="390"/>
      <c r="BS6" s="24" t="s">
        <v>8</v>
      </c>
    </row>
    <row r="7" spans="2:71"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90"/>
      <c r="BS7" s="24" t="s">
        <v>8</v>
      </c>
    </row>
    <row r="8" spans="2:71" ht="14.4"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90"/>
      <c r="BS8" s="24" t="s">
        <v>8</v>
      </c>
    </row>
    <row r="9" spans="2:71" ht="29.2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34" t="s">
        <v>28</v>
      </c>
      <c r="AL9" s="29"/>
      <c r="AM9" s="29"/>
      <c r="AN9" s="39" t="s">
        <v>29</v>
      </c>
      <c r="AO9" s="29"/>
      <c r="AP9" s="29"/>
      <c r="AQ9" s="31"/>
      <c r="BE9" s="390"/>
      <c r="BS9" s="24" t="s">
        <v>8</v>
      </c>
    </row>
    <row r="10" spans="2:71" ht="14.4" customHeight="1">
      <c r="B10" s="28"/>
      <c r="C10" s="29"/>
      <c r="D10" s="37" t="s">
        <v>30</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31</v>
      </c>
      <c r="AL10" s="29"/>
      <c r="AM10" s="29"/>
      <c r="AN10" s="35" t="s">
        <v>32</v>
      </c>
      <c r="AO10" s="29"/>
      <c r="AP10" s="29"/>
      <c r="AQ10" s="31"/>
      <c r="BE10" s="390"/>
      <c r="BS10" s="24" t="s">
        <v>8</v>
      </c>
    </row>
    <row r="11" spans="2:71" ht="18.45" customHeight="1">
      <c r="B11" s="28"/>
      <c r="C11" s="29"/>
      <c r="D11" s="29"/>
      <c r="E11" s="35" t="s">
        <v>33</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34</v>
      </c>
      <c r="AL11" s="29"/>
      <c r="AM11" s="29"/>
      <c r="AN11" s="35" t="s">
        <v>32</v>
      </c>
      <c r="AO11" s="29"/>
      <c r="AP11" s="29"/>
      <c r="AQ11" s="31"/>
      <c r="BE11" s="390"/>
      <c r="BS11" s="24" t="s">
        <v>8</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0"/>
      <c r="BS12" s="24" t="s">
        <v>8</v>
      </c>
    </row>
    <row r="13" spans="2:71" ht="14.4" customHeight="1">
      <c r="B13" s="28"/>
      <c r="C13" s="29"/>
      <c r="D13" s="37" t="s">
        <v>35</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31</v>
      </c>
      <c r="AL13" s="29"/>
      <c r="AM13" s="29"/>
      <c r="AN13" s="40" t="s">
        <v>36</v>
      </c>
      <c r="AO13" s="29"/>
      <c r="AP13" s="29"/>
      <c r="AQ13" s="31"/>
      <c r="BE13" s="390"/>
      <c r="BS13" s="24" t="s">
        <v>8</v>
      </c>
    </row>
    <row r="14" spans="2:71" ht="13.2">
      <c r="B14" s="28"/>
      <c r="C14" s="29"/>
      <c r="D14" s="29"/>
      <c r="E14" s="394" t="s">
        <v>36</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7" t="s">
        <v>34</v>
      </c>
      <c r="AL14" s="29"/>
      <c r="AM14" s="29"/>
      <c r="AN14" s="40" t="s">
        <v>36</v>
      </c>
      <c r="AO14" s="29"/>
      <c r="AP14" s="29"/>
      <c r="AQ14" s="31"/>
      <c r="BE14" s="390"/>
      <c r="BS14" s="24" t="s">
        <v>8</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0"/>
      <c r="BS15" s="24" t="s">
        <v>6</v>
      </c>
    </row>
    <row r="16" spans="2:71" ht="14.4" customHeight="1">
      <c r="B16" s="28"/>
      <c r="C16" s="29"/>
      <c r="D16" s="37" t="s">
        <v>37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31</v>
      </c>
      <c r="AL16" s="29"/>
      <c r="AM16" s="29"/>
      <c r="AN16" s="35" t="s">
        <v>32</v>
      </c>
      <c r="AO16" s="29"/>
      <c r="AP16" s="29"/>
      <c r="AQ16" s="31"/>
      <c r="BE16" s="390"/>
      <c r="BS16" s="24" t="s">
        <v>6</v>
      </c>
    </row>
    <row r="17" spans="2:71" ht="18.45" customHeight="1">
      <c r="B17" s="28"/>
      <c r="C17" s="29"/>
      <c r="D17" s="29"/>
      <c r="E17" s="35" t="s">
        <v>38</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34</v>
      </c>
      <c r="AL17" s="29"/>
      <c r="AM17" s="29"/>
      <c r="AN17" s="35" t="s">
        <v>32</v>
      </c>
      <c r="AO17" s="29"/>
      <c r="AP17" s="29"/>
      <c r="AQ17" s="31"/>
      <c r="BE17" s="390"/>
      <c r="BS17" s="24" t="s">
        <v>39</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0"/>
      <c r="BS18" s="24" t="s">
        <v>8</v>
      </c>
    </row>
    <row r="19" spans="2:71" ht="14.4"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0"/>
      <c r="BS19" s="24" t="s">
        <v>8</v>
      </c>
    </row>
    <row r="20" spans="2:71" ht="56.4" customHeight="1">
      <c r="B20" s="28"/>
      <c r="C20" s="29"/>
      <c r="D20" s="29"/>
      <c r="E20" s="396" t="s">
        <v>41</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29"/>
      <c r="AP20" s="29"/>
      <c r="AQ20" s="31"/>
      <c r="BE20" s="390"/>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0"/>
    </row>
    <row r="22" spans="2:57" ht="6.9"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90"/>
    </row>
    <row r="23" spans="2:57" s="1" customFormat="1" ht="25.95" customHeight="1">
      <c r="B23" s="42"/>
      <c r="C23" s="43"/>
      <c r="D23" s="44" t="s">
        <v>42</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7">
        <f>ROUND(AG51,2)</f>
        <v>0</v>
      </c>
      <c r="AL23" s="398"/>
      <c r="AM23" s="398"/>
      <c r="AN23" s="398"/>
      <c r="AO23" s="398"/>
      <c r="AP23" s="43"/>
      <c r="AQ23" s="46"/>
      <c r="BE23" s="390"/>
    </row>
    <row r="24" spans="2:57" s="1" customFormat="1" ht="6.9"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90"/>
    </row>
    <row r="25" spans="2:57" s="1" customFormat="1" ht="13.5">
      <c r="B25" s="42"/>
      <c r="C25" s="43"/>
      <c r="D25" s="43"/>
      <c r="E25" s="43"/>
      <c r="F25" s="43"/>
      <c r="G25" s="43"/>
      <c r="H25" s="43"/>
      <c r="I25" s="43"/>
      <c r="J25" s="43"/>
      <c r="K25" s="43"/>
      <c r="L25" s="399" t="s">
        <v>43</v>
      </c>
      <c r="M25" s="399"/>
      <c r="N25" s="399"/>
      <c r="O25" s="399"/>
      <c r="P25" s="43"/>
      <c r="Q25" s="43"/>
      <c r="R25" s="43"/>
      <c r="S25" s="43"/>
      <c r="T25" s="43"/>
      <c r="U25" s="43"/>
      <c r="V25" s="43"/>
      <c r="W25" s="399" t="s">
        <v>44</v>
      </c>
      <c r="X25" s="399"/>
      <c r="Y25" s="399"/>
      <c r="Z25" s="399"/>
      <c r="AA25" s="399"/>
      <c r="AB25" s="399"/>
      <c r="AC25" s="399"/>
      <c r="AD25" s="399"/>
      <c r="AE25" s="399"/>
      <c r="AF25" s="43"/>
      <c r="AG25" s="43"/>
      <c r="AH25" s="43"/>
      <c r="AI25" s="43"/>
      <c r="AJ25" s="43"/>
      <c r="AK25" s="399" t="s">
        <v>45</v>
      </c>
      <c r="AL25" s="399"/>
      <c r="AM25" s="399"/>
      <c r="AN25" s="399"/>
      <c r="AO25" s="399"/>
      <c r="AP25" s="43"/>
      <c r="AQ25" s="46"/>
      <c r="BE25" s="390"/>
    </row>
    <row r="26" spans="2:57" s="2" customFormat="1" ht="14.4" customHeight="1">
      <c r="B26" s="48"/>
      <c r="C26" s="49"/>
      <c r="D26" s="50" t="s">
        <v>46</v>
      </c>
      <c r="E26" s="49"/>
      <c r="F26" s="50" t="s">
        <v>47</v>
      </c>
      <c r="G26" s="49"/>
      <c r="H26" s="49"/>
      <c r="I26" s="49"/>
      <c r="J26" s="49"/>
      <c r="K26" s="49"/>
      <c r="L26" s="382">
        <v>0.21</v>
      </c>
      <c r="M26" s="383"/>
      <c r="N26" s="383"/>
      <c r="O26" s="383"/>
      <c r="P26" s="49"/>
      <c r="Q26" s="49"/>
      <c r="R26" s="49"/>
      <c r="S26" s="49"/>
      <c r="T26" s="49"/>
      <c r="U26" s="49"/>
      <c r="V26" s="49"/>
      <c r="W26" s="384">
        <f>ROUND(AZ51,2)</f>
        <v>0</v>
      </c>
      <c r="X26" s="383"/>
      <c r="Y26" s="383"/>
      <c r="Z26" s="383"/>
      <c r="AA26" s="383"/>
      <c r="AB26" s="383"/>
      <c r="AC26" s="383"/>
      <c r="AD26" s="383"/>
      <c r="AE26" s="383"/>
      <c r="AF26" s="49"/>
      <c r="AG26" s="49"/>
      <c r="AH26" s="49"/>
      <c r="AI26" s="49"/>
      <c r="AJ26" s="49"/>
      <c r="AK26" s="384">
        <f>ROUND(AV51,2)</f>
        <v>0</v>
      </c>
      <c r="AL26" s="383"/>
      <c r="AM26" s="383"/>
      <c r="AN26" s="383"/>
      <c r="AO26" s="383"/>
      <c r="AP26" s="49"/>
      <c r="AQ26" s="51"/>
      <c r="BE26" s="390"/>
    </row>
    <row r="27" spans="2:57" s="2" customFormat="1" ht="14.4" customHeight="1">
      <c r="B27" s="48"/>
      <c r="C27" s="49"/>
      <c r="D27" s="49"/>
      <c r="E27" s="49"/>
      <c r="F27" s="50" t="s">
        <v>48</v>
      </c>
      <c r="G27" s="49"/>
      <c r="H27" s="49"/>
      <c r="I27" s="49"/>
      <c r="J27" s="49"/>
      <c r="K27" s="49"/>
      <c r="L27" s="382">
        <v>0.15</v>
      </c>
      <c r="M27" s="383"/>
      <c r="N27" s="383"/>
      <c r="O27" s="383"/>
      <c r="P27" s="49"/>
      <c r="Q27" s="49"/>
      <c r="R27" s="49"/>
      <c r="S27" s="49"/>
      <c r="T27" s="49"/>
      <c r="U27" s="49"/>
      <c r="V27" s="49"/>
      <c r="W27" s="384">
        <f>ROUND(BA51,2)</f>
        <v>0</v>
      </c>
      <c r="X27" s="383"/>
      <c r="Y27" s="383"/>
      <c r="Z27" s="383"/>
      <c r="AA27" s="383"/>
      <c r="AB27" s="383"/>
      <c r="AC27" s="383"/>
      <c r="AD27" s="383"/>
      <c r="AE27" s="383"/>
      <c r="AF27" s="49"/>
      <c r="AG27" s="49"/>
      <c r="AH27" s="49"/>
      <c r="AI27" s="49"/>
      <c r="AJ27" s="49"/>
      <c r="AK27" s="384">
        <f>ROUND(AW51,2)</f>
        <v>0</v>
      </c>
      <c r="AL27" s="383"/>
      <c r="AM27" s="383"/>
      <c r="AN27" s="383"/>
      <c r="AO27" s="383"/>
      <c r="AP27" s="49"/>
      <c r="AQ27" s="51"/>
      <c r="BE27" s="390"/>
    </row>
    <row r="28" spans="2:57" s="2" customFormat="1" ht="14.4" customHeight="1" hidden="1">
      <c r="B28" s="48"/>
      <c r="C28" s="49"/>
      <c r="D28" s="49"/>
      <c r="E28" s="49"/>
      <c r="F28" s="50" t="s">
        <v>49</v>
      </c>
      <c r="G28" s="49"/>
      <c r="H28" s="49"/>
      <c r="I28" s="49"/>
      <c r="J28" s="49"/>
      <c r="K28" s="49"/>
      <c r="L28" s="382">
        <v>0.21</v>
      </c>
      <c r="M28" s="383"/>
      <c r="N28" s="383"/>
      <c r="O28" s="383"/>
      <c r="P28" s="49"/>
      <c r="Q28" s="49"/>
      <c r="R28" s="49"/>
      <c r="S28" s="49"/>
      <c r="T28" s="49"/>
      <c r="U28" s="49"/>
      <c r="V28" s="49"/>
      <c r="W28" s="384">
        <f>ROUND(BB51,2)</f>
        <v>0</v>
      </c>
      <c r="X28" s="383"/>
      <c r="Y28" s="383"/>
      <c r="Z28" s="383"/>
      <c r="AA28" s="383"/>
      <c r="AB28" s="383"/>
      <c r="AC28" s="383"/>
      <c r="AD28" s="383"/>
      <c r="AE28" s="383"/>
      <c r="AF28" s="49"/>
      <c r="AG28" s="49"/>
      <c r="AH28" s="49"/>
      <c r="AI28" s="49"/>
      <c r="AJ28" s="49"/>
      <c r="AK28" s="384">
        <v>0</v>
      </c>
      <c r="AL28" s="383"/>
      <c r="AM28" s="383"/>
      <c r="AN28" s="383"/>
      <c r="AO28" s="383"/>
      <c r="AP28" s="49"/>
      <c r="AQ28" s="51"/>
      <c r="BE28" s="390"/>
    </row>
    <row r="29" spans="2:57" s="2" customFormat="1" ht="14.4" customHeight="1" hidden="1">
      <c r="B29" s="48"/>
      <c r="C29" s="49"/>
      <c r="D29" s="49"/>
      <c r="E29" s="49"/>
      <c r="F29" s="50" t="s">
        <v>50</v>
      </c>
      <c r="G29" s="49"/>
      <c r="H29" s="49"/>
      <c r="I29" s="49"/>
      <c r="J29" s="49"/>
      <c r="K29" s="49"/>
      <c r="L29" s="382">
        <v>0.15</v>
      </c>
      <c r="M29" s="383"/>
      <c r="N29" s="383"/>
      <c r="O29" s="383"/>
      <c r="P29" s="49"/>
      <c r="Q29" s="49"/>
      <c r="R29" s="49"/>
      <c r="S29" s="49"/>
      <c r="T29" s="49"/>
      <c r="U29" s="49"/>
      <c r="V29" s="49"/>
      <c r="W29" s="384">
        <f>ROUND(BC51,2)</f>
        <v>0</v>
      </c>
      <c r="X29" s="383"/>
      <c r="Y29" s="383"/>
      <c r="Z29" s="383"/>
      <c r="AA29" s="383"/>
      <c r="AB29" s="383"/>
      <c r="AC29" s="383"/>
      <c r="AD29" s="383"/>
      <c r="AE29" s="383"/>
      <c r="AF29" s="49"/>
      <c r="AG29" s="49"/>
      <c r="AH29" s="49"/>
      <c r="AI29" s="49"/>
      <c r="AJ29" s="49"/>
      <c r="AK29" s="384">
        <v>0</v>
      </c>
      <c r="AL29" s="383"/>
      <c r="AM29" s="383"/>
      <c r="AN29" s="383"/>
      <c r="AO29" s="383"/>
      <c r="AP29" s="49"/>
      <c r="AQ29" s="51"/>
      <c r="BE29" s="390"/>
    </row>
    <row r="30" spans="2:57" s="2" customFormat="1" ht="14.4" customHeight="1" hidden="1">
      <c r="B30" s="48"/>
      <c r="C30" s="49"/>
      <c r="D30" s="49"/>
      <c r="E30" s="49"/>
      <c r="F30" s="50" t="s">
        <v>51</v>
      </c>
      <c r="G30" s="49"/>
      <c r="H30" s="49"/>
      <c r="I30" s="49"/>
      <c r="J30" s="49"/>
      <c r="K30" s="49"/>
      <c r="L30" s="382">
        <v>0</v>
      </c>
      <c r="M30" s="383"/>
      <c r="N30" s="383"/>
      <c r="O30" s="383"/>
      <c r="P30" s="49"/>
      <c r="Q30" s="49"/>
      <c r="R30" s="49"/>
      <c r="S30" s="49"/>
      <c r="T30" s="49"/>
      <c r="U30" s="49"/>
      <c r="V30" s="49"/>
      <c r="W30" s="384">
        <f>ROUND(BD51,2)</f>
        <v>0</v>
      </c>
      <c r="X30" s="383"/>
      <c r="Y30" s="383"/>
      <c r="Z30" s="383"/>
      <c r="AA30" s="383"/>
      <c r="AB30" s="383"/>
      <c r="AC30" s="383"/>
      <c r="AD30" s="383"/>
      <c r="AE30" s="383"/>
      <c r="AF30" s="49"/>
      <c r="AG30" s="49"/>
      <c r="AH30" s="49"/>
      <c r="AI30" s="49"/>
      <c r="AJ30" s="49"/>
      <c r="AK30" s="384">
        <v>0</v>
      </c>
      <c r="AL30" s="383"/>
      <c r="AM30" s="383"/>
      <c r="AN30" s="383"/>
      <c r="AO30" s="383"/>
      <c r="AP30" s="49"/>
      <c r="AQ30" s="51"/>
      <c r="BE30" s="390"/>
    </row>
    <row r="31" spans="2:57" s="1" customFormat="1" ht="6.9"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90"/>
    </row>
    <row r="32" spans="2:57" s="1" customFormat="1" ht="25.95" customHeight="1">
      <c r="B32" s="42"/>
      <c r="C32" s="52"/>
      <c r="D32" s="53" t="s">
        <v>52</v>
      </c>
      <c r="E32" s="54"/>
      <c r="F32" s="54"/>
      <c r="G32" s="54"/>
      <c r="H32" s="54"/>
      <c r="I32" s="54"/>
      <c r="J32" s="54"/>
      <c r="K32" s="54"/>
      <c r="L32" s="54"/>
      <c r="M32" s="54"/>
      <c r="N32" s="54"/>
      <c r="O32" s="54"/>
      <c r="P32" s="54"/>
      <c r="Q32" s="54"/>
      <c r="R32" s="54"/>
      <c r="S32" s="54"/>
      <c r="T32" s="55" t="s">
        <v>53</v>
      </c>
      <c r="U32" s="54"/>
      <c r="V32" s="54"/>
      <c r="W32" s="54"/>
      <c r="X32" s="385" t="s">
        <v>54</v>
      </c>
      <c r="Y32" s="386"/>
      <c r="Z32" s="386"/>
      <c r="AA32" s="386"/>
      <c r="AB32" s="386"/>
      <c r="AC32" s="54"/>
      <c r="AD32" s="54"/>
      <c r="AE32" s="54"/>
      <c r="AF32" s="54"/>
      <c r="AG32" s="54"/>
      <c r="AH32" s="54"/>
      <c r="AI32" s="54"/>
      <c r="AJ32" s="54"/>
      <c r="AK32" s="387">
        <f>SUM(AK23:AK30)</f>
        <v>0</v>
      </c>
      <c r="AL32" s="386"/>
      <c r="AM32" s="386"/>
      <c r="AN32" s="386"/>
      <c r="AO32" s="388"/>
      <c r="AP32" s="52"/>
      <c r="AQ32" s="56"/>
      <c r="BE32" s="390"/>
    </row>
    <row r="33" spans="2:43" s="1" customFormat="1" ht="6.9"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 customHeight="1">
      <c r="B39" s="42"/>
      <c r="C39" s="63" t="s">
        <v>55</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 customHeight="1">
      <c r="B41" s="65"/>
      <c r="C41" s="66" t="s">
        <v>15</v>
      </c>
      <c r="D41" s="67"/>
      <c r="E41" s="67"/>
      <c r="F41" s="67"/>
      <c r="G41" s="67"/>
      <c r="H41" s="67"/>
      <c r="I41" s="67"/>
      <c r="J41" s="67"/>
      <c r="K41" s="67"/>
      <c r="L41" s="67" t="str">
        <f>K5</f>
        <v>SLUKNOV1701</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 customHeight="1">
      <c r="B42" s="69"/>
      <c r="C42" s="70" t="s">
        <v>18</v>
      </c>
      <c r="D42" s="71"/>
      <c r="E42" s="71"/>
      <c r="F42" s="71"/>
      <c r="G42" s="71"/>
      <c r="H42" s="71"/>
      <c r="I42" s="71"/>
      <c r="J42" s="71"/>
      <c r="K42" s="71"/>
      <c r="L42" s="368" t="str">
        <f>K6</f>
        <v>DŮM KULTURY-revitalizace obj. č.p. 321Šluknov-REVITALIZACE FASÁDY</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71"/>
      <c r="AQ42" s="71"/>
      <c r="AR42" s="72"/>
    </row>
    <row r="43" spans="2:44" s="1" customFormat="1" ht="6.9"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2">
      <c r="B44" s="42"/>
      <c r="C44" s="66" t="s">
        <v>24</v>
      </c>
      <c r="D44" s="64"/>
      <c r="E44" s="64"/>
      <c r="F44" s="64"/>
      <c r="G44" s="64"/>
      <c r="H44" s="64"/>
      <c r="I44" s="64"/>
      <c r="J44" s="64"/>
      <c r="K44" s="64"/>
      <c r="L44" s="73" t="str">
        <f>IF(K8="","",K8)</f>
        <v>ul.T.G.MASARYKA, ŠLUKNOV</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0" t="str">
        <f>IF(AN8="","",AN8)</f>
        <v>29.1.2017</v>
      </c>
      <c r="AN44" s="370"/>
      <c r="AO44" s="64"/>
      <c r="AP44" s="64"/>
      <c r="AQ44" s="64"/>
      <c r="AR44" s="62"/>
    </row>
    <row r="45" spans="2:44" s="1" customFormat="1" ht="6.9"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2">
      <c r="B46" s="42"/>
      <c r="C46" s="66" t="s">
        <v>30</v>
      </c>
      <c r="D46" s="64"/>
      <c r="E46" s="64"/>
      <c r="F46" s="64"/>
      <c r="G46" s="64"/>
      <c r="H46" s="64"/>
      <c r="I46" s="64"/>
      <c r="J46" s="64"/>
      <c r="K46" s="64"/>
      <c r="L46" s="67" t="str">
        <f>IF(E11="","",E11)</f>
        <v>MĚSTO ŠLUKNOV, Nám.Míru 1, Šluknov</v>
      </c>
      <c r="M46" s="64"/>
      <c r="N46" s="64"/>
      <c r="O46" s="64"/>
      <c r="P46" s="64"/>
      <c r="Q46" s="64"/>
      <c r="R46" s="64"/>
      <c r="S46" s="64"/>
      <c r="T46" s="64"/>
      <c r="U46" s="64"/>
      <c r="V46" s="64"/>
      <c r="W46" s="64"/>
      <c r="X46" s="64"/>
      <c r="Y46" s="64"/>
      <c r="Z46" s="64"/>
      <c r="AA46" s="64"/>
      <c r="AB46" s="64"/>
      <c r="AC46" s="64"/>
      <c r="AD46" s="64"/>
      <c r="AE46" s="64"/>
      <c r="AF46" s="64"/>
      <c r="AG46" s="64"/>
      <c r="AH46" s="64"/>
      <c r="AI46" s="66" t="s">
        <v>37</v>
      </c>
      <c r="AJ46" s="64"/>
      <c r="AK46" s="64"/>
      <c r="AL46" s="64"/>
      <c r="AM46" s="371" t="str">
        <f>IF(E17="","",E17)</f>
        <v xml:space="preserve">Ing.Milan Zezula, Rumburk </v>
      </c>
      <c r="AN46" s="371"/>
      <c r="AO46" s="371"/>
      <c r="AP46" s="371"/>
      <c r="AQ46" s="64"/>
      <c r="AR46" s="62"/>
      <c r="AS46" s="372" t="s">
        <v>56</v>
      </c>
      <c r="AT46" s="373"/>
      <c r="AU46" s="75"/>
      <c r="AV46" s="75"/>
      <c r="AW46" s="75"/>
      <c r="AX46" s="75"/>
      <c r="AY46" s="75"/>
      <c r="AZ46" s="75"/>
      <c r="BA46" s="75"/>
      <c r="BB46" s="75"/>
      <c r="BC46" s="75"/>
      <c r="BD46" s="76"/>
    </row>
    <row r="47" spans="2:56" s="1" customFormat="1" ht="13.2">
      <c r="B47" s="42"/>
      <c r="C47" s="66" t="s">
        <v>35</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4"/>
      <c r="AT47" s="375"/>
      <c r="AU47" s="77"/>
      <c r="AV47" s="77"/>
      <c r="AW47" s="77"/>
      <c r="AX47" s="77"/>
      <c r="AY47" s="77"/>
      <c r="AZ47" s="77"/>
      <c r="BA47" s="77"/>
      <c r="BB47" s="77"/>
      <c r="BC47" s="77"/>
      <c r="BD47" s="78"/>
    </row>
    <row r="48" spans="2:56" s="1" customFormat="1" ht="10.8"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6"/>
      <c r="AT48" s="377"/>
      <c r="AU48" s="43"/>
      <c r="AV48" s="43"/>
      <c r="AW48" s="43"/>
      <c r="AX48" s="43"/>
      <c r="AY48" s="43"/>
      <c r="AZ48" s="43"/>
      <c r="BA48" s="43"/>
      <c r="BB48" s="43"/>
      <c r="BC48" s="43"/>
      <c r="BD48" s="79"/>
    </row>
    <row r="49" spans="2:56" s="1" customFormat="1" ht="29.25" customHeight="1">
      <c r="B49" s="42"/>
      <c r="C49" s="378" t="s">
        <v>57</v>
      </c>
      <c r="D49" s="379"/>
      <c r="E49" s="379"/>
      <c r="F49" s="379"/>
      <c r="G49" s="379"/>
      <c r="H49" s="80"/>
      <c r="I49" s="380" t="s">
        <v>58</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59</v>
      </c>
      <c r="AH49" s="379"/>
      <c r="AI49" s="379"/>
      <c r="AJ49" s="379"/>
      <c r="AK49" s="379"/>
      <c r="AL49" s="379"/>
      <c r="AM49" s="379"/>
      <c r="AN49" s="380" t="s">
        <v>60</v>
      </c>
      <c r="AO49" s="379"/>
      <c r="AP49" s="379"/>
      <c r="AQ49" s="81" t="s">
        <v>61</v>
      </c>
      <c r="AR49" s="62"/>
      <c r="AS49" s="82" t="s">
        <v>62</v>
      </c>
      <c r="AT49" s="83" t="s">
        <v>63</v>
      </c>
      <c r="AU49" s="83" t="s">
        <v>64</v>
      </c>
      <c r="AV49" s="83" t="s">
        <v>65</v>
      </c>
      <c r="AW49" s="83" t="s">
        <v>66</v>
      </c>
      <c r="AX49" s="83" t="s">
        <v>67</v>
      </c>
      <c r="AY49" s="83" t="s">
        <v>68</v>
      </c>
      <c r="AZ49" s="83" t="s">
        <v>69</v>
      </c>
      <c r="BA49" s="83" t="s">
        <v>70</v>
      </c>
      <c r="BB49" s="83" t="s">
        <v>71</v>
      </c>
      <c r="BC49" s="83" t="s">
        <v>72</v>
      </c>
      <c r="BD49" s="84" t="s">
        <v>73</v>
      </c>
    </row>
    <row r="50" spans="2:56" s="1" customFormat="1" ht="10.8"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 customHeight="1">
      <c r="B51" s="69"/>
      <c r="C51" s="88" t="s">
        <v>74</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2">
        <f>ROUND(SUM(AG52:AG53),2)</f>
        <v>0</v>
      </c>
      <c r="AH51" s="362"/>
      <c r="AI51" s="362"/>
      <c r="AJ51" s="362"/>
      <c r="AK51" s="362"/>
      <c r="AL51" s="362"/>
      <c r="AM51" s="362"/>
      <c r="AN51" s="363">
        <f>SUM(AG51,AT51)</f>
        <v>0</v>
      </c>
      <c r="AO51" s="363"/>
      <c r="AP51" s="363"/>
      <c r="AQ51" s="90" t="s">
        <v>32</v>
      </c>
      <c r="AR51" s="72"/>
      <c r="AS51" s="91">
        <f>ROUND(SUM(AS52:AS53),2)</f>
        <v>0</v>
      </c>
      <c r="AT51" s="92">
        <f>ROUND(SUM(AV51:AW51),2)</f>
        <v>0</v>
      </c>
      <c r="AU51" s="93">
        <f>ROUND(SUM(AU52:AU53),5)</f>
        <v>0</v>
      </c>
      <c r="AV51" s="92">
        <f>ROUND(AZ51*L26,2)</f>
        <v>0</v>
      </c>
      <c r="AW51" s="92">
        <f>ROUND(BA51*L27,2)</f>
        <v>0</v>
      </c>
      <c r="AX51" s="92">
        <f>ROUND(BB51*L26,2)</f>
        <v>0</v>
      </c>
      <c r="AY51" s="92">
        <f>ROUND(BC51*L27,2)</f>
        <v>0</v>
      </c>
      <c r="AZ51" s="92">
        <f>ROUND(SUM(AZ52:AZ53),2)</f>
        <v>0</v>
      </c>
      <c r="BA51" s="92">
        <f>ROUND(SUM(BA52:BA53),2)</f>
        <v>0</v>
      </c>
      <c r="BB51" s="92">
        <f>ROUND(SUM(BB52:BB53),2)</f>
        <v>0</v>
      </c>
      <c r="BC51" s="92">
        <f>ROUND(SUM(BC52:BC53),2)</f>
        <v>0</v>
      </c>
      <c r="BD51" s="94">
        <f>ROUND(SUM(BD52:BD53),2)</f>
        <v>0</v>
      </c>
      <c r="BS51" s="95" t="s">
        <v>75</v>
      </c>
      <c r="BT51" s="95" t="s">
        <v>76</v>
      </c>
      <c r="BU51" s="96" t="s">
        <v>77</v>
      </c>
      <c r="BV51" s="95" t="s">
        <v>78</v>
      </c>
      <c r="BW51" s="95" t="s">
        <v>7</v>
      </c>
      <c r="BX51" s="95" t="s">
        <v>79</v>
      </c>
      <c r="CL51" s="95" t="s">
        <v>21</v>
      </c>
    </row>
    <row r="52" spans="1:91" s="5" customFormat="1" ht="20.4" customHeight="1">
      <c r="A52" s="97" t="s">
        <v>80</v>
      </c>
      <c r="B52" s="98"/>
      <c r="C52" s="99"/>
      <c r="D52" s="367" t="s">
        <v>81</v>
      </c>
      <c r="E52" s="367"/>
      <c r="F52" s="367"/>
      <c r="G52" s="367"/>
      <c r="H52" s="367"/>
      <c r="I52" s="100"/>
      <c r="J52" s="367" t="s">
        <v>82</v>
      </c>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5">
        <f>'SO 02 - II. ETAPA - SEVER...'!J27</f>
        <v>0</v>
      </c>
      <c r="AH52" s="366"/>
      <c r="AI52" s="366"/>
      <c r="AJ52" s="366"/>
      <c r="AK52" s="366"/>
      <c r="AL52" s="366"/>
      <c r="AM52" s="366"/>
      <c r="AN52" s="365">
        <f>SUM(AG52,AT52)</f>
        <v>0</v>
      </c>
      <c r="AO52" s="366"/>
      <c r="AP52" s="366"/>
      <c r="AQ52" s="101" t="s">
        <v>83</v>
      </c>
      <c r="AR52" s="102"/>
      <c r="AS52" s="103">
        <v>0</v>
      </c>
      <c r="AT52" s="104">
        <f>ROUND(SUM(AV52:AW52),2)</f>
        <v>0</v>
      </c>
      <c r="AU52" s="105">
        <f>'SO 02 - II. ETAPA - SEVER...'!P93</f>
        <v>0</v>
      </c>
      <c r="AV52" s="104">
        <f>'SO 02 - II. ETAPA - SEVER...'!J30</f>
        <v>0</v>
      </c>
      <c r="AW52" s="104">
        <f>'SO 02 - II. ETAPA - SEVER...'!J31</f>
        <v>0</v>
      </c>
      <c r="AX52" s="104">
        <f>'SO 02 - II. ETAPA - SEVER...'!J32</f>
        <v>0</v>
      </c>
      <c r="AY52" s="104">
        <f>'SO 02 - II. ETAPA - SEVER...'!J33</f>
        <v>0</v>
      </c>
      <c r="AZ52" s="104">
        <f>'SO 02 - II. ETAPA - SEVER...'!F30</f>
        <v>0</v>
      </c>
      <c r="BA52" s="104">
        <f>'SO 02 - II. ETAPA - SEVER...'!F31</f>
        <v>0</v>
      </c>
      <c r="BB52" s="104">
        <f>'SO 02 - II. ETAPA - SEVER...'!F32</f>
        <v>0</v>
      </c>
      <c r="BC52" s="104">
        <f>'SO 02 - II. ETAPA - SEVER...'!F33</f>
        <v>0</v>
      </c>
      <c r="BD52" s="106">
        <f>'SO 02 - II. ETAPA - SEVER...'!F34</f>
        <v>0</v>
      </c>
      <c r="BT52" s="107" t="s">
        <v>84</v>
      </c>
      <c r="BV52" s="107" t="s">
        <v>78</v>
      </c>
      <c r="BW52" s="107" t="s">
        <v>85</v>
      </c>
      <c r="BX52" s="107" t="s">
        <v>7</v>
      </c>
      <c r="CL52" s="107" t="s">
        <v>21</v>
      </c>
      <c r="CM52" s="107" t="s">
        <v>86</v>
      </c>
    </row>
    <row r="53" spans="1:91" s="5" customFormat="1" ht="20.4" customHeight="1">
      <c r="A53" s="97" t="s">
        <v>80</v>
      </c>
      <c r="B53" s="98"/>
      <c r="C53" s="99"/>
      <c r="D53" s="367" t="s">
        <v>87</v>
      </c>
      <c r="E53" s="367"/>
      <c r="F53" s="367"/>
      <c r="G53" s="367"/>
      <c r="H53" s="367"/>
      <c r="I53" s="100"/>
      <c r="J53" s="367" t="s">
        <v>88</v>
      </c>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5">
        <f>'VRN - VEDLEJŠÍ ROZPOČTOVÉ...'!J27</f>
        <v>0</v>
      </c>
      <c r="AH53" s="366"/>
      <c r="AI53" s="366"/>
      <c r="AJ53" s="366"/>
      <c r="AK53" s="366"/>
      <c r="AL53" s="366"/>
      <c r="AM53" s="366"/>
      <c r="AN53" s="365">
        <f>SUM(AG53,AT53)</f>
        <v>0</v>
      </c>
      <c r="AO53" s="366"/>
      <c r="AP53" s="366"/>
      <c r="AQ53" s="101" t="s">
        <v>83</v>
      </c>
      <c r="AR53" s="102"/>
      <c r="AS53" s="108">
        <v>0</v>
      </c>
      <c r="AT53" s="109">
        <f>ROUND(SUM(AV53:AW53),2)</f>
        <v>0</v>
      </c>
      <c r="AU53" s="110">
        <f>'VRN - VEDLEJŠÍ ROZPOČTOVÉ...'!P79</f>
        <v>0</v>
      </c>
      <c r="AV53" s="109">
        <f>'VRN - VEDLEJŠÍ ROZPOČTOVÉ...'!J30</f>
        <v>0</v>
      </c>
      <c r="AW53" s="109">
        <f>'VRN - VEDLEJŠÍ ROZPOČTOVÉ...'!J31</f>
        <v>0</v>
      </c>
      <c r="AX53" s="109">
        <f>'VRN - VEDLEJŠÍ ROZPOČTOVÉ...'!J32</f>
        <v>0</v>
      </c>
      <c r="AY53" s="109">
        <f>'VRN - VEDLEJŠÍ ROZPOČTOVÉ...'!J33</f>
        <v>0</v>
      </c>
      <c r="AZ53" s="109">
        <f>'VRN - VEDLEJŠÍ ROZPOČTOVÉ...'!F30</f>
        <v>0</v>
      </c>
      <c r="BA53" s="109">
        <f>'VRN - VEDLEJŠÍ ROZPOČTOVÉ...'!F31</f>
        <v>0</v>
      </c>
      <c r="BB53" s="109">
        <f>'VRN - VEDLEJŠÍ ROZPOČTOVÉ...'!F32</f>
        <v>0</v>
      </c>
      <c r="BC53" s="109">
        <f>'VRN - VEDLEJŠÍ ROZPOČTOVÉ...'!F33</f>
        <v>0</v>
      </c>
      <c r="BD53" s="111">
        <f>'VRN - VEDLEJŠÍ ROZPOČTOVÉ...'!F34</f>
        <v>0</v>
      </c>
      <c r="BT53" s="107" t="s">
        <v>84</v>
      </c>
      <c r="BV53" s="107" t="s">
        <v>78</v>
      </c>
      <c r="BW53" s="107" t="s">
        <v>89</v>
      </c>
      <c r="BX53" s="107" t="s">
        <v>7</v>
      </c>
      <c r="CL53" s="107" t="s">
        <v>21</v>
      </c>
      <c r="CM53" s="107" t="s">
        <v>86</v>
      </c>
    </row>
    <row r="54" spans="2:44"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2:44" s="1" customFormat="1" ht="6.9"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SJL2FyWxXzg3mNp3u/S85TQdXc1p+Aunprb22a55KknAGEGL4qmDOKU2CvbjgNpcZZTTmN8o/toCJafxJgYZOw==" saltValue="Ux7knGvOrBA2G32GT5aG9g==" spinCount="100000" sheet="1" objects="1" scenarios="1" formatCells="0" formatColumns="0" formatRows="0" sort="0" autoFilter="0"/>
  <mergeCells count="45">
    <mergeCell ref="L28:O28"/>
    <mergeCell ref="L26:O26"/>
    <mergeCell ref="W26:AE26"/>
    <mergeCell ref="AK26:AO26"/>
    <mergeCell ref="L27:O27"/>
    <mergeCell ref="W27:AE27"/>
    <mergeCell ref="AK27:AO27"/>
    <mergeCell ref="K6:AO6"/>
    <mergeCell ref="E14:AJ14"/>
    <mergeCell ref="E20:AN20"/>
    <mergeCell ref="AK23:AO23"/>
    <mergeCell ref="L25:O25"/>
    <mergeCell ref="W25:AE25"/>
    <mergeCell ref="AK25:AO25"/>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s>
  <hyperlinks>
    <hyperlink ref="K1:S1" location="C2" display="1) Rekapitulace stavby"/>
    <hyperlink ref="W1:AI1" location="C51" display="2) Rekapitulace objektů stavby a soupisů prací"/>
    <hyperlink ref="A52" location="'SO 02 - II. ETAPA - SEVER...'!C2" display="/"/>
    <hyperlink ref="A53" location="'VRN - VEDLEJŠÍ ROZPOČTOVÉ...'!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9"/>
  <sheetViews>
    <sheetView showGridLines="0" workbookViewId="0" topLeftCell="A1">
      <pane ySplit="1" topLeftCell="A10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83.5" style="0" customWidth="1"/>
    <col min="7" max="7" width="7.5" style="0" customWidth="1"/>
    <col min="8" max="8" width="13.83203125" style="0" customWidth="1"/>
    <col min="9" max="9" width="10.83203125" style="112" customWidth="1"/>
    <col min="10" max="11" width="20.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90</v>
      </c>
      <c r="G1" s="403" t="s">
        <v>91</v>
      </c>
      <c r="H1" s="403"/>
      <c r="I1" s="116"/>
      <c r="J1" s="115" t="s">
        <v>92</v>
      </c>
      <c r="K1" s="114" t="s">
        <v>93</v>
      </c>
      <c r="L1" s="115" t="s">
        <v>94</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4"/>
      <c r="M2" s="364"/>
      <c r="N2" s="364"/>
      <c r="O2" s="364"/>
      <c r="P2" s="364"/>
      <c r="Q2" s="364"/>
      <c r="R2" s="364"/>
      <c r="S2" s="364"/>
      <c r="T2" s="364"/>
      <c r="U2" s="364"/>
      <c r="V2" s="364"/>
      <c r="AT2" s="24" t="s">
        <v>85</v>
      </c>
    </row>
    <row r="3" spans="2:46" ht="6.9" customHeight="1">
      <c r="B3" s="25"/>
      <c r="C3" s="26"/>
      <c r="D3" s="26"/>
      <c r="E3" s="26"/>
      <c r="F3" s="26"/>
      <c r="G3" s="26"/>
      <c r="H3" s="26"/>
      <c r="I3" s="117"/>
      <c r="J3" s="26"/>
      <c r="K3" s="27"/>
      <c r="AT3" s="24" t="s">
        <v>86</v>
      </c>
    </row>
    <row r="4" spans="2:46" ht="36.9" customHeight="1">
      <c r="B4" s="28"/>
      <c r="C4" s="29"/>
      <c r="D4" s="30" t="s">
        <v>95</v>
      </c>
      <c r="E4" s="29"/>
      <c r="F4" s="29"/>
      <c r="G4" s="29"/>
      <c r="H4" s="29"/>
      <c r="I4" s="118"/>
      <c r="J4" s="29"/>
      <c r="K4" s="31"/>
      <c r="M4" s="32" t="s">
        <v>12</v>
      </c>
      <c r="AT4" s="24" t="s">
        <v>6</v>
      </c>
    </row>
    <row r="5" spans="2:11" ht="6.9" customHeight="1">
      <c r="B5" s="28"/>
      <c r="C5" s="29"/>
      <c r="D5" s="29"/>
      <c r="E5" s="29"/>
      <c r="F5" s="29"/>
      <c r="G5" s="29"/>
      <c r="H5" s="29"/>
      <c r="I5" s="118"/>
      <c r="J5" s="29"/>
      <c r="K5" s="31"/>
    </row>
    <row r="6" spans="2:11" ht="13.2">
      <c r="B6" s="28"/>
      <c r="C6" s="29"/>
      <c r="D6" s="37" t="s">
        <v>18</v>
      </c>
      <c r="E6" s="29"/>
      <c r="F6" s="29"/>
      <c r="G6" s="29"/>
      <c r="H6" s="29"/>
      <c r="I6" s="118"/>
      <c r="J6" s="29"/>
      <c r="K6" s="31"/>
    </row>
    <row r="7" spans="2:11" ht="20.4" customHeight="1">
      <c r="B7" s="28"/>
      <c r="C7" s="29"/>
      <c r="D7" s="29"/>
      <c r="E7" s="404" t="str">
        <f>'Rekapitulace stavby'!K6</f>
        <v>DŮM KULTURY-revitalizace obj. č.p. 321Šluknov-REVITALIZACE FASÁDY</v>
      </c>
      <c r="F7" s="405"/>
      <c r="G7" s="405"/>
      <c r="H7" s="405"/>
      <c r="I7" s="118"/>
      <c r="J7" s="29"/>
      <c r="K7" s="31"/>
    </row>
    <row r="8" spans="2:11" s="1" customFormat="1" ht="13.2">
      <c r="B8" s="42"/>
      <c r="C8" s="43"/>
      <c r="D8" s="37" t="s">
        <v>96</v>
      </c>
      <c r="E8" s="43"/>
      <c r="F8" s="43"/>
      <c r="G8" s="43"/>
      <c r="H8" s="43"/>
      <c r="I8" s="119"/>
      <c r="J8" s="43"/>
      <c r="K8" s="46"/>
    </row>
    <row r="9" spans="2:11" s="1" customFormat="1" ht="36.9" customHeight="1">
      <c r="B9" s="42"/>
      <c r="C9" s="43"/>
      <c r="D9" s="43"/>
      <c r="E9" s="406" t="s">
        <v>97</v>
      </c>
      <c r="F9" s="407"/>
      <c r="G9" s="407"/>
      <c r="H9" s="407"/>
      <c r="I9" s="119"/>
      <c r="J9" s="43"/>
      <c r="K9" s="46"/>
    </row>
    <row r="10" spans="2:11" s="1" customFormat="1" ht="13.5">
      <c r="B10" s="42"/>
      <c r="C10" s="43"/>
      <c r="D10" s="43"/>
      <c r="E10" s="43"/>
      <c r="F10" s="43"/>
      <c r="G10" s="43"/>
      <c r="H10" s="43"/>
      <c r="I10" s="119"/>
      <c r="J10" s="43"/>
      <c r="K10" s="46"/>
    </row>
    <row r="11" spans="2:11" s="1" customFormat="1" ht="14.4" customHeight="1">
      <c r="B11" s="42"/>
      <c r="C11" s="43"/>
      <c r="D11" s="37" t="s">
        <v>20</v>
      </c>
      <c r="E11" s="43"/>
      <c r="F11" s="35" t="s">
        <v>21</v>
      </c>
      <c r="G11" s="43"/>
      <c r="H11" s="43"/>
      <c r="I11" s="120" t="s">
        <v>22</v>
      </c>
      <c r="J11" s="35" t="s">
        <v>23</v>
      </c>
      <c r="K11" s="46"/>
    </row>
    <row r="12" spans="2:11" s="1" customFormat="1" ht="14.4" customHeight="1">
      <c r="B12" s="42"/>
      <c r="C12" s="43"/>
      <c r="D12" s="37" t="s">
        <v>24</v>
      </c>
      <c r="E12" s="43"/>
      <c r="F12" s="35" t="s">
        <v>25</v>
      </c>
      <c r="G12" s="43"/>
      <c r="H12" s="43"/>
      <c r="I12" s="120" t="s">
        <v>26</v>
      </c>
      <c r="J12" s="121" t="str">
        <f>'Rekapitulace stavby'!AN8</f>
        <v>29.1.2017</v>
      </c>
      <c r="K12" s="46"/>
    </row>
    <row r="13" spans="2:11" s="1" customFormat="1" ht="21.75" customHeight="1">
      <c r="B13" s="42"/>
      <c r="C13" s="43"/>
      <c r="D13" s="43"/>
      <c r="E13" s="43"/>
      <c r="F13" s="43"/>
      <c r="G13" s="43"/>
      <c r="H13" s="43"/>
      <c r="I13" s="122" t="s">
        <v>28</v>
      </c>
      <c r="J13" s="39" t="s">
        <v>29</v>
      </c>
      <c r="K13" s="46"/>
    </row>
    <row r="14" spans="2:11" s="1" customFormat="1" ht="14.4" customHeight="1">
      <c r="B14" s="42"/>
      <c r="C14" s="43"/>
      <c r="D14" s="37" t="s">
        <v>30</v>
      </c>
      <c r="E14" s="43"/>
      <c r="F14" s="43"/>
      <c r="G14" s="43"/>
      <c r="H14" s="43"/>
      <c r="I14" s="120" t="s">
        <v>31</v>
      </c>
      <c r="J14" s="35" t="s">
        <v>32</v>
      </c>
      <c r="K14" s="46"/>
    </row>
    <row r="15" spans="2:11" s="1" customFormat="1" ht="18" customHeight="1">
      <c r="B15" s="42"/>
      <c r="C15" s="43"/>
      <c r="D15" s="43"/>
      <c r="E15" s="35" t="s">
        <v>33</v>
      </c>
      <c r="F15" s="43"/>
      <c r="G15" s="43"/>
      <c r="H15" s="43"/>
      <c r="I15" s="120" t="s">
        <v>34</v>
      </c>
      <c r="J15" s="35" t="s">
        <v>32</v>
      </c>
      <c r="K15" s="46"/>
    </row>
    <row r="16" spans="2:11" s="1" customFormat="1" ht="6.9" customHeight="1">
      <c r="B16" s="42"/>
      <c r="C16" s="43"/>
      <c r="D16" s="43"/>
      <c r="E16" s="43"/>
      <c r="F16" s="43"/>
      <c r="G16" s="43"/>
      <c r="H16" s="43"/>
      <c r="I16" s="119"/>
      <c r="J16" s="43"/>
      <c r="K16" s="46"/>
    </row>
    <row r="17" spans="2:11" s="1" customFormat="1" ht="14.4" customHeight="1">
      <c r="B17" s="42"/>
      <c r="C17" s="43"/>
      <c r="D17" s="37" t="s">
        <v>35</v>
      </c>
      <c r="E17" s="43"/>
      <c r="F17" s="43"/>
      <c r="G17" s="43"/>
      <c r="H17" s="43"/>
      <c r="I17" s="120" t="s">
        <v>31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34</v>
      </c>
      <c r="J18" s="35" t="str">
        <f>IF('Rekapitulace stavby'!AN14="Vyplň údaj","",IF('Rekapitulace stavby'!AN14="","",'Rekapitulace stavby'!AN14))</f>
        <v/>
      </c>
      <c r="K18" s="46"/>
    </row>
    <row r="19" spans="2:11" s="1" customFormat="1" ht="6.9" customHeight="1">
      <c r="B19" s="42"/>
      <c r="C19" s="43"/>
      <c r="D19" s="43"/>
      <c r="E19" s="43"/>
      <c r="F19" s="43"/>
      <c r="G19" s="43"/>
      <c r="H19" s="43"/>
      <c r="I19" s="119"/>
      <c r="J19" s="43"/>
      <c r="K19" s="46"/>
    </row>
    <row r="20" spans="2:11" s="1" customFormat="1" ht="14.4" customHeight="1">
      <c r="B20" s="42"/>
      <c r="C20" s="43"/>
      <c r="D20" s="37" t="s">
        <v>37</v>
      </c>
      <c r="E20" s="43"/>
      <c r="F20" s="43"/>
      <c r="G20" s="43"/>
      <c r="H20" s="43"/>
      <c r="I20" s="120" t="s">
        <v>31</v>
      </c>
      <c r="J20" s="35" t="s">
        <v>32</v>
      </c>
      <c r="K20" s="46"/>
    </row>
    <row r="21" spans="2:11" s="1" customFormat="1" ht="18" customHeight="1">
      <c r="B21" s="42"/>
      <c r="C21" s="43"/>
      <c r="D21" s="43"/>
      <c r="E21" s="35" t="s">
        <v>38</v>
      </c>
      <c r="F21" s="43"/>
      <c r="G21" s="43"/>
      <c r="H21" s="43"/>
      <c r="I21" s="120" t="s">
        <v>34</v>
      </c>
      <c r="J21" s="35" t="s">
        <v>32</v>
      </c>
      <c r="K21" s="46"/>
    </row>
    <row r="22" spans="2:11" s="1" customFormat="1" ht="6.9" customHeight="1">
      <c r="B22" s="42"/>
      <c r="C22" s="43"/>
      <c r="D22" s="43"/>
      <c r="E22" s="43"/>
      <c r="F22" s="43"/>
      <c r="G22" s="43"/>
      <c r="H22" s="43"/>
      <c r="I22" s="119"/>
      <c r="J22" s="43"/>
      <c r="K22" s="46"/>
    </row>
    <row r="23" spans="2:11" s="1" customFormat="1" ht="14.4" customHeight="1">
      <c r="B23" s="42"/>
      <c r="C23" s="43"/>
      <c r="D23" s="37" t="s">
        <v>40</v>
      </c>
      <c r="E23" s="43"/>
      <c r="F23" s="43"/>
      <c r="G23" s="43"/>
      <c r="H23" s="43"/>
      <c r="I23" s="119"/>
      <c r="J23" s="43"/>
      <c r="K23" s="46"/>
    </row>
    <row r="24" spans="2:11" s="6" customFormat="1" ht="20.4" customHeight="1">
      <c r="B24" s="123"/>
      <c r="C24" s="124"/>
      <c r="D24" s="124"/>
      <c r="E24" s="396" t="s">
        <v>32</v>
      </c>
      <c r="F24" s="396"/>
      <c r="G24" s="396"/>
      <c r="H24" s="396"/>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42</v>
      </c>
      <c r="E27" s="43"/>
      <c r="F27" s="43"/>
      <c r="G27" s="43"/>
      <c r="H27" s="43"/>
      <c r="I27" s="119"/>
      <c r="J27" s="130">
        <f>ROUND(J93,2)</f>
        <v>0</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44</v>
      </c>
      <c r="G29" s="43"/>
      <c r="H29" s="43"/>
      <c r="I29" s="131" t="s">
        <v>43</v>
      </c>
      <c r="J29" s="47" t="s">
        <v>45</v>
      </c>
      <c r="K29" s="46"/>
    </row>
    <row r="30" spans="2:11" s="1" customFormat="1" ht="14.4" customHeight="1">
      <c r="B30" s="42"/>
      <c r="C30" s="43"/>
      <c r="D30" s="50" t="s">
        <v>46</v>
      </c>
      <c r="E30" s="50" t="s">
        <v>47</v>
      </c>
      <c r="F30" s="132">
        <f>ROUND(SUM(BE93:BE378),2)</f>
        <v>0</v>
      </c>
      <c r="G30" s="43"/>
      <c r="H30" s="43"/>
      <c r="I30" s="133">
        <v>0.21</v>
      </c>
      <c r="J30" s="132">
        <f>ROUND(ROUND((SUM(BE93:BE378)),2)*I30,2)</f>
        <v>0</v>
      </c>
      <c r="K30" s="46"/>
    </row>
    <row r="31" spans="2:11" s="1" customFormat="1" ht="14.4" customHeight="1">
      <c r="B31" s="42"/>
      <c r="C31" s="43"/>
      <c r="D31" s="43"/>
      <c r="E31" s="50" t="s">
        <v>48</v>
      </c>
      <c r="F31" s="132">
        <f>ROUND(SUM(BF93:BF378),2)</f>
        <v>0</v>
      </c>
      <c r="G31" s="43"/>
      <c r="H31" s="43"/>
      <c r="I31" s="133">
        <v>0.15</v>
      </c>
      <c r="J31" s="132">
        <f>ROUND(ROUND((SUM(BF93:BF378)),2)*I31,2)</f>
        <v>0</v>
      </c>
      <c r="K31" s="46"/>
    </row>
    <row r="32" spans="2:11" s="1" customFormat="1" ht="14.4" customHeight="1" hidden="1">
      <c r="B32" s="42"/>
      <c r="C32" s="43"/>
      <c r="D32" s="43"/>
      <c r="E32" s="50" t="s">
        <v>49</v>
      </c>
      <c r="F32" s="132">
        <f>ROUND(SUM(BG93:BG378),2)</f>
        <v>0</v>
      </c>
      <c r="G32" s="43"/>
      <c r="H32" s="43"/>
      <c r="I32" s="133">
        <v>0.21</v>
      </c>
      <c r="J32" s="132">
        <v>0</v>
      </c>
      <c r="K32" s="46"/>
    </row>
    <row r="33" spans="2:11" s="1" customFormat="1" ht="14.4" customHeight="1" hidden="1">
      <c r="B33" s="42"/>
      <c r="C33" s="43"/>
      <c r="D33" s="43"/>
      <c r="E33" s="50" t="s">
        <v>50</v>
      </c>
      <c r="F33" s="132">
        <f>ROUND(SUM(BH93:BH378),2)</f>
        <v>0</v>
      </c>
      <c r="G33" s="43"/>
      <c r="H33" s="43"/>
      <c r="I33" s="133">
        <v>0.15</v>
      </c>
      <c r="J33" s="132">
        <v>0</v>
      </c>
      <c r="K33" s="46"/>
    </row>
    <row r="34" spans="2:11" s="1" customFormat="1" ht="14.4" customHeight="1" hidden="1">
      <c r="B34" s="42"/>
      <c r="C34" s="43"/>
      <c r="D34" s="43"/>
      <c r="E34" s="50" t="s">
        <v>51</v>
      </c>
      <c r="F34" s="132">
        <f>ROUND(SUM(BI93:BI378),2)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52</v>
      </c>
      <c r="E36" s="80"/>
      <c r="F36" s="80"/>
      <c r="G36" s="136" t="s">
        <v>53</v>
      </c>
      <c r="H36" s="137" t="s">
        <v>54</v>
      </c>
      <c r="I36" s="138"/>
      <c r="J36" s="139">
        <f>SUM(J27:J34)</f>
        <v>0</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0" t="s">
        <v>98</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7" t="s">
        <v>18</v>
      </c>
      <c r="D44" s="43"/>
      <c r="E44" s="43"/>
      <c r="F44" s="43"/>
      <c r="G44" s="43"/>
      <c r="H44" s="43"/>
      <c r="I44" s="119"/>
      <c r="J44" s="43"/>
      <c r="K44" s="46"/>
    </row>
    <row r="45" spans="2:11" s="1" customFormat="1" ht="20.4" customHeight="1">
      <c r="B45" s="42"/>
      <c r="C45" s="43"/>
      <c r="D45" s="43"/>
      <c r="E45" s="404" t="str">
        <f>E7</f>
        <v>DŮM KULTURY-revitalizace obj. č.p. 321Šluknov-REVITALIZACE FASÁDY</v>
      </c>
      <c r="F45" s="405"/>
      <c r="G45" s="405"/>
      <c r="H45" s="405"/>
      <c r="I45" s="119"/>
      <c r="J45" s="43"/>
      <c r="K45" s="46"/>
    </row>
    <row r="46" spans="2:11" s="1" customFormat="1" ht="14.4" customHeight="1">
      <c r="B46" s="42"/>
      <c r="C46" s="37" t="s">
        <v>96</v>
      </c>
      <c r="D46" s="43"/>
      <c r="E46" s="43"/>
      <c r="F46" s="43"/>
      <c r="G46" s="43"/>
      <c r="H46" s="43"/>
      <c r="I46" s="119"/>
      <c r="J46" s="43"/>
      <c r="K46" s="46"/>
    </row>
    <row r="47" spans="2:11" s="1" customFormat="1" ht="22.2" customHeight="1">
      <c r="B47" s="42"/>
      <c r="C47" s="43"/>
      <c r="D47" s="43"/>
      <c r="E47" s="406" t="str">
        <f>E9</f>
        <v>SO 02 - II. ETAPA - SEVERNÍ POHLED</v>
      </c>
      <c r="F47" s="407"/>
      <c r="G47" s="407"/>
      <c r="H47" s="407"/>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7" t="s">
        <v>24</v>
      </c>
      <c r="D49" s="43"/>
      <c r="E49" s="43"/>
      <c r="F49" s="35" t="str">
        <f>F12</f>
        <v>ul.T.G.MASARYKA, ŠLUKNOV</v>
      </c>
      <c r="G49" s="43"/>
      <c r="H49" s="43"/>
      <c r="I49" s="120" t="s">
        <v>26</v>
      </c>
      <c r="J49" s="121" t="str">
        <f>IF(J12="","",J12)</f>
        <v>29.1.2017</v>
      </c>
      <c r="K49" s="46"/>
    </row>
    <row r="50" spans="2:11" s="1" customFormat="1" ht="6.9" customHeight="1">
      <c r="B50" s="42"/>
      <c r="C50" s="43"/>
      <c r="D50" s="43"/>
      <c r="E50" s="43"/>
      <c r="F50" s="43"/>
      <c r="G50" s="43"/>
      <c r="H50" s="43"/>
      <c r="I50" s="119"/>
      <c r="J50" s="43"/>
      <c r="K50" s="46"/>
    </row>
    <row r="51" spans="2:11" s="1" customFormat="1" ht="13.2">
      <c r="B51" s="42"/>
      <c r="C51" s="37" t="s">
        <v>30</v>
      </c>
      <c r="D51" s="43"/>
      <c r="E51" s="43"/>
      <c r="F51" s="35" t="str">
        <f>E15</f>
        <v>MĚSTO ŠLUKNOV, Nám.Míru 1, Šluknov</v>
      </c>
      <c r="G51" s="43"/>
      <c r="H51" s="43"/>
      <c r="I51" s="120" t="s">
        <v>37</v>
      </c>
      <c r="J51" s="35" t="str">
        <f>E21</f>
        <v xml:space="preserve">Ing.Milan Zezula, Rumburk </v>
      </c>
      <c r="K51" s="46"/>
    </row>
    <row r="52" spans="2:11" s="1" customFormat="1" ht="14.4" customHeight="1">
      <c r="B52" s="42"/>
      <c r="C52" s="37" t="s">
        <v>35</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99</v>
      </c>
      <c r="D54" s="134"/>
      <c r="E54" s="134"/>
      <c r="F54" s="134"/>
      <c r="G54" s="134"/>
      <c r="H54" s="134"/>
      <c r="I54" s="147"/>
      <c r="J54" s="148" t="s">
        <v>100</v>
      </c>
      <c r="K54" s="149"/>
    </row>
    <row r="55" spans="2:11" s="1" customFormat="1" ht="10.35" customHeight="1">
      <c r="B55" s="42"/>
      <c r="C55" s="43"/>
      <c r="D55" s="43"/>
      <c r="E55" s="43"/>
      <c r="F55" s="43"/>
      <c r="G55" s="43"/>
      <c r="H55" s="43"/>
      <c r="I55" s="119"/>
      <c r="J55" s="43"/>
      <c r="K55" s="46"/>
    </row>
    <row r="56" spans="2:47" s="1" customFormat="1" ht="29.25" customHeight="1">
      <c r="B56" s="42"/>
      <c r="C56" s="150" t="s">
        <v>101</v>
      </c>
      <c r="D56" s="43"/>
      <c r="E56" s="43"/>
      <c r="F56" s="43"/>
      <c r="G56" s="43"/>
      <c r="H56" s="43"/>
      <c r="I56" s="119"/>
      <c r="J56" s="130">
        <f>J93</f>
        <v>0</v>
      </c>
      <c r="K56" s="46"/>
      <c r="AU56" s="24" t="s">
        <v>102</v>
      </c>
    </row>
    <row r="57" spans="2:11" s="7" customFormat="1" ht="24.9" customHeight="1">
      <c r="B57" s="151"/>
      <c r="C57" s="152"/>
      <c r="D57" s="153" t="s">
        <v>103</v>
      </c>
      <c r="E57" s="154"/>
      <c r="F57" s="154"/>
      <c r="G57" s="154"/>
      <c r="H57" s="154"/>
      <c r="I57" s="155"/>
      <c r="J57" s="156">
        <f>J94</f>
        <v>0</v>
      </c>
      <c r="K57" s="157"/>
    </row>
    <row r="58" spans="2:11" s="8" customFormat="1" ht="19.95" customHeight="1">
      <c r="B58" s="158"/>
      <c r="C58" s="159"/>
      <c r="D58" s="160" t="s">
        <v>104</v>
      </c>
      <c r="E58" s="161"/>
      <c r="F58" s="161"/>
      <c r="G58" s="161"/>
      <c r="H58" s="161"/>
      <c r="I58" s="162"/>
      <c r="J58" s="163">
        <f>J95</f>
        <v>0</v>
      </c>
      <c r="K58" s="164"/>
    </row>
    <row r="59" spans="2:11" s="8" customFormat="1" ht="14.85" customHeight="1">
      <c r="B59" s="158"/>
      <c r="C59" s="159"/>
      <c r="D59" s="160" t="s">
        <v>105</v>
      </c>
      <c r="E59" s="161"/>
      <c r="F59" s="161"/>
      <c r="G59" s="161"/>
      <c r="H59" s="161"/>
      <c r="I59" s="162"/>
      <c r="J59" s="163">
        <f>J96</f>
        <v>0</v>
      </c>
      <c r="K59" s="164"/>
    </row>
    <row r="60" spans="2:11" s="8" customFormat="1" ht="14.85" customHeight="1">
      <c r="B60" s="158"/>
      <c r="C60" s="159"/>
      <c r="D60" s="160" t="s">
        <v>106</v>
      </c>
      <c r="E60" s="161"/>
      <c r="F60" s="161"/>
      <c r="G60" s="161"/>
      <c r="H60" s="161"/>
      <c r="I60" s="162"/>
      <c r="J60" s="163">
        <f>J225</f>
        <v>0</v>
      </c>
      <c r="K60" s="164"/>
    </row>
    <row r="61" spans="2:11" s="8" customFormat="1" ht="14.85" customHeight="1">
      <c r="B61" s="158"/>
      <c r="C61" s="159"/>
      <c r="D61" s="160" t="s">
        <v>107</v>
      </c>
      <c r="E61" s="161"/>
      <c r="F61" s="161"/>
      <c r="G61" s="161"/>
      <c r="H61" s="161"/>
      <c r="I61" s="162"/>
      <c r="J61" s="163">
        <f>J236</f>
        <v>0</v>
      </c>
      <c r="K61" s="164"/>
    </row>
    <row r="62" spans="2:11" s="8" customFormat="1" ht="19.95" customHeight="1">
      <c r="B62" s="158"/>
      <c r="C62" s="159"/>
      <c r="D62" s="160" t="s">
        <v>108</v>
      </c>
      <c r="E62" s="161"/>
      <c r="F62" s="161"/>
      <c r="G62" s="161"/>
      <c r="H62" s="161"/>
      <c r="I62" s="162"/>
      <c r="J62" s="163">
        <f>J239</f>
        <v>0</v>
      </c>
      <c r="K62" s="164"/>
    </row>
    <row r="63" spans="2:11" s="8" customFormat="1" ht="14.85" customHeight="1">
      <c r="B63" s="158"/>
      <c r="C63" s="159"/>
      <c r="D63" s="160" t="s">
        <v>109</v>
      </c>
      <c r="E63" s="161"/>
      <c r="F63" s="161"/>
      <c r="G63" s="161"/>
      <c r="H63" s="161"/>
      <c r="I63" s="162"/>
      <c r="J63" s="163">
        <f>J240</f>
        <v>0</v>
      </c>
      <c r="K63" s="164"/>
    </row>
    <row r="64" spans="2:11" s="8" customFormat="1" ht="14.85" customHeight="1">
      <c r="B64" s="158"/>
      <c r="C64" s="159"/>
      <c r="D64" s="160" t="s">
        <v>110</v>
      </c>
      <c r="E64" s="161"/>
      <c r="F64" s="161"/>
      <c r="G64" s="161"/>
      <c r="H64" s="161"/>
      <c r="I64" s="162"/>
      <c r="J64" s="163">
        <f>J269</f>
        <v>0</v>
      </c>
      <c r="K64" s="164"/>
    </row>
    <row r="65" spans="2:11" s="8" customFormat="1" ht="19.95" customHeight="1">
      <c r="B65" s="158"/>
      <c r="C65" s="159"/>
      <c r="D65" s="160" t="s">
        <v>111</v>
      </c>
      <c r="E65" s="161"/>
      <c r="F65" s="161"/>
      <c r="G65" s="161"/>
      <c r="H65" s="161"/>
      <c r="I65" s="162"/>
      <c r="J65" s="163">
        <f>J311</f>
        <v>0</v>
      </c>
      <c r="K65" s="164"/>
    </row>
    <row r="66" spans="2:11" s="7" customFormat="1" ht="24.9" customHeight="1">
      <c r="B66" s="151"/>
      <c r="C66" s="152"/>
      <c r="D66" s="153" t="s">
        <v>112</v>
      </c>
      <c r="E66" s="154"/>
      <c r="F66" s="154"/>
      <c r="G66" s="154"/>
      <c r="H66" s="154"/>
      <c r="I66" s="155"/>
      <c r="J66" s="156">
        <f>J314</f>
        <v>0</v>
      </c>
      <c r="K66" s="157"/>
    </row>
    <row r="67" spans="2:11" s="8" customFormat="1" ht="19.95" customHeight="1">
      <c r="B67" s="158"/>
      <c r="C67" s="159"/>
      <c r="D67" s="160" t="s">
        <v>113</v>
      </c>
      <c r="E67" s="161"/>
      <c r="F67" s="161"/>
      <c r="G67" s="161"/>
      <c r="H67" s="161"/>
      <c r="I67" s="162"/>
      <c r="J67" s="163">
        <f>J315</f>
        <v>0</v>
      </c>
      <c r="K67" s="164"/>
    </row>
    <row r="68" spans="2:11" s="8" customFormat="1" ht="19.95" customHeight="1">
      <c r="B68" s="158"/>
      <c r="C68" s="159"/>
      <c r="D68" s="160" t="s">
        <v>114</v>
      </c>
      <c r="E68" s="161"/>
      <c r="F68" s="161"/>
      <c r="G68" s="161"/>
      <c r="H68" s="161"/>
      <c r="I68" s="162"/>
      <c r="J68" s="163">
        <f>J326</f>
        <v>0</v>
      </c>
      <c r="K68" s="164"/>
    </row>
    <row r="69" spans="2:11" s="8" customFormat="1" ht="19.95" customHeight="1">
      <c r="B69" s="158"/>
      <c r="C69" s="159"/>
      <c r="D69" s="160" t="s">
        <v>115</v>
      </c>
      <c r="E69" s="161"/>
      <c r="F69" s="161"/>
      <c r="G69" s="161"/>
      <c r="H69" s="161"/>
      <c r="I69" s="162"/>
      <c r="J69" s="163">
        <f>J343</f>
        <v>0</v>
      </c>
      <c r="K69" s="164"/>
    </row>
    <row r="70" spans="2:11" s="8" customFormat="1" ht="19.95" customHeight="1">
      <c r="B70" s="158"/>
      <c r="C70" s="159"/>
      <c r="D70" s="160" t="s">
        <v>116</v>
      </c>
      <c r="E70" s="161"/>
      <c r="F70" s="161"/>
      <c r="G70" s="161"/>
      <c r="H70" s="161"/>
      <c r="I70" s="162"/>
      <c r="J70" s="163">
        <f>J353</f>
        <v>0</v>
      </c>
      <c r="K70" s="164"/>
    </row>
    <row r="71" spans="2:11" s="7" customFormat="1" ht="24.9" customHeight="1">
      <c r="B71" s="151"/>
      <c r="C71" s="152"/>
      <c r="D71" s="153" t="s">
        <v>117</v>
      </c>
      <c r="E71" s="154"/>
      <c r="F71" s="154"/>
      <c r="G71" s="154"/>
      <c r="H71" s="154"/>
      <c r="I71" s="155"/>
      <c r="J71" s="156">
        <f>J371</f>
        <v>0</v>
      </c>
      <c r="K71" s="157"/>
    </row>
    <row r="72" spans="2:11" s="8" customFormat="1" ht="19.95" customHeight="1">
      <c r="B72" s="158"/>
      <c r="C72" s="159"/>
      <c r="D72" s="160" t="s">
        <v>118</v>
      </c>
      <c r="E72" s="161"/>
      <c r="F72" s="161"/>
      <c r="G72" s="161"/>
      <c r="H72" s="161"/>
      <c r="I72" s="162"/>
      <c r="J72" s="163">
        <f>J372</f>
        <v>0</v>
      </c>
      <c r="K72" s="164"/>
    </row>
    <row r="73" spans="2:11" s="7" customFormat="1" ht="24.9" customHeight="1">
      <c r="B73" s="151"/>
      <c r="C73" s="152"/>
      <c r="D73" s="153" t="s">
        <v>119</v>
      </c>
      <c r="E73" s="154"/>
      <c r="F73" s="154"/>
      <c r="G73" s="154"/>
      <c r="H73" s="154"/>
      <c r="I73" s="155"/>
      <c r="J73" s="156">
        <f>J375</f>
        <v>0</v>
      </c>
      <c r="K73" s="157"/>
    </row>
    <row r="74" spans="2:11" s="1" customFormat="1" ht="21.75" customHeight="1">
      <c r="B74" s="42"/>
      <c r="C74" s="43"/>
      <c r="D74" s="43"/>
      <c r="E74" s="43"/>
      <c r="F74" s="43"/>
      <c r="G74" s="43"/>
      <c r="H74" s="43"/>
      <c r="I74" s="119"/>
      <c r="J74" s="43"/>
      <c r="K74" s="46"/>
    </row>
    <row r="75" spans="2:11" s="1" customFormat="1" ht="6.9" customHeight="1">
      <c r="B75" s="57"/>
      <c r="C75" s="58"/>
      <c r="D75" s="58"/>
      <c r="E75" s="58"/>
      <c r="F75" s="58"/>
      <c r="G75" s="58"/>
      <c r="H75" s="58"/>
      <c r="I75" s="141"/>
      <c r="J75" s="58"/>
      <c r="K75" s="59"/>
    </row>
    <row r="79" spans="2:12" s="1" customFormat="1" ht="6.9" customHeight="1">
      <c r="B79" s="60"/>
      <c r="C79" s="61"/>
      <c r="D79" s="61"/>
      <c r="E79" s="61"/>
      <c r="F79" s="61"/>
      <c r="G79" s="61"/>
      <c r="H79" s="61"/>
      <c r="I79" s="144"/>
      <c r="J79" s="61"/>
      <c r="K79" s="61"/>
      <c r="L79" s="62"/>
    </row>
    <row r="80" spans="2:12" s="1" customFormat="1" ht="36.9" customHeight="1">
      <c r="B80" s="42"/>
      <c r="C80" s="63" t="s">
        <v>120</v>
      </c>
      <c r="D80" s="64"/>
      <c r="E80" s="64"/>
      <c r="F80" s="64"/>
      <c r="G80" s="64"/>
      <c r="H80" s="64"/>
      <c r="I80" s="165"/>
      <c r="J80" s="64"/>
      <c r="K80" s="64"/>
      <c r="L80" s="62"/>
    </row>
    <row r="81" spans="2:12" s="1" customFormat="1" ht="6.9" customHeight="1">
      <c r="B81" s="42"/>
      <c r="C81" s="64"/>
      <c r="D81" s="64"/>
      <c r="E81" s="64"/>
      <c r="F81" s="64"/>
      <c r="G81" s="64"/>
      <c r="H81" s="64"/>
      <c r="I81" s="165"/>
      <c r="J81" s="64"/>
      <c r="K81" s="64"/>
      <c r="L81" s="62"/>
    </row>
    <row r="82" spans="2:12" s="1" customFormat="1" ht="14.4" customHeight="1">
      <c r="B82" s="42"/>
      <c r="C82" s="66" t="s">
        <v>18</v>
      </c>
      <c r="D82" s="64"/>
      <c r="E82" s="64"/>
      <c r="F82" s="64"/>
      <c r="G82" s="64"/>
      <c r="H82" s="64"/>
      <c r="I82" s="165"/>
      <c r="J82" s="64"/>
      <c r="K82" s="64"/>
      <c r="L82" s="62"/>
    </row>
    <row r="83" spans="2:12" s="1" customFormat="1" ht="20.4" customHeight="1">
      <c r="B83" s="42"/>
      <c r="C83" s="64"/>
      <c r="D83" s="64"/>
      <c r="E83" s="400" t="str">
        <f>E7</f>
        <v>DŮM KULTURY-revitalizace obj. č.p. 321Šluknov-REVITALIZACE FASÁDY</v>
      </c>
      <c r="F83" s="401"/>
      <c r="G83" s="401"/>
      <c r="H83" s="401"/>
      <c r="I83" s="165"/>
      <c r="J83" s="64"/>
      <c r="K83" s="64"/>
      <c r="L83" s="62"/>
    </row>
    <row r="84" spans="2:12" s="1" customFormat="1" ht="14.4" customHeight="1">
      <c r="B84" s="42"/>
      <c r="C84" s="66" t="s">
        <v>96</v>
      </c>
      <c r="D84" s="64"/>
      <c r="E84" s="64"/>
      <c r="F84" s="64"/>
      <c r="G84" s="64"/>
      <c r="H84" s="64"/>
      <c r="I84" s="165"/>
      <c r="J84" s="64"/>
      <c r="K84" s="64"/>
      <c r="L84" s="62"/>
    </row>
    <row r="85" spans="2:12" s="1" customFormat="1" ht="22.2" customHeight="1">
      <c r="B85" s="42"/>
      <c r="C85" s="64"/>
      <c r="D85" s="64"/>
      <c r="E85" s="368" t="str">
        <f>E9</f>
        <v>SO 02 - II. ETAPA - SEVERNÍ POHLED</v>
      </c>
      <c r="F85" s="402"/>
      <c r="G85" s="402"/>
      <c r="H85" s="402"/>
      <c r="I85" s="165"/>
      <c r="J85" s="64"/>
      <c r="K85" s="64"/>
      <c r="L85" s="62"/>
    </row>
    <row r="86" spans="2:12" s="1" customFormat="1" ht="6.9" customHeight="1">
      <c r="B86" s="42"/>
      <c r="C86" s="64"/>
      <c r="D86" s="64"/>
      <c r="E86" s="64"/>
      <c r="F86" s="64"/>
      <c r="G86" s="64"/>
      <c r="H86" s="64"/>
      <c r="I86" s="165"/>
      <c r="J86" s="64"/>
      <c r="K86" s="64"/>
      <c r="L86" s="62"/>
    </row>
    <row r="87" spans="2:12" s="1" customFormat="1" ht="18" customHeight="1">
      <c r="B87" s="42"/>
      <c r="C87" s="66" t="s">
        <v>24</v>
      </c>
      <c r="D87" s="64"/>
      <c r="E87" s="64"/>
      <c r="F87" s="166" t="str">
        <f>F12</f>
        <v>ul.T.G.MASARYKA, ŠLUKNOV</v>
      </c>
      <c r="G87" s="64"/>
      <c r="H87" s="64"/>
      <c r="I87" s="167" t="s">
        <v>26</v>
      </c>
      <c r="J87" s="74" t="str">
        <f>IF(J12="","",J12)</f>
        <v>29.1.2017</v>
      </c>
      <c r="K87" s="64"/>
      <c r="L87" s="62"/>
    </row>
    <row r="88" spans="2:12" s="1" customFormat="1" ht="6.9" customHeight="1">
      <c r="B88" s="42"/>
      <c r="C88" s="64"/>
      <c r="D88" s="64"/>
      <c r="E88" s="64"/>
      <c r="F88" s="64"/>
      <c r="G88" s="64"/>
      <c r="H88" s="64"/>
      <c r="I88" s="165"/>
      <c r="J88" s="64"/>
      <c r="K88" s="64"/>
      <c r="L88" s="62"/>
    </row>
    <row r="89" spans="2:12" s="1" customFormat="1" ht="13.2">
      <c r="B89" s="42"/>
      <c r="C89" s="66" t="s">
        <v>30</v>
      </c>
      <c r="D89" s="64"/>
      <c r="E89" s="64"/>
      <c r="F89" s="166" t="str">
        <f>E15</f>
        <v>MĚSTO ŠLUKNOV, Nám.Míru 1, Šluknov</v>
      </c>
      <c r="G89" s="64"/>
      <c r="H89" s="64"/>
      <c r="I89" s="167" t="s">
        <v>37</v>
      </c>
      <c r="J89" s="166" t="str">
        <f>E21</f>
        <v xml:space="preserve">Ing.Milan Zezula, Rumburk </v>
      </c>
      <c r="K89" s="64"/>
      <c r="L89" s="62"/>
    </row>
    <row r="90" spans="2:12" s="1" customFormat="1" ht="14.4" customHeight="1">
      <c r="B90" s="42"/>
      <c r="C90" s="66" t="s">
        <v>35</v>
      </c>
      <c r="D90" s="64"/>
      <c r="E90" s="64"/>
      <c r="F90" s="166" t="str">
        <f>IF(E18="","",E18)</f>
        <v/>
      </c>
      <c r="G90" s="64"/>
      <c r="H90" s="64"/>
      <c r="I90" s="165"/>
      <c r="J90" s="64"/>
      <c r="K90" s="64"/>
      <c r="L90" s="62"/>
    </row>
    <row r="91" spans="2:12" s="1" customFormat="1" ht="10.35" customHeight="1">
      <c r="B91" s="42"/>
      <c r="C91" s="64"/>
      <c r="D91" s="64"/>
      <c r="E91" s="64"/>
      <c r="F91" s="64"/>
      <c r="G91" s="64"/>
      <c r="H91" s="64"/>
      <c r="I91" s="165"/>
      <c r="J91" s="64"/>
      <c r="K91" s="64"/>
      <c r="L91" s="62"/>
    </row>
    <row r="92" spans="2:20" s="9" customFormat="1" ht="29.25" customHeight="1">
      <c r="B92" s="168"/>
      <c r="C92" s="169" t="s">
        <v>121</v>
      </c>
      <c r="D92" s="170" t="s">
        <v>61</v>
      </c>
      <c r="E92" s="170" t="s">
        <v>57</v>
      </c>
      <c r="F92" s="170" t="s">
        <v>122</v>
      </c>
      <c r="G92" s="170" t="s">
        <v>123</v>
      </c>
      <c r="H92" s="170" t="s">
        <v>124</v>
      </c>
      <c r="I92" s="171" t="s">
        <v>125</v>
      </c>
      <c r="J92" s="170" t="s">
        <v>100</v>
      </c>
      <c r="K92" s="172" t="s">
        <v>126</v>
      </c>
      <c r="L92" s="173"/>
      <c r="M92" s="82" t="s">
        <v>127</v>
      </c>
      <c r="N92" s="83" t="s">
        <v>46</v>
      </c>
      <c r="O92" s="83" t="s">
        <v>128</v>
      </c>
      <c r="P92" s="83" t="s">
        <v>129</v>
      </c>
      <c r="Q92" s="83" t="s">
        <v>130</v>
      </c>
      <c r="R92" s="83" t="s">
        <v>131</v>
      </c>
      <c r="S92" s="83" t="s">
        <v>132</v>
      </c>
      <c r="T92" s="84" t="s">
        <v>133</v>
      </c>
    </row>
    <row r="93" spans="2:63" s="1" customFormat="1" ht="29.25" customHeight="1">
      <c r="B93" s="42"/>
      <c r="C93" s="88" t="s">
        <v>101</v>
      </c>
      <c r="D93" s="64"/>
      <c r="E93" s="64"/>
      <c r="F93" s="64"/>
      <c r="G93" s="64"/>
      <c r="H93" s="64"/>
      <c r="I93" s="165"/>
      <c r="J93" s="174">
        <f>BK93</f>
        <v>0</v>
      </c>
      <c r="K93" s="64"/>
      <c r="L93" s="62"/>
      <c r="M93" s="85"/>
      <c r="N93" s="86"/>
      <c r="O93" s="86"/>
      <c r="P93" s="175">
        <f>P94+P314+P371+P375</f>
        <v>0</v>
      </c>
      <c r="Q93" s="86"/>
      <c r="R93" s="175">
        <f>R94+R314+R371+R375</f>
        <v>14.658074800000001</v>
      </c>
      <c r="S93" s="86"/>
      <c r="T93" s="176">
        <f>T94+T314+T371+T375</f>
        <v>12.65195</v>
      </c>
      <c r="AT93" s="24" t="s">
        <v>75</v>
      </c>
      <c r="AU93" s="24" t="s">
        <v>102</v>
      </c>
      <c r="BK93" s="177">
        <f>BK94+BK314+BK371+BK375</f>
        <v>0</v>
      </c>
    </row>
    <row r="94" spans="2:63" s="10" customFormat="1" ht="37.35" customHeight="1">
      <c r="B94" s="178"/>
      <c r="C94" s="179"/>
      <c r="D94" s="180" t="s">
        <v>75</v>
      </c>
      <c r="E94" s="181" t="s">
        <v>134</v>
      </c>
      <c r="F94" s="181" t="s">
        <v>135</v>
      </c>
      <c r="G94" s="179"/>
      <c r="H94" s="179"/>
      <c r="I94" s="182"/>
      <c r="J94" s="183">
        <f>BK94</f>
        <v>0</v>
      </c>
      <c r="K94" s="179"/>
      <c r="L94" s="184"/>
      <c r="M94" s="185"/>
      <c r="N94" s="186"/>
      <c r="O94" s="186"/>
      <c r="P94" s="187">
        <f>P95+P239+P311</f>
        <v>0</v>
      </c>
      <c r="Q94" s="186"/>
      <c r="R94" s="187">
        <f>R95+R239+R311</f>
        <v>14.307980800000001</v>
      </c>
      <c r="S94" s="186"/>
      <c r="T94" s="188">
        <f>T95+T239+T311</f>
        <v>12.65195</v>
      </c>
      <c r="AR94" s="189" t="s">
        <v>84</v>
      </c>
      <c r="AT94" s="190" t="s">
        <v>75</v>
      </c>
      <c r="AU94" s="190" t="s">
        <v>76</v>
      </c>
      <c r="AY94" s="189" t="s">
        <v>136</v>
      </c>
      <c r="BK94" s="191">
        <f>BK95+BK239+BK311</f>
        <v>0</v>
      </c>
    </row>
    <row r="95" spans="2:63" s="10" customFormat="1" ht="19.95" customHeight="1">
      <c r="B95" s="178"/>
      <c r="C95" s="179"/>
      <c r="D95" s="180" t="s">
        <v>75</v>
      </c>
      <c r="E95" s="192" t="s">
        <v>137</v>
      </c>
      <c r="F95" s="192" t="s">
        <v>138</v>
      </c>
      <c r="G95" s="179"/>
      <c r="H95" s="179"/>
      <c r="I95" s="182"/>
      <c r="J95" s="193">
        <f>BK95</f>
        <v>0</v>
      </c>
      <c r="K95" s="179"/>
      <c r="L95" s="184"/>
      <c r="M95" s="185"/>
      <c r="N95" s="186"/>
      <c r="O95" s="186"/>
      <c r="P95" s="187">
        <f>P96+P225+P236</f>
        <v>0</v>
      </c>
      <c r="Q95" s="186"/>
      <c r="R95" s="187">
        <f>R96+R225+R236</f>
        <v>14.307980800000001</v>
      </c>
      <c r="S95" s="186"/>
      <c r="T95" s="188">
        <f>T96+T225+T236</f>
        <v>2.2942500000000003</v>
      </c>
      <c r="AR95" s="189" t="s">
        <v>84</v>
      </c>
      <c r="AT95" s="190" t="s">
        <v>75</v>
      </c>
      <c r="AU95" s="190" t="s">
        <v>84</v>
      </c>
      <c r="AY95" s="189" t="s">
        <v>136</v>
      </c>
      <c r="BK95" s="191">
        <f>BK96+BK225+BK236</f>
        <v>0</v>
      </c>
    </row>
    <row r="96" spans="2:63" s="10" customFormat="1" ht="14.85" customHeight="1">
      <c r="B96" s="178"/>
      <c r="C96" s="179"/>
      <c r="D96" s="194" t="s">
        <v>75</v>
      </c>
      <c r="E96" s="195" t="s">
        <v>139</v>
      </c>
      <c r="F96" s="195" t="s">
        <v>140</v>
      </c>
      <c r="G96" s="179"/>
      <c r="H96" s="179"/>
      <c r="I96" s="182"/>
      <c r="J96" s="196">
        <f>BK96</f>
        <v>0</v>
      </c>
      <c r="K96" s="179"/>
      <c r="L96" s="184"/>
      <c r="M96" s="185"/>
      <c r="N96" s="186"/>
      <c r="O96" s="186"/>
      <c r="P96" s="187">
        <f>SUM(P97:P224)</f>
        <v>0</v>
      </c>
      <c r="Q96" s="186"/>
      <c r="R96" s="187">
        <f>SUM(R97:R224)</f>
        <v>14.307980800000001</v>
      </c>
      <c r="S96" s="186"/>
      <c r="T96" s="188">
        <f>SUM(T97:T224)</f>
        <v>2.2942500000000003</v>
      </c>
      <c r="AR96" s="189" t="s">
        <v>84</v>
      </c>
      <c r="AT96" s="190" t="s">
        <v>75</v>
      </c>
      <c r="AU96" s="190" t="s">
        <v>86</v>
      </c>
      <c r="AY96" s="189" t="s">
        <v>136</v>
      </c>
      <c r="BK96" s="191">
        <f>SUM(BK97:BK224)</f>
        <v>0</v>
      </c>
    </row>
    <row r="97" spans="2:65" s="1" customFormat="1" ht="20.4" customHeight="1">
      <c r="B97" s="42"/>
      <c r="C97" s="197" t="s">
        <v>84</v>
      </c>
      <c r="D97" s="197" t="s">
        <v>141</v>
      </c>
      <c r="E97" s="198" t="s">
        <v>142</v>
      </c>
      <c r="F97" s="199" t="s">
        <v>143</v>
      </c>
      <c r="G97" s="200" t="s">
        <v>144</v>
      </c>
      <c r="H97" s="201">
        <v>458.85</v>
      </c>
      <c r="I97" s="202"/>
      <c r="J97" s="203">
        <f>ROUND(I97*H97,2)</f>
        <v>0</v>
      </c>
      <c r="K97" s="199" t="s">
        <v>32</v>
      </c>
      <c r="L97" s="62"/>
      <c r="M97" s="204" t="s">
        <v>32</v>
      </c>
      <c r="N97" s="205" t="s">
        <v>47</v>
      </c>
      <c r="O97" s="43"/>
      <c r="P97" s="206">
        <f>O97*H97</f>
        <v>0</v>
      </c>
      <c r="Q97" s="206">
        <v>0</v>
      </c>
      <c r="R97" s="206">
        <f>Q97*H97</f>
        <v>0</v>
      </c>
      <c r="S97" s="206">
        <v>0.005</v>
      </c>
      <c r="T97" s="207">
        <f>S97*H97</f>
        <v>2.2942500000000003</v>
      </c>
      <c r="AR97" s="24" t="s">
        <v>145</v>
      </c>
      <c r="AT97" s="24" t="s">
        <v>141</v>
      </c>
      <c r="AU97" s="24" t="s">
        <v>146</v>
      </c>
      <c r="AY97" s="24" t="s">
        <v>136</v>
      </c>
      <c r="BE97" s="208">
        <f>IF(N97="základní",J97,0)</f>
        <v>0</v>
      </c>
      <c r="BF97" s="208">
        <f>IF(N97="snížená",J97,0)</f>
        <v>0</v>
      </c>
      <c r="BG97" s="208">
        <f>IF(N97="zákl. přenesená",J97,0)</f>
        <v>0</v>
      </c>
      <c r="BH97" s="208">
        <f>IF(N97="sníž. přenesená",J97,0)</f>
        <v>0</v>
      </c>
      <c r="BI97" s="208">
        <f>IF(N97="nulová",J97,0)</f>
        <v>0</v>
      </c>
      <c r="BJ97" s="24" t="s">
        <v>84</v>
      </c>
      <c r="BK97" s="208">
        <f>ROUND(I97*H97,2)</f>
        <v>0</v>
      </c>
      <c r="BL97" s="24" t="s">
        <v>145</v>
      </c>
      <c r="BM97" s="24" t="s">
        <v>147</v>
      </c>
    </row>
    <row r="98" spans="2:47" s="1" customFormat="1" ht="72">
      <c r="B98" s="42"/>
      <c r="C98" s="64"/>
      <c r="D98" s="209" t="s">
        <v>148</v>
      </c>
      <c r="E98" s="64"/>
      <c r="F98" s="210" t="s">
        <v>149</v>
      </c>
      <c r="G98" s="64"/>
      <c r="H98" s="64"/>
      <c r="I98" s="165"/>
      <c r="J98" s="64"/>
      <c r="K98" s="64"/>
      <c r="L98" s="62"/>
      <c r="M98" s="211"/>
      <c r="N98" s="43"/>
      <c r="O98" s="43"/>
      <c r="P98" s="43"/>
      <c r="Q98" s="43"/>
      <c r="R98" s="43"/>
      <c r="S98" s="43"/>
      <c r="T98" s="79"/>
      <c r="AT98" s="24" t="s">
        <v>148</v>
      </c>
      <c r="AU98" s="24" t="s">
        <v>146</v>
      </c>
    </row>
    <row r="99" spans="2:51" s="11" customFormat="1" ht="13.5">
      <c r="B99" s="212"/>
      <c r="C99" s="213"/>
      <c r="D99" s="209" t="s">
        <v>150</v>
      </c>
      <c r="E99" s="214" t="s">
        <v>32</v>
      </c>
      <c r="F99" s="215" t="s">
        <v>151</v>
      </c>
      <c r="G99" s="213"/>
      <c r="H99" s="216">
        <v>372.96</v>
      </c>
      <c r="I99" s="217"/>
      <c r="J99" s="213"/>
      <c r="K99" s="213"/>
      <c r="L99" s="218"/>
      <c r="M99" s="219"/>
      <c r="N99" s="220"/>
      <c r="O99" s="220"/>
      <c r="P99" s="220"/>
      <c r="Q99" s="220"/>
      <c r="R99" s="220"/>
      <c r="S99" s="220"/>
      <c r="T99" s="221"/>
      <c r="AT99" s="222" t="s">
        <v>150</v>
      </c>
      <c r="AU99" s="222" t="s">
        <v>146</v>
      </c>
      <c r="AV99" s="11" t="s">
        <v>86</v>
      </c>
      <c r="AW99" s="11" t="s">
        <v>39</v>
      </c>
      <c r="AX99" s="11" t="s">
        <v>76</v>
      </c>
      <c r="AY99" s="222" t="s">
        <v>136</v>
      </c>
    </row>
    <row r="100" spans="2:51" s="11" customFormat="1" ht="13.5">
      <c r="B100" s="212"/>
      <c r="C100" s="213"/>
      <c r="D100" s="209" t="s">
        <v>150</v>
      </c>
      <c r="E100" s="214" t="s">
        <v>32</v>
      </c>
      <c r="F100" s="215" t="s">
        <v>152</v>
      </c>
      <c r="G100" s="213"/>
      <c r="H100" s="216">
        <v>10.08</v>
      </c>
      <c r="I100" s="217"/>
      <c r="J100" s="213"/>
      <c r="K100" s="213"/>
      <c r="L100" s="218"/>
      <c r="M100" s="219"/>
      <c r="N100" s="220"/>
      <c r="O100" s="220"/>
      <c r="P100" s="220"/>
      <c r="Q100" s="220"/>
      <c r="R100" s="220"/>
      <c r="S100" s="220"/>
      <c r="T100" s="221"/>
      <c r="AT100" s="222" t="s">
        <v>150</v>
      </c>
      <c r="AU100" s="222" t="s">
        <v>146</v>
      </c>
      <c r="AV100" s="11" t="s">
        <v>86</v>
      </c>
      <c r="AW100" s="11" t="s">
        <v>39</v>
      </c>
      <c r="AX100" s="11" t="s">
        <v>76</v>
      </c>
      <c r="AY100" s="222" t="s">
        <v>136</v>
      </c>
    </row>
    <row r="101" spans="2:51" s="11" customFormat="1" ht="13.5">
      <c r="B101" s="212"/>
      <c r="C101" s="213"/>
      <c r="D101" s="209" t="s">
        <v>150</v>
      </c>
      <c r="E101" s="214" t="s">
        <v>32</v>
      </c>
      <c r="F101" s="215" t="s">
        <v>153</v>
      </c>
      <c r="G101" s="213"/>
      <c r="H101" s="216">
        <v>17.64</v>
      </c>
      <c r="I101" s="217"/>
      <c r="J101" s="213"/>
      <c r="K101" s="213"/>
      <c r="L101" s="218"/>
      <c r="M101" s="219"/>
      <c r="N101" s="220"/>
      <c r="O101" s="220"/>
      <c r="P101" s="220"/>
      <c r="Q101" s="220"/>
      <c r="R101" s="220"/>
      <c r="S101" s="220"/>
      <c r="T101" s="221"/>
      <c r="AT101" s="222" t="s">
        <v>150</v>
      </c>
      <c r="AU101" s="222" t="s">
        <v>146</v>
      </c>
      <c r="AV101" s="11" t="s">
        <v>86</v>
      </c>
      <c r="AW101" s="11" t="s">
        <v>39</v>
      </c>
      <c r="AX101" s="11" t="s">
        <v>76</v>
      </c>
      <c r="AY101" s="222" t="s">
        <v>136</v>
      </c>
    </row>
    <row r="102" spans="2:51" s="11" customFormat="1" ht="13.5">
      <c r="B102" s="212"/>
      <c r="C102" s="213"/>
      <c r="D102" s="209" t="s">
        <v>150</v>
      </c>
      <c r="E102" s="214" t="s">
        <v>32</v>
      </c>
      <c r="F102" s="215" t="s">
        <v>154</v>
      </c>
      <c r="G102" s="213"/>
      <c r="H102" s="216">
        <v>-14.28</v>
      </c>
      <c r="I102" s="217"/>
      <c r="J102" s="213"/>
      <c r="K102" s="213"/>
      <c r="L102" s="218"/>
      <c r="M102" s="219"/>
      <c r="N102" s="220"/>
      <c r="O102" s="220"/>
      <c r="P102" s="220"/>
      <c r="Q102" s="220"/>
      <c r="R102" s="220"/>
      <c r="S102" s="220"/>
      <c r="T102" s="221"/>
      <c r="AT102" s="222" t="s">
        <v>150</v>
      </c>
      <c r="AU102" s="222" t="s">
        <v>146</v>
      </c>
      <c r="AV102" s="11" t="s">
        <v>86</v>
      </c>
      <c r="AW102" s="11" t="s">
        <v>39</v>
      </c>
      <c r="AX102" s="11" t="s">
        <v>76</v>
      </c>
      <c r="AY102" s="222" t="s">
        <v>136</v>
      </c>
    </row>
    <row r="103" spans="2:51" s="11" customFormat="1" ht="36">
      <c r="B103" s="212"/>
      <c r="C103" s="213"/>
      <c r="D103" s="209" t="s">
        <v>150</v>
      </c>
      <c r="E103" s="214" t="s">
        <v>32</v>
      </c>
      <c r="F103" s="215" t="s">
        <v>155</v>
      </c>
      <c r="G103" s="213"/>
      <c r="H103" s="216">
        <v>-29.106</v>
      </c>
      <c r="I103" s="217"/>
      <c r="J103" s="213"/>
      <c r="K103" s="213"/>
      <c r="L103" s="218"/>
      <c r="M103" s="219"/>
      <c r="N103" s="220"/>
      <c r="O103" s="220"/>
      <c r="P103" s="220"/>
      <c r="Q103" s="220"/>
      <c r="R103" s="220"/>
      <c r="S103" s="220"/>
      <c r="T103" s="221"/>
      <c r="AT103" s="222" t="s">
        <v>150</v>
      </c>
      <c r="AU103" s="222" t="s">
        <v>146</v>
      </c>
      <c r="AV103" s="11" t="s">
        <v>86</v>
      </c>
      <c r="AW103" s="11" t="s">
        <v>39</v>
      </c>
      <c r="AX103" s="11" t="s">
        <v>76</v>
      </c>
      <c r="AY103" s="222" t="s">
        <v>136</v>
      </c>
    </row>
    <row r="104" spans="2:51" s="11" customFormat="1" ht="13.5">
      <c r="B104" s="212"/>
      <c r="C104" s="213"/>
      <c r="D104" s="209" t="s">
        <v>150</v>
      </c>
      <c r="E104" s="214" t="s">
        <v>32</v>
      </c>
      <c r="F104" s="215" t="s">
        <v>156</v>
      </c>
      <c r="G104" s="213"/>
      <c r="H104" s="216">
        <v>-28.854</v>
      </c>
      <c r="I104" s="217"/>
      <c r="J104" s="213"/>
      <c r="K104" s="213"/>
      <c r="L104" s="218"/>
      <c r="M104" s="219"/>
      <c r="N104" s="220"/>
      <c r="O104" s="220"/>
      <c r="P104" s="220"/>
      <c r="Q104" s="220"/>
      <c r="R104" s="220"/>
      <c r="S104" s="220"/>
      <c r="T104" s="221"/>
      <c r="AT104" s="222" t="s">
        <v>150</v>
      </c>
      <c r="AU104" s="222" t="s">
        <v>146</v>
      </c>
      <c r="AV104" s="11" t="s">
        <v>86</v>
      </c>
      <c r="AW104" s="11" t="s">
        <v>39</v>
      </c>
      <c r="AX104" s="11" t="s">
        <v>76</v>
      </c>
      <c r="AY104" s="222" t="s">
        <v>136</v>
      </c>
    </row>
    <row r="105" spans="2:51" s="11" customFormat="1" ht="13.5">
      <c r="B105" s="212"/>
      <c r="C105" s="213"/>
      <c r="D105" s="209" t="s">
        <v>150</v>
      </c>
      <c r="E105" s="214" t="s">
        <v>32</v>
      </c>
      <c r="F105" s="215" t="s">
        <v>157</v>
      </c>
      <c r="G105" s="213"/>
      <c r="H105" s="216">
        <v>6.375</v>
      </c>
      <c r="I105" s="217"/>
      <c r="J105" s="213"/>
      <c r="K105" s="213"/>
      <c r="L105" s="218"/>
      <c r="M105" s="219"/>
      <c r="N105" s="220"/>
      <c r="O105" s="220"/>
      <c r="P105" s="220"/>
      <c r="Q105" s="220"/>
      <c r="R105" s="220"/>
      <c r="S105" s="220"/>
      <c r="T105" s="221"/>
      <c r="AT105" s="222" t="s">
        <v>150</v>
      </c>
      <c r="AU105" s="222" t="s">
        <v>146</v>
      </c>
      <c r="AV105" s="11" t="s">
        <v>86</v>
      </c>
      <c r="AW105" s="11" t="s">
        <v>39</v>
      </c>
      <c r="AX105" s="11" t="s">
        <v>76</v>
      </c>
      <c r="AY105" s="222" t="s">
        <v>136</v>
      </c>
    </row>
    <row r="106" spans="2:51" s="11" customFormat="1" ht="13.5">
      <c r="B106" s="212"/>
      <c r="C106" s="213"/>
      <c r="D106" s="209" t="s">
        <v>150</v>
      </c>
      <c r="E106" s="214" t="s">
        <v>32</v>
      </c>
      <c r="F106" s="215" t="s">
        <v>158</v>
      </c>
      <c r="G106" s="213"/>
      <c r="H106" s="216">
        <v>2.515</v>
      </c>
      <c r="I106" s="217"/>
      <c r="J106" s="213"/>
      <c r="K106" s="213"/>
      <c r="L106" s="218"/>
      <c r="M106" s="219"/>
      <c r="N106" s="220"/>
      <c r="O106" s="220"/>
      <c r="P106" s="220"/>
      <c r="Q106" s="220"/>
      <c r="R106" s="220"/>
      <c r="S106" s="220"/>
      <c r="T106" s="221"/>
      <c r="AT106" s="222" t="s">
        <v>150</v>
      </c>
      <c r="AU106" s="222" t="s">
        <v>146</v>
      </c>
      <c r="AV106" s="11" t="s">
        <v>86</v>
      </c>
      <c r="AW106" s="11" t="s">
        <v>39</v>
      </c>
      <c r="AX106" s="11" t="s">
        <v>76</v>
      </c>
      <c r="AY106" s="222" t="s">
        <v>136</v>
      </c>
    </row>
    <row r="107" spans="2:51" s="11" customFormat="1" ht="13.5">
      <c r="B107" s="212"/>
      <c r="C107" s="213"/>
      <c r="D107" s="209" t="s">
        <v>150</v>
      </c>
      <c r="E107" s="214" t="s">
        <v>32</v>
      </c>
      <c r="F107" s="215" t="s">
        <v>159</v>
      </c>
      <c r="G107" s="213"/>
      <c r="H107" s="216">
        <v>1.555</v>
      </c>
      <c r="I107" s="217"/>
      <c r="J107" s="213"/>
      <c r="K107" s="213"/>
      <c r="L107" s="218"/>
      <c r="M107" s="219"/>
      <c r="N107" s="220"/>
      <c r="O107" s="220"/>
      <c r="P107" s="220"/>
      <c r="Q107" s="220"/>
      <c r="R107" s="220"/>
      <c r="S107" s="220"/>
      <c r="T107" s="221"/>
      <c r="AT107" s="222" t="s">
        <v>150</v>
      </c>
      <c r="AU107" s="222" t="s">
        <v>146</v>
      </c>
      <c r="AV107" s="11" t="s">
        <v>86</v>
      </c>
      <c r="AW107" s="11" t="s">
        <v>39</v>
      </c>
      <c r="AX107" s="11" t="s">
        <v>76</v>
      </c>
      <c r="AY107" s="222" t="s">
        <v>136</v>
      </c>
    </row>
    <row r="108" spans="2:51" s="11" customFormat="1" ht="13.5">
      <c r="B108" s="212"/>
      <c r="C108" s="213"/>
      <c r="D108" s="209" t="s">
        <v>150</v>
      </c>
      <c r="E108" s="214" t="s">
        <v>32</v>
      </c>
      <c r="F108" s="215" t="s">
        <v>160</v>
      </c>
      <c r="G108" s="213"/>
      <c r="H108" s="216">
        <v>4.455</v>
      </c>
      <c r="I108" s="217"/>
      <c r="J108" s="213"/>
      <c r="K108" s="213"/>
      <c r="L108" s="218"/>
      <c r="M108" s="219"/>
      <c r="N108" s="220"/>
      <c r="O108" s="220"/>
      <c r="P108" s="220"/>
      <c r="Q108" s="220"/>
      <c r="R108" s="220"/>
      <c r="S108" s="220"/>
      <c r="T108" s="221"/>
      <c r="AT108" s="222" t="s">
        <v>150</v>
      </c>
      <c r="AU108" s="222" t="s">
        <v>146</v>
      </c>
      <c r="AV108" s="11" t="s">
        <v>86</v>
      </c>
      <c r="AW108" s="11" t="s">
        <v>39</v>
      </c>
      <c r="AX108" s="11" t="s">
        <v>76</v>
      </c>
      <c r="AY108" s="222" t="s">
        <v>136</v>
      </c>
    </row>
    <row r="109" spans="2:51" s="11" customFormat="1" ht="13.5">
      <c r="B109" s="212"/>
      <c r="C109" s="213"/>
      <c r="D109" s="209" t="s">
        <v>150</v>
      </c>
      <c r="E109" s="214" t="s">
        <v>32</v>
      </c>
      <c r="F109" s="215" t="s">
        <v>161</v>
      </c>
      <c r="G109" s="213"/>
      <c r="H109" s="216">
        <v>3.515</v>
      </c>
      <c r="I109" s="217"/>
      <c r="J109" s="213"/>
      <c r="K109" s="213"/>
      <c r="L109" s="218"/>
      <c r="M109" s="219"/>
      <c r="N109" s="220"/>
      <c r="O109" s="220"/>
      <c r="P109" s="220"/>
      <c r="Q109" s="220"/>
      <c r="R109" s="220"/>
      <c r="S109" s="220"/>
      <c r="T109" s="221"/>
      <c r="AT109" s="222" t="s">
        <v>150</v>
      </c>
      <c r="AU109" s="222" t="s">
        <v>146</v>
      </c>
      <c r="AV109" s="11" t="s">
        <v>86</v>
      </c>
      <c r="AW109" s="11" t="s">
        <v>39</v>
      </c>
      <c r="AX109" s="11" t="s">
        <v>76</v>
      </c>
      <c r="AY109" s="222" t="s">
        <v>136</v>
      </c>
    </row>
    <row r="110" spans="2:51" s="11" customFormat="1" ht="13.5">
      <c r="B110" s="212"/>
      <c r="C110" s="213"/>
      <c r="D110" s="209" t="s">
        <v>150</v>
      </c>
      <c r="E110" s="214" t="s">
        <v>32</v>
      </c>
      <c r="F110" s="215" t="s">
        <v>162</v>
      </c>
      <c r="G110" s="213"/>
      <c r="H110" s="216">
        <v>1.483</v>
      </c>
      <c r="I110" s="217"/>
      <c r="J110" s="213"/>
      <c r="K110" s="213"/>
      <c r="L110" s="218"/>
      <c r="M110" s="219"/>
      <c r="N110" s="220"/>
      <c r="O110" s="220"/>
      <c r="P110" s="220"/>
      <c r="Q110" s="220"/>
      <c r="R110" s="220"/>
      <c r="S110" s="220"/>
      <c r="T110" s="221"/>
      <c r="AT110" s="222" t="s">
        <v>150</v>
      </c>
      <c r="AU110" s="222" t="s">
        <v>146</v>
      </c>
      <c r="AV110" s="11" t="s">
        <v>86</v>
      </c>
      <c r="AW110" s="11" t="s">
        <v>39</v>
      </c>
      <c r="AX110" s="11" t="s">
        <v>76</v>
      </c>
      <c r="AY110" s="222" t="s">
        <v>136</v>
      </c>
    </row>
    <row r="111" spans="2:51" s="11" customFormat="1" ht="13.5">
      <c r="B111" s="212"/>
      <c r="C111" s="213"/>
      <c r="D111" s="209" t="s">
        <v>150</v>
      </c>
      <c r="E111" s="214" t="s">
        <v>32</v>
      </c>
      <c r="F111" s="215" t="s">
        <v>163</v>
      </c>
      <c r="G111" s="213"/>
      <c r="H111" s="216">
        <v>14.04</v>
      </c>
      <c r="I111" s="217"/>
      <c r="J111" s="213"/>
      <c r="K111" s="213"/>
      <c r="L111" s="218"/>
      <c r="M111" s="219"/>
      <c r="N111" s="220"/>
      <c r="O111" s="220"/>
      <c r="P111" s="220"/>
      <c r="Q111" s="220"/>
      <c r="R111" s="220"/>
      <c r="S111" s="220"/>
      <c r="T111" s="221"/>
      <c r="AT111" s="222" t="s">
        <v>150</v>
      </c>
      <c r="AU111" s="222" t="s">
        <v>146</v>
      </c>
      <c r="AV111" s="11" t="s">
        <v>86</v>
      </c>
      <c r="AW111" s="11" t="s">
        <v>39</v>
      </c>
      <c r="AX111" s="11" t="s">
        <v>76</v>
      </c>
      <c r="AY111" s="222" t="s">
        <v>136</v>
      </c>
    </row>
    <row r="112" spans="2:51" s="11" customFormat="1" ht="13.5">
      <c r="B112" s="212"/>
      <c r="C112" s="213"/>
      <c r="D112" s="209" t="s">
        <v>150</v>
      </c>
      <c r="E112" s="214" t="s">
        <v>32</v>
      </c>
      <c r="F112" s="215" t="s">
        <v>164</v>
      </c>
      <c r="G112" s="213"/>
      <c r="H112" s="216">
        <v>1.708</v>
      </c>
      <c r="I112" s="217"/>
      <c r="J112" s="213"/>
      <c r="K112" s="213"/>
      <c r="L112" s="218"/>
      <c r="M112" s="219"/>
      <c r="N112" s="220"/>
      <c r="O112" s="220"/>
      <c r="P112" s="220"/>
      <c r="Q112" s="220"/>
      <c r="R112" s="220"/>
      <c r="S112" s="220"/>
      <c r="T112" s="221"/>
      <c r="AT112" s="222" t="s">
        <v>150</v>
      </c>
      <c r="AU112" s="222" t="s">
        <v>146</v>
      </c>
      <c r="AV112" s="11" t="s">
        <v>86</v>
      </c>
      <c r="AW112" s="11" t="s">
        <v>39</v>
      </c>
      <c r="AX112" s="11" t="s">
        <v>76</v>
      </c>
      <c r="AY112" s="222" t="s">
        <v>136</v>
      </c>
    </row>
    <row r="113" spans="2:51" s="11" customFormat="1" ht="13.5">
      <c r="B113" s="212"/>
      <c r="C113" s="213"/>
      <c r="D113" s="209" t="s">
        <v>150</v>
      </c>
      <c r="E113" s="214" t="s">
        <v>32</v>
      </c>
      <c r="F113" s="215" t="s">
        <v>165</v>
      </c>
      <c r="G113" s="213"/>
      <c r="H113" s="216">
        <v>2.935</v>
      </c>
      <c r="I113" s="217"/>
      <c r="J113" s="213"/>
      <c r="K113" s="213"/>
      <c r="L113" s="218"/>
      <c r="M113" s="219"/>
      <c r="N113" s="220"/>
      <c r="O113" s="220"/>
      <c r="P113" s="220"/>
      <c r="Q113" s="220"/>
      <c r="R113" s="220"/>
      <c r="S113" s="220"/>
      <c r="T113" s="221"/>
      <c r="AT113" s="222" t="s">
        <v>150</v>
      </c>
      <c r="AU113" s="222" t="s">
        <v>146</v>
      </c>
      <c r="AV113" s="11" t="s">
        <v>86</v>
      </c>
      <c r="AW113" s="11" t="s">
        <v>39</v>
      </c>
      <c r="AX113" s="11" t="s">
        <v>76</v>
      </c>
      <c r="AY113" s="222" t="s">
        <v>136</v>
      </c>
    </row>
    <row r="114" spans="2:51" s="11" customFormat="1" ht="13.5">
      <c r="B114" s="212"/>
      <c r="C114" s="213"/>
      <c r="D114" s="209" t="s">
        <v>150</v>
      </c>
      <c r="E114" s="214" t="s">
        <v>32</v>
      </c>
      <c r="F114" s="215" t="s">
        <v>166</v>
      </c>
      <c r="G114" s="213"/>
      <c r="H114" s="216">
        <v>-5.395</v>
      </c>
      <c r="I114" s="217"/>
      <c r="J114" s="213"/>
      <c r="K114" s="213"/>
      <c r="L114" s="218"/>
      <c r="M114" s="219"/>
      <c r="N114" s="220"/>
      <c r="O114" s="220"/>
      <c r="P114" s="220"/>
      <c r="Q114" s="220"/>
      <c r="R114" s="220"/>
      <c r="S114" s="220"/>
      <c r="T114" s="221"/>
      <c r="AT114" s="222" t="s">
        <v>150</v>
      </c>
      <c r="AU114" s="222" t="s">
        <v>146</v>
      </c>
      <c r="AV114" s="11" t="s">
        <v>86</v>
      </c>
      <c r="AW114" s="11" t="s">
        <v>39</v>
      </c>
      <c r="AX114" s="11" t="s">
        <v>76</v>
      </c>
      <c r="AY114" s="222" t="s">
        <v>136</v>
      </c>
    </row>
    <row r="115" spans="2:51" s="11" customFormat="1" ht="13.5">
      <c r="B115" s="212"/>
      <c r="C115" s="213"/>
      <c r="D115" s="209" t="s">
        <v>150</v>
      </c>
      <c r="E115" s="214" t="s">
        <v>32</v>
      </c>
      <c r="F115" s="215" t="s">
        <v>167</v>
      </c>
      <c r="G115" s="213"/>
      <c r="H115" s="216">
        <v>-9.389</v>
      </c>
      <c r="I115" s="217"/>
      <c r="J115" s="213"/>
      <c r="K115" s="213"/>
      <c r="L115" s="218"/>
      <c r="M115" s="219"/>
      <c r="N115" s="220"/>
      <c r="O115" s="220"/>
      <c r="P115" s="220"/>
      <c r="Q115" s="220"/>
      <c r="R115" s="220"/>
      <c r="S115" s="220"/>
      <c r="T115" s="221"/>
      <c r="AT115" s="222" t="s">
        <v>150</v>
      </c>
      <c r="AU115" s="222" t="s">
        <v>146</v>
      </c>
      <c r="AV115" s="11" t="s">
        <v>86</v>
      </c>
      <c r="AW115" s="11" t="s">
        <v>39</v>
      </c>
      <c r="AX115" s="11" t="s">
        <v>76</v>
      </c>
      <c r="AY115" s="222" t="s">
        <v>136</v>
      </c>
    </row>
    <row r="116" spans="2:51" s="11" customFormat="1" ht="13.5">
      <c r="B116" s="212"/>
      <c r="C116" s="213"/>
      <c r="D116" s="209" t="s">
        <v>150</v>
      </c>
      <c r="E116" s="214" t="s">
        <v>32</v>
      </c>
      <c r="F116" s="215" t="s">
        <v>168</v>
      </c>
      <c r="G116" s="213"/>
      <c r="H116" s="216">
        <v>3.81</v>
      </c>
      <c r="I116" s="217"/>
      <c r="J116" s="213"/>
      <c r="K116" s="213"/>
      <c r="L116" s="218"/>
      <c r="M116" s="219"/>
      <c r="N116" s="220"/>
      <c r="O116" s="220"/>
      <c r="P116" s="220"/>
      <c r="Q116" s="220"/>
      <c r="R116" s="220"/>
      <c r="S116" s="220"/>
      <c r="T116" s="221"/>
      <c r="AT116" s="222" t="s">
        <v>150</v>
      </c>
      <c r="AU116" s="222" t="s">
        <v>146</v>
      </c>
      <c r="AV116" s="11" t="s">
        <v>86</v>
      </c>
      <c r="AW116" s="11" t="s">
        <v>39</v>
      </c>
      <c r="AX116" s="11" t="s">
        <v>76</v>
      </c>
      <c r="AY116" s="222" t="s">
        <v>136</v>
      </c>
    </row>
    <row r="117" spans="2:51" s="11" customFormat="1" ht="13.5">
      <c r="B117" s="212"/>
      <c r="C117" s="213"/>
      <c r="D117" s="209" t="s">
        <v>150</v>
      </c>
      <c r="E117" s="214" t="s">
        <v>32</v>
      </c>
      <c r="F117" s="215" t="s">
        <v>169</v>
      </c>
      <c r="G117" s="213"/>
      <c r="H117" s="216">
        <v>2.93</v>
      </c>
      <c r="I117" s="217"/>
      <c r="J117" s="213"/>
      <c r="K117" s="213"/>
      <c r="L117" s="218"/>
      <c r="M117" s="219"/>
      <c r="N117" s="220"/>
      <c r="O117" s="220"/>
      <c r="P117" s="220"/>
      <c r="Q117" s="220"/>
      <c r="R117" s="220"/>
      <c r="S117" s="220"/>
      <c r="T117" s="221"/>
      <c r="AT117" s="222" t="s">
        <v>150</v>
      </c>
      <c r="AU117" s="222" t="s">
        <v>146</v>
      </c>
      <c r="AV117" s="11" t="s">
        <v>86</v>
      </c>
      <c r="AW117" s="11" t="s">
        <v>39</v>
      </c>
      <c r="AX117" s="11" t="s">
        <v>76</v>
      </c>
      <c r="AY117" s="222" t="s">
        <v>136</v>
      </c>
    </row>
    <row r="118" spans="2:51" s="11" customFormat="1" ht="24">
      <c r="B118" s="212"/>
      <c r="C118" s="213"/>
      <c r="D118" s="209" t="s">
        <v>150</v>
      </c>
      <c r="E118" s="214" t="s">
        <v>32</v>
      </c>
      <c r="F118" s="215" t="s">
        <v>170</v>
      </c>
      <c r="G118" s="213"/>
      <c r="H118" s="216">
        <v>93.205</v>
      </c>
      <c r="I118" s="217"/>
      <c r="J118" s="213"/>
      <c r="K118" s="213"/>
      <c r="L118" s="218"/>
      <c r="M118" s="219"/>
      <c r="N118" s="220"/>
      <c r="O118" s="220"/>
      <c r="P118" s="220"/>
      <c r="Q118" s="220"/>
      <c r="R118" s="220"/>
      <c r="S118" s="220"/>
      <c r="T118" s="221"/>
      <c r="AT118" s="222" t="s">
        <v>150</v>
      </c>
      <c r="AU118" s="222" t="s">
        <v>146</v>
      </c>
      <c r="AV118" s="11" t="s">
        <v>86</v>
      </c>
      <c r="AW118" s="11" t="s">
        <v>39</v>
      </c>
      <c r="AX118" s="11" t="s">
        <v>76</v>
      </c>
      <c r="AY118" s="222" t="s">
        <v>136</v>
      </c>
    </row>
    <row r="119" spans="2:51" s="11" customFormat="1" ht="13.5">
      <c r="B119" s="212"/>
      <c r="C119" s="213"/>
      <c r="D119" s="209" t="s">
        <v>150</v>
      </c>
      <c r="E119" s="214" t="s">
        <v>32</v>
      </c>
      <c r="F119" s="215" t="s">
        <v>171</v>
      </c>
      <c r="G119" s="213"/>
      <c r="H119" s="216">
        <v>-3.1</v>
      </c>
      <c r="I119" s="217"/>
      <c r="J119" s="213"/>
      <c r="K119" s="213"/>
      <c r="L119" s="218"/>
      <c r="M119" s="219"/>
      <c r="N119" s="220"/>
      <c r="O119" s="220"/>
      <c r="P119" s="220"/>
      <c r="Q119" s="220"/>
      <c r="R119" s="220"/>
      <c r="S119" s="220"/>
      <c r="T119" s="221"/>
      <c r="AT119" s="222" t="s">
        <v>150</v>
      </c>
      <c r="AU119" s="222" t="s">
        <v>146</v>
      </c>
      <c r="AV119" s="11" t="s">
        <v>86</v>
      </c>
      <c r="AW119" s="11" t="s">
        <v>39</v>
      </c>
      <c r="AX119" s="11" t="s">
        <v>76</v>
      </c>
      <c r="AY119" s="222" t="s">
        <v>136</v>
      </c>
    </row>
    <row r="120" spans="2:51" s="11" customFormat="1" ht="13.5">
      <c r="B120" s="212"/>
      <c r="C120" s="213"/>
      <c r="D120" s="209" t="s">
        <v>150</v>
      </c>
      <c r="E120" s="214" t="s">
        <v>32</v>
      </c>
      <c r="F120" s="215" t="s">
        <v>172</v>
      </c>
      <c r="G120" s="213"/>
      <c r="H120" s="216">
        <v>1.568</v>
      </c>
      <c r="I120" s="217"/>
      <c r="J120" s="213"/>
      <c r="K120" s="213"/>
      <c r="L120" s="218"/>
      <c r="M120" s="219"/>
      <c r="N120" s="220"/>
      <c r="O120" s="220"/>
      <c r="P120" s="220"/>
      <c r="Q120" s="220"/>
      <c r="R120" s="220"/>
      <c r="S120" s="220"/>
      <c r="T120" s="221"/>
      <c r="AT120" s="222" t="s">
        <v>150</v>
      </c>
      <c r="AU120" s="222" t="s">
        <v>146</v>
      </c>
      <c r="AV120" s="11" t="s">
        <v>86</v>
      </c>
      <c r="AW120" s="11" t="s">
        <v>39</v>
      </c>
      <c r="AX120" s="11" t="s">
        <v>76</v>
      </c>
      <c r="AY120" s="222" t="s">
        <v>136</v>
      </c>
    </row>
    <row r="121" spans="2:51" s="11" customFormat="1" ht="13.5">
      <c r="B121" s="212"/>
      <c r="C121" s="213"/>
      <c r="D121" s="209" t="s">
        <v>150</v>
      </c>
      <c r="E121" s="214" t="s">
        <v>32</v>
      </c>
      <c r="F121" s="215" t="s">
        <v>173</v>
      </c>
      <c r="G121" s="213"/>
      <c r="H121" s="216">
        <v>8.2</v>
      </c>
      <c r="I121" s="217"/>
      <c r="J121" s="213"/>
      <c r="K121" s="213"/>
      <c r="L121" s="218"/>
      <c r="M121" s="219"/>
      <c r="N121" s="220"/>
      <c r="O121" s="220"/>
      <c r="P121" s="220"/>
      <c r="Q121" s="220"/>
      <c r="R121" s="220"/>
      <c r="S121" s="220"/>
      <c r="T121" s="221"/>
      <c r="AT121" s="222" t="s">
        <v>150</v>
      </c>
      <c r="AU121" s="222" t="s">
        <v>146</v>
      </c>
      <c r="AV121" s="11" t="s">
        <v>86</v>
      </c>
      <c r="AW121" s="11" t="s">
        <v>39</v>
      </c>
      <c r="AX121" s="11" t="s">
        <v>76</v>
      </c>
      <c r="AY121" s="222" t="s">
        <v>136</v>
      </c>
    </row>
    <row r="122" spans="2:51" s="12" customFormat="1" ht="13.5">
      <c r="B122" s="223"/>
      <c r="C122" s="224"/>
      <c r="D122" s="209" t="s">
        <v>150</v>
      </c>
      <c r="E122" s="225" t="s">
        <v>32</v>
      </c>
      <c r="F122" s="226" t="s">
        <v>174</v>
      </c>
      <c r="G122" s="224"/>
      <c r="H122" s="227">
        <v>458.85</v>
      </c>
      <c r="I122" s="228"/>
      <c r="J122" s="224"/>
      <c r="K122" s="224"/>
      <c r="L122" s="229"/>
      <c r="M122" s="230"/>
      <c r="N122" s="231"/>
      <c r="O122" s="231"/>
      <c r="P122" s="231"/>
      <c r="Q122" s="231"/>
      <c r="R122" s="231"/>
      <c r="S122" s="231"/>
      <c r="T122" s="232"/>
      <c r="AT122" s="233" t="s">
        <v>150</v>
      </c>
      <c r="AU122" s="233" t="s">
        <v>146</v>
      </c>
      <c r="AV122" s="12" t="s">
        <v>146</v>
      </c>
      <c r="AW122" s="12" t="s">
        <v>39</v>
      </c>
      <c r="AX122" s="12" t="s">
        <v>76</v>
      </c>
      <c r="AY122" s="233" t="s">
        <v>136</v>
      </c>
    </row>
    <row r="123" spans="2:51" s="13" customFormat="1" ht="13.5">
      <c r="B123" s="234"/>
      <c r="C123" s="235"/>
      <c r="D123" s="236" t="s">
        <v>150</v>
      </c>
      <c r="E123" s="237" t="s">
        <v>32</v>
      </c>
      <c r="F123" s="238" t="s">
        <v>175</v>
      </c>
      <c r="G123" s="235"/>
      <c r="H123" s="239">
        <v>458.85</v>
      </c>
      <c r="I123" s="240"/>
      <c r="J123" s="235"/>
      <c r="K123" s="235"/>
      <c r="L123" s="241"/>
      <c r="M123" s="242"/>
      <c r="N123" s="243"/>
      <c r="O123" s="243"/>
      <c r="P123" s="243"/>
      <c r="Q123" s="243"/>
      <c r="R123" s="243"/>
      <c r="S123" s="243"/>
      <c r="T123" s="244"/>
      <c r="AT123" s="245" t="s">
        <v>150</v>
      </c>
      <c r="AU123" s="245" t="s">
        <v>146</v>
      </c>
      <c r="AV123" s="13" t="s">
        <v>145</v>
      </c>
      <c r="AW123" s="13" t="s">
        <v>39</v>
      </c>
      <c r="AX123" s="13" t="s">
        <v>84</v>
      </c>
      <c r="AY123" s="245" t="s">
        <v>136</v>
      </c>
    </row>
    <row r="124" spans="2:65" s="1" customFormat="1" ht="20.4" customHeight="1">
      <c r="B124" s="42"/>
      <c r="C124" s="197" t="s">
        <v>86</v>
      </c>
      <c r="D124" s="197" t="s">
        <v>141</v>
      </c>
      <c r="E124" s="198" t="s">
        <v>176</v>
      </c>
      <c r="F124" s="199" t="s">
        <v>177</v>
      </c>
      <c r="G124" s="200" t="s">
        <v>144</v>
      </c>
      <c r="H124" s="201">
        <v>458.85</v>
      </c>
      <c r="I124" s="202"/>
      <c r="J124" s="203">
        <f>ROUND(I124*H124,2)</f>
        <v>0</v>
      </c>
      <c r="K124" s="199" t="s">
        <v>178</v>
      </c>
      <c r="L124" s="62"/>
      <c r="M124" s="204" t="s">
        <v>32</v>
      </c>
      <c r="N124" s="205" t="s">
        <v>47</v>
      </c>
      <c r="O124" s="43"/>
      <c r="P124" s="206">
        <f>O124*H124</f>
        <v>0</v>
      </c>
      <c r="Q124" s="206">
        <v>0</v>
      </c>
      <c r="R124" s="206">
        <f>Q124*H124</f>
        <v>0</v>
      </c>
      <c r="S124" s="206">
        <v>0</v>
      </c>
      <c r="T124" s="207">
        <f>S124*H124</f>
        <v>0</v>
      </c>
      <c r="AR124" s="24" t="s">
        <v>145</v>
      </c>
      <c r="AT124" s="24" t="s">
        <v>141</v>
      </c>
      <c r="AU124" s="24" t="s">
        <v>146</v>
      </c>
      <c r="AY124" s="24" t="s">
        <v>136</v>
      </c>
      <c r="BE124" s="208">
        <f>IF(N124="základní",J124,0)</f>
        <v>0</v>
      </c>
      <c r="BF124" s="208">
        <f>IF(N124="snížená",J124,0)</f>
        <v>0</v>
      </c>
      <c r="BG124" s="208">
        <f>IF(N124="zákl. přenesená",J124,0)</f>
        <v>0</v>
      </c>
      <c r="BH124" s="208">
        <f>IF(N124="sníž. přenesená",J124,0)</f>
        <v>0</v>
      </c>
      <c r="BI124" s="208">
        <f>IF(N124="nulová",J124,0)</f>
        <v>0</v>
      </c>
      <c r="BJ124" s="24" t="s">
        <v>84</v>
      </c>
      <c r="BK124" s="208">
        <f>ROUND(I124*H124,2)</f>
        <v>0</v>
      </c>
      <c r="BL124" s="24" t="s">
        <v>145</v>
      </c>
      <c r="BM124" s="24" t="s">
        <v>179</v>
      </c>
    </row>
    <row r="125" spans="2:51" s="11" customFormat="1" ht="13.5">
      <c r="B125" s="212"/>
      <c r="C125" s="213"/>
      <c r="D125" s="236" t="s">
        <v>150</v>
      </c>
      <c r="E125" s="246" t="s">
        <v>32</v>
      </c>
      <c r="F125" s="247" t="s">
        <v>180</v>
      </c>
      <c r="G125" s="213"/>
      <c r="H125" s="248">
        <v>458.85</v>
      </c>
      <c r="I125" s="217"/>
      <c r="J125" s="213"/>
      <c r="K125" s="213"/>
      <c r="L125" s="218"/>
      <c r="M125" s="219"/>
      <c r="N125" s="220"/>
      <c r="O125" s="220"/>
      <c r="P125" s="220"/>
      <c r="Q125" s="220"/>
      <c r="R125" s="220"/>
      <c r="S125" s="220"/>
      <c r="T125" s="221"/>
      <c r="AT125" s="222" t="s">
        <v>150</v>
      </c>
      <c r="AU125" s="222" t="s">
        <v>146</v>
      </c>
      <c r="AV125" s="11" t="s">
        <v>86</v>
      </c>
      <c r="AW125" s="11" t="s">
        <v>39</v>
      </c>
      <c r="AX125" s="11" t="s">
        <v>84</v>
      </c>
      <c r="AY125" s="222" t="s">
        <v>136</v>
      </c>
    </row>
    <row r="126" spans="2:65" s="1" customFormat="1" ht="28.8" customHeight="1">
      <c r="B126" s="42"/>
      <c r="C126" s="197" t="s">
        <v>146</v>
      </c>
      <c r="D126" s="197" t="s">
        <v>141</v>
      </c>
      <c r="E126" s="198" t="s">
        <v>181</v>
      </c>
      <c r="F126" s="199" t="s">
        <v>182</v>
      </c>
      <c r="G126" s="200" t="s">
        <v>144</v>
      </c>
      <c r="H126" s="201">
        <v>458.85</v>
      </c>
      <c r="I126" s="202"/>
      <c r="J126" s="203">
        <f>ROUND(I126*H126,2)</f>
        <v>0</v>
      </c>
      <c r="K126" s="199" t="s">
        <v>178</v>
      </c>
      <c r="L126" s="62"/>
      <c r="M126" s="204" t="s">
        <v>32</v>
      </c>
      <c r="N126" s="205" t="s">
        <v>47</v>
      </c>
      <c r="O126" s="43"/>
      <c r="P126" s="206">
        <f>O126*H126</f>
        <v>0</v>
      </c>
      <c r="Q126" s="206">
        <v>0.00026</v>
      </c>
      <c r="R126" s="206">
        <f>Q126*H126</f>
        <v>0.11930099999999999</v>
      </c>
      <c r="S126" s="206">
        <v>0</v>
      </c>
      <c r="T126" s="207">
        <f>S126*H126</f>
        <v>0</v>
      </c>
      <c r="AR126" s="24" t="s">
        <v>145</v>
      </c>
      <c r="AT126" s="24" t="s">
        <v>141</v>
      </c>
      <c r="AU126" s="24" t="s">
        <v>146</v>
      </c>
      <c r="AY126" s="24" t="s">
        <v>136</v>
      </c>
      <c r="BE126" s="208">
        <f>IF(N126="základní",J126,0)</f>
        <v>0</v>
      </c>
      <c r="BF126" s="208">
        <f>IF(N126="snížená",J126,0)</f>
        <v>0</v>
      </c>
      <c r="BG126" s="208">
        <f>IF(N126="zákl. přenesená",J126,0)</f>
        <v>0</v>
      </c>
      <c r="BH126" s="208">
        <f>IF(N126="sníž. přenesená",J126,0)</f>
        <v>0</v>
      </c>
      <c r="BI126" s="208">
        <f>IF(N126="nulová",J126,0)</f>
        <v>0</v>
      </c>
      <c r="BJ126" s="24" t="s">
        <v>84</v>
      </c>
      <c r="BK126" s="208">
        <f>ROUND(I126*H126,2)</f>
        <v>0</v>
      </c>
      <c r="BL126" s="24" t="s">
        <v>145</v>
      </c>
      <c r="BM126" s="24" t="s">
        <v>183</v>
      </c>
    </row>
    <row r="127" spans="2:51" s="11" customFormat="1" ht="13.5">
      <c r="B127" s="212"/>
      <c r="C127" s="213"/>
      <c r="D127" s="236" t="s">
        <v>150</v>
      </c>
      <c r="E127" s="246" t="s">
        <v>32</v>
      </c>
      <c r="F127" s="247" t="s">
        <v>180</v>
      </c>
      <c r="G127" s="213"/>
      <c r="H127" s="248">
        <v>458.85</v>
      </c>
      <c r="I127" s="217"/>
      <c r="J127" s="213"/>
      <c r="K127" s="213"/>
      <c r="L127" s="218"/>
      <c r="M127" s="219"/>
      <c r="N127" s="220"/>
      <c r="O127" s="220"/>
      <c r="P127" s="220"/>
      <c r="Q127" s="220"/>
      <c r="R127" s="220"/>
      <c r="S127" s="220"/>
      <c r="T127" s="221"/>
      <c r="AT127" s="222" t="s">
        <v>150</v>
      </c>
      <c r="AU127" s="222" t="s">
        <v>146</v>
      </c>
      <c r="AV127" s="11" t="s">
        <v>86</v>
      </c>
      <c r="AW127" s="11" t="s">
        <v>39</v>
      </c>
      <c r="AX127" s="11" t="s">
        <v>84</v>
      </c>
      <c r="AY127" s="222" t="s">
        <v>136</v>
      </c>
    </row>
    <row r="128" spans="2:65" s="1" customFormat="1" ht="28.8" customHeight="1">
      <c r="B128" s="42"/>
      <c r="C128" s="197" t="s">
        <v>145</v>
      </c>
      <c r="D128" s="197" t="s">
        <v>141</v>
      </c>
      <c r="E128" s="198" t="s">
        <v>184</v>
      </c>
      <c r="F128" s="199" t="s">
        <v>185</v>
      </c>
      <c r="G128" s="200" t="s">
        <v>144</v>
      </c>
      <c r="H128" s="201">
        <v>458.85</v>
      </c>
      <c r="I128" s="202"/>
      <c r="J128" s="203">
        <f>ROUND(I128*H128,2)</f>
        <v>0</v>
      </c>
      <c r="K128" s="199" t="s">
        <v>178</v>
      </c>
      <c r="L128" s="62"/>
      <c r="M128" s="204" t="s">
        <v>32</v>
      </c>
      <c r="N128" s="205" t="s">
        <v>47</v>
      </c>
      <c r="O128" s="43"/>
      <c r="P128" s="206">
        <f>O128*H128</f>
        <v>0</v>
      </c>
      <c r="Q128" s="206">
        <v>0.02123</v>
      </c>
      <c r="R128" s="206">
        <f>Q128*H128</f>
        <v>9.7413855</v>
      </c>
      <c r="S128" s="206">
        <v>0</v>
      </c>
      <c r="T128" s="207">
        <f>S128*H128</f>
        <v>0</v>
      </c>
      <c r="AR128" s="24" t="s">
        <v>145</v>
      </c>
      <c r="AT128" s="24" t="s">
        <v>141</v>
      </c>
      <c r="AU128" s="24" t="s">
        <v>146</v>
      </c>
      <c r="AY128" s="24" t="s">
        <v>136</v>
      </c>
      <c r="BE128" s="208">
        <f>IF(N128="základní",J128,0)</f>
        <v>0</v>
      </c>
      <c r="BF128" s="208">
        <f>IF(N128="snížená",J128,0)</f>
        <v>0</v>
      </c>
      <c r="BG128" s="208">
        <f>IF(N128="zákl. přenesená",J128,0)</f>
        <v>0</v>
      </c>
      <c r="BH128" s="208">
        <f>IF(N128="sníž. přenesená",J128,0)</f>
        <v>0</v>
      </c>
      <c r="BI128" s="208">
        <f>IF(N128="nulová",J128,0)</f>
        <v>0</v>
      </c>
      <c r="BJ128" s="24" t="s">
        <v>84</v>
      </c>
      <c r="BK128" s="208">
        <f>ROUND(I128*H128,2)</f>
        <v>0</v>
      </c>
      <c r="BL128" s="24" t="s">
        <v>145</v>
      </c>
      <c r="BM128" s="24" t="s">
        <v>186</v>
      </c>
    </row>
    <row r="129" spans="2:51" s="14" customFormat="1" ht="13.5">
      <c r="B129" s="249"/>
      <c r="C129" s="250"/>
      <c r="D129" s="209" t="s">
        <v>150</v>
      </c>
      <c r="E129" s="251" t="s">
        <v>32</v>
      </c>
      <c r="F129" s="252" t="s">
        <v>187</v>
      </c>
      <c r="G129" s="250"/>
      <c r="H129" s="253" t="s">
        <v>32</v>
      </c>
      <c r="I129" s="254"/>
      <c r="J129" s="250"/>
      <c r="K129" s="250"/>
      <c r="L129" s="255"/>
      <c r="M129" s="256"/>
      <c r="N129" s="257"/>
      <c r="O129" s="257"/>
      <c r="P129" s="257"/>
      <c r="Q129" s="257"/>
      <c r="R129" s="257"/>
      <c r="S129" s="257"/>
      <c r="T129" s="258"/>
      <c r="AT129" s="259" t="s">
        <v>150</v>
      </c>
      <c r="AU129" s="259" t="s">
        <v>146</v>
      </c>
      <c r="AV129" s="14" t="s">
        <v>84</v>
      </c>
      <c r="AW129" s="14" t="s">
        <v>39</v>
      </c>
      <c r="AX129" s="14" t="s">
        <v>76</v>
      </c>
      <c r="AY129" s="259" t="s">
        <v>136</v>
      </c>
    </row>
    <row r="130" spans="2:51" s="11" customFormat="1" ht="13.5">
      <c r="B130" s="212"/>
      <c r="C130" s="213"/>
      <c r="D130" s="209" t="s">
        <v>150</v>
      </c>
      <c r="E130" s="214" t="s">
        <v>32</v>
      </c>
      <c r="F130" s="215" t="s">
        <v>151</v>
      </c>
      <c r="G130" s="213"/>
      <c r="H130" s="216">
        <v>372.96</v>
      </c>
      <c r="I130" s="217"/>
      <c r="J130" s="213"/>
      <c r="K130" s="213"/>
      <c r="L130" s="218"/>
      <c r="M130" s="219"/>
      <c r="N130" s="220"/>
      <c r="O130" s="220"/>
      <c r="P130" s="220"/>
      <c r="Q130" s="220"/>
      <c r="R130" s="220"/>
      <c r="S130" s="220"/>
      <c r="T130" s="221"/>
      <c r="AT130" s="222" t="s">
        <v>150</v>
      </c>
      <c r="AU130" s="222" t="s">
        <v>146</v>
      </c>
      <c r="AV130" s="11" t="s">
        <v>86</v>
      </c>
      <c r="AW130" s="11" t="s">
        <v>39</v>
      </c>
      <c r="AX130" s="11" t="s">
        <v>76</v>
      </c>
      <c r="AY130" s="222" t="s">
        <v>136</v>
      </c>
    </row>
    <row r="131" spans="2:51" s="11" customFormat="1" ht="13.5">
      <c r="B131" s="212"/>
      <c r="C131" s="213"/>
      <c r="D131" s="209" t="s">
        <v>150</v>
      </c>
      <c r="E131" s="214" t="s">
        <v>32</v>
      </c>
      <c r="F131" s="215" t="s">
        <v>152</v>
      </c>
      <c r="G131" s="213"/>
      <c r="H131" s="216">
        <v>10.08</v>
      </c>
      <c r="I131" s="217"/>
      <c r="J131" s="213"/>
      <c r="K131" s="213"/>
      <c r="L131" s="218"/>
      <c r="M131" s="219"/>
      <c r="N131" s="220"/>
      <c r="O131" s="220"/>
      <c r="P131" s="220"/>
      <c r="Q131" s="220"/>
      <c r="R131" s="220"/>
      <c r="S131" s="220"/>
      <c r="T131" s="221"/>
      <c r="AT131" s="222" t="s">
        <v>150</v>
      </c>
      <c r="AU131" s="222" t="s">
        <v>146</v>
      </c>
      <c r="AV131" s="11" t="s">
        <v>86</v>
      </c>
      <c r="AW131" s="11" t="s">
        <v>39</v>
      </c>
      <c r="AX131" s="11" t="s">
        <v>76</v>
      </c>
      <c r="AY131" s="222" t="s">
        <v>136</v>
      </c>
    </row>
    <row r="132" spans="2:51" s="11" customFormat="1" ht="13.5">
      <c r="B132" s="212"/>
      <c r="C132" s="213"/>
      <c r="D132" s="209" t="s">
        <v>150</v>
      </c>
      <c r="E132" s="214" t="s">
        <v>32</v>
      </c>
      <c r="F132" s="215" t="s">
        <v>153</v>
      </c>
      <c r="G132" s="213"/>
      <c r="H132" s="216">
        <v>17.64</v>
      </c>
      <c r="I132" s="217"/>
      <c r="J132" s="213"/>
      <c r="K132" s="213"/>
      <c r="L132" s="218"/>
      <c r="M132" s="219"/>
      <c r="N132" s="220"/>
      <c r="O132" s="220"/>
      <c r="P132" s="220"/>
      <c r="Q132" s="220"/>
      <c r="R132" s="220"/>
      <c r="S132" s="220"/>
      <c r="T132" s="221"/>
      <c r="AT132" s="222" t="s">
        <v>150</v>
      </c>
      <c r="AU132" s="222" t="s">
        <v>146</v>
      </c>
      <c r="AV132" s="11" t="s">
        <v>86</v>
      </c>
      <c r="AW132" s="11" t="s">
        <v>39</v>
      </c>
      <c r="AX132" s="11" t="s">
        <v>76</v>
      </c>
      <c r="AY132" s="222" t="s">
        <v>136</v>
      </c>
    </row>
    <row r="133" spans="2:51" s="11" customFormat="1" ht="13.5">
      <c r="B133" s="212"/>
      <c r="C133" s="213"/>
      <c r="D133" s="209" t="s">
        <v>150</v>
      </c>
      <c r="E133" s="214" t="s">
        <v>32</v>
      </c>
      <c r="F133" s="215" t="s">
        <v>154</v>
      </c>
      <c r="G133" s="213"/>
      <c r="H133" s="216">
        <v>-14.28</v>
      </c>
      <c r="I133" s="217"/>
      <c r="J133" s="213"/>
      <c r="K133" s="213"/>
      <c r="L133" s="218"/>
      <c r="M133" s="219"/>
      <c r="N133" s="220"/>
      <c r="O133" s="220"/>
      <c r="P133" s="220"/>
      <c r="Q133" s="220"/>
      <c r="R133" s="220"/>
      <c r="S133" s="220"/>
      <c r="T133" s="221"/>
      <c r="AT133" s="222" t="s">
        <v>150</v>
      </c>
      <c r="AU133" s="222" t="s">
        <v>146</v>
      </c>
      <c r="AV133" s="11" t="s">
        <v>86</v>
      </c>
      <c r="AW133" s="11" t="s">
        <v>39</v>
      </c>
      <c r="AX133" s="11" t="s">
        <v>76</v>
      </c>
      <c r="AY133" s="222" t="s">
        <v>136</v>
      </c>
    </row>
    <row r="134" spans="2:51" s="11" customFormat="1" ht="36">
      <c r="B134" s="212"/>
      <c r="C134" s="213"/>
      <c r="D134" s="209" t="s">
        <v>150</v>
      </c>
      <c r="E134" s="214" t="s">
        <v>32</v>
      </c>
      <c r="F134" s="215" t="s">
        <v>155</v>
      </c>
      <c r="G134" s="213"/>
      <c r="H134" s="216">
        <v>-29.106</v>
      </c>
      <c r="I134" s="217"/>
      <c r="J134" s="213"/>
      <c r="K134" s="213"/>
      <c r="L134" s="218"/>
      <c r="M134" s="219"/>
      <c r="N134" s="220"/>
      <c r="O134" s="220"/>
      <c r="P134" s="220"/>
      <c r="Q134" s="220"/>
      <c r="R134" s="220"/>
      <c r="S134" s="220"/>
      <c r="T134" s="221"/>
      <c r="AT134" s="222" t="s">
        <v>150</v>
      </c>
      <c r="AU134" s="222" t="s">
        <v>146</v>
      </c>
      <c r="AV134" s="11" t="s">
        <v>86</v>
      </c>
      <c r="AW134" s="11" t="s">
        <v>39</v>
      </c>
      <c r="AX134" s="11" t="s">
        <v>76</v>
      </c>
      <c r="AY134" s="222" t="s">
        <v>136</v>
      </c>
    </row>
    <row r="135" spans="2:51" s="11" customFormat="1" ht="13.5">
      <c r="B135" s="212"/>
      <c r="C135" s="213"/>
      <c r="D135" s="209" t="s">
        <v>150</v>
      </c>
      <c r="E135" s="214" t="s">
        <v>32</v>
      </c>
      <c r="F135" s="215" t="s">
        <v>156</v>
      </c>
      <c r="G135" s="213"/>
      <c r="H135" s="216">
        <v>-28.854</v>
      </c>
      <c r="I135" s="217"/>
      <c r="J135" s="213"/>
      <c r="K135" s="213"/>
      <c r="L135" s="218"/>
      <c r="M135" s="219"/>
      <c r="N135" s="220"/>
      <c r="O135" s="220"/>
      <c r="P135" s="220"/>
      <c r="Q135" s="220"/>
      <c r="R135" s="220"/>
      <c r="S135" s="220"/>
      <c r="T135" s="221"/>
      <c r="AT135" s="222" t="s">
        <v>150</v>
      </c>
      <c r="AU135" s="222" t="s">
        <v>146</v>
      </c>
      <c r="AV135" s="11" t="s">
        <v>86</v>
      </c>
      <c r="AW135" s="11" t="s">
        <v>39</v>
      </c>
      <c r="AX135" s="11" t="s">
        <v>76</v>
      </c>
      <c r="AY135" s="222" t="s">
        <v>136</v>
      </c>
    </row>
    <row r="136" spans="2:51" s="11" customFormat="1" ht="13.5">
      <c r="B136" s="212"/>
      <c r="C136" s="213"/>
      <c r="D136" s="209" t="s">
        <v>150</v>
      </c>
      <c r="E136" s="214" t="s">
        <v>32</v>
      </c>
      <c r="F136" s="215" t="s">
        <v>157</v>
      </c>
      <c r="G136" s="213"/>
      <c r="H136" s="216">
        <v>6.375</v>
      </c>
      <c r="I136" s="217"/>
      <c r="J136" s="213"/>
      <c r="K136" s="213"/>
      <c r="L136" s="218"/>
      <c r="M136" s="219"/>
      <c r="N136" s="220"/>
      <c r="O136" s="220"/>
      <c r="P136" s="220"/>
      <c r="Q136" s="220"/>
      <c r="R136" s="220"/>
      <c r="S136" s="220"/>
      <c r="T136" s="221"/>
      <c r="AT136" s="222" t="s">
        <v>150</v>
      </c>
      <c r="AU136" s="222" t="s">
        <v>146</v>
      </c>
      <c r="AV136" s="11" t="s">
        <v>86</v>
      </c>
      <c r="AW136" s="11" t="s">
        <v>39</v>
      </c>
      <c r="AX136" s="11" t="s">
        <v>76</v>
      </c>
      <c r="AY136" s="222" t="s">
        <v>136</v>
      </c>
    </row>
    <row r="137" spans="2:51" s="11" customFormat="1" ht="13.5">
      <c r="B137" s="212"/>
      <c r="C137" s="213"/>
      <c r="D137" s="209" t="s">
        <v>150</v>
      </c>
      <c r="E137" s="214" t="s">
        <v>32</v>
      </c>
      <c r="F137" s="215" t="s">
        <v>158</v>
      </c>
      <c r="G137" s="213"/>
      <c r="H137" s="216">
        <v>2.515</v>
      </c>
      <c r="I137" s="217"/>
      <c r="J137" s="213"/>
      <c r="K137" s="213"/>
      <c r="L137" s="218"/>
      <c r="M137" s="219"/>
      <c r="N137" s="220"/>
      <c r="O137" s="220"/>
      <c r="P137" s="220"/>
      <c r="Q137" s="220"/>
      <c r="R137" s="220"/>
      <c r="S137" s="220"/>
      <c r="T137" s="221"/>
      <c r="AT137" s="222" t="s">
        <v>150</v>
      </c>
      <c r="AU137" s="222" t="s">
        <v>146</v>
      </c>
      <c r="AV137" s="11" t="s">
        <v>86</v>
      </c>
      <c r="AW137" s="11" t="s">
        <v>39</v>
      </c>
      <c r="AX137" s="11" t="s">
        <v>76</v>
      </c>
      <c r="AY137" s="222" t="s">
        <v>136</v>
      </c>
    </row>
    <row r="138" spans="2:51" s="11" customFormat="1" ht="13.5">
      <c r="B138" s="212"/>
      <c r="C138" s="213"/>
      <c r="D138" s="209" t="s">
        <v>150</v>
      </c>
      <c r="E138" s="214" t="s">
        <v>32</v>
      </c>
      <c r="F138" s="215" t="s">
        <v>159</v>
      </c>
      <c r="G138" s="213"/>
      <c r="H138" s="216">
        <v>1.555</v>
      </c>
      <c r="I138" s="217"/>
      <c r="J138" s="213"/>
      <c r="K138" s="213"/>
      <c r="L138" s="218"/>
      <c r="M138" s="219"/>
      <c r="N138" s="220"/>
      <c r="O138" s="220"/>
      <c r="P138" s="220"/>
      <c r="Q138" s="220"/>
      <c r="R138" s="220"/>
      <c r="S138" s="220"/>
      <c r="T138" s="221"/>
      <c r="AT138" s="222" t="s">
        <v>150</v>
      </c>
      <c r="AU138" s="222" t="s">
        <v>146</v>
      </c>
      <c r="AV138" s="11" t="s">
        <v>86</v>
      </c>
      <c r="AW138" s="11" t="s">
        <v>39</v>
      </c>
      <c r="AX138" s="11" t="s">
        <v>76</v>
      </c>
      <c r="AY138" s="222" t="s">
        <v>136</v>
      </c>
    </row>
    <row r="139" spans="2:51" s="11" customFormat="1" ht="13.5">
      <c r="B139" s="212"/>
      <c r="C139" s="213"/>
      <c r="D139" s="209" t="s">
        <v>150</v>
      </c>
      <c r="E139" s="214" t="s">
        <v>32</v>
      </c>
      <c r="F139" s="215" t="s">
        <v>160</v>
      </c>
      <c r="G139" s="213"/>
      <c r="H139" s="216">
        <v>4.455</v>
      </c>
      <c r="I139" s="217"/>
      <c r="J139" s="213"/>
      <c r="K139" s="213"/>
      <c r="L139" s="218"/>
      <c r="M139" s="219"/>
      <c r="N139" s="220"/>
      <c r="O139" s="220"/>
      <c r="P139" s="220"/>
      <c r="Q139" s="220"/>
      <c r="R139" s="220"/>
      <c r="S139" s="220"/>
      <c r="T139" s="221"/>
      <c r="AT139" s="222" t="s">
        <v>150</v>
      </c>
      <c r="AU139" s="222" t="s">
        <v>146</v>
      </c>
      <c r="AV139" s="11" t="s">
        <v>86</v>
      </c>
      <c r="AW139" s="11" t="s">
        <v>39</v>
      </c>
      <c r="AX139" s="11" t="s">
        <v>76</v>
      </c>
      <c r="AY139" s="222" t="s">
        <v>136</v>
      </c>
    </row>
    <row r="140" spans="2:51" s="11" customFormat="1" ht="13.5">
      <c r="B140" s="212"/>
      <c r="C140" s="213"/>
      <c r="D140" s="209" t="s">
        <v>150</v>
      </c>
      <c r="E140" s="214" t="s">
        <v>32</v>
      </c>
      <c r="F140" s="215" t="s">
        <v>161</v>
      </c>
      <c r="G140" s="213"/>
      <c r="H140" s="216">
        <v>3.515</v>
      </c>
      <c r="I140" s="217"/>
      <c r="J140" s="213"/>
      <c r="K140" s="213"/>
      <c r="L140" s="218"/>
      <c r="M140" s="219"/>
      <c r="N140" s="220"/>
      <c r="O140" s="220"/>
      <c r="P140" s="220"/>
      <c r="Q140" s="220"/>
      <c r="R140" s="220"/>
      <c r="S140" s="220"/>
      <c r="T140" s="221"/>
      <c r="AT140" s="222" t="s">
        <v>150</v>
      </c>
      <c r="AU140" s="222" t="s">
        <v>146</v>
      </c>
      <c r="AV140" s="11" t="s">
        <v>86</v>
      </c>
      <c r="AW140" s="11" t="s">
        <v>39</v>
      </c>
      <c r="AX140" s="11" t="s">
        <v>76</v>
      </c>
      <c r="AY140" s="222" t="s">
        <v>136</v>
      </c>
    </row>
    <row r="141" spans="2:51" s="11" customFormat="1" ht="13.5">
      <c r="B141" s="212"/>
      <c r="C141" s="213"/>
      <c r="D141" s="209" t="s">
        <v>150</v>
      </c>
      <c r="E141" s="214" t="s">
        <v>32</v>
      </c>
      <c r="F141" s="215" t="s">
        <v>162</v>
      </c>
      <c r="G141" s="213"/>
      <c r="H141" s="216">
        <v>1.483</v>
      </c>
      <c r="I141" s="217"/>
      <c r="J141" s="213"/>
      <c r="K141" s="213"/>
      <c r="L141" s="218"/>
      <c r="M141" s="219"/>
      <c r="N141" s="220"/>
      <c r="O141" s="220"/>
      <c r="P141" s="220"/>
      <c r="Q141" s="220"/>
      <c r="R141" s="220"/>
      <c r="S141" s="220"/>
      <c r="T141" s="221"/>
      <c r="AT141" s="222" t="s">
        <v>150</v>
      </c>
      <c r="AU141" s="222" t="s">
        <v>146</v>
      </c>
      <c r="AV141" s="11" t="s">
        <v>86</v>
      </c>
      <c r="AW141" s="11" t="s">
        <v>39</v>
      </c>
      <c r="AX141" s="11" t="s">
        <v>76</v>
      </c>
      <c r="AY141" s="222" t="s">
        <v>136</v>
      </c>
    </row>
    <row r="142" spans="2:51" s="11" customFormat="1" ht="13.5">
      <c r="B142" s="212"/>
      <c r="C142" s="213"/>
      <c r="D142" s="209" t="s">
        <v>150</v>
      </c>
      <c r="E142" s="214" t="s">
        <v>32</v>
      </c>
      <c r="F142" s="215" t="s">
        <v>163</v>
      </c>
      <c r="G142" s="213"/>
      <c r="H142" s="216">
        <v>14.04</v>
      </c>
      <c r="I142" s="217"/>
      <c r="J142" s="213"/>
      <c r="K142" s="213"/>
      <c r="L142" s="218"/>
      <c r="M142" s="219"/>
      <c r="N142" s="220"/>
      <c r="O142" s="220"/>
      <c r="P142" s="220"/>
      <c r="Q142" s="220"/>
      <c r="R142" s="220"/>
      <c r="S142" s="220"/>
      <c r="T142" s="221"/>
      <c r="AT142" s="222" t="s">
        <v>150</v>
      </c>
      <c r="AU142" s="222" t="s">
        <v>146</v>
      </c>
      <c r="AV142" s="11" t="s">
        <v>86</v>
      </c>
      <c r="AW142" s="11" t="s">
        <v>39</v>
      </c>
      <c r="AX142" s="11" t="s">
        <v>76</v>
      </c>
      <c r="AY142" s="222" t="s">
        <v>136</v>
      </c>
    </row>
    <row r="143" spans="2:51" s="11" customFormat="1" ht="13.5">
      <c r="B143" s="212"/>
      <c r="C143" s="213"/>
      <c r="D143" s="209" t="s">
        <v>150</v>
      </c>
      <c r="E143" s="214" t="s">
        <v>32</v>
      </c>
      <c r="F143" s="215" t="s">
        <v>164</v>
      </c>
      <c r="G143" s="213"/>
      <c r="H143" s="216">
        <v>1.708</v>
      </c>
      <c r="I143" s="217"/>
      <c r="J143" s="213"/>
      <c r="K143" s="213"/>
      <c r="L143" s="218"/>
      <c r="M143" s="219"/>
      <c r="N143" s="220"/>
      <c r="O143" s="220"/>
      <c r="P143" s="220"/>
      <c r="Q143" s="220"/>
      <c r="R143" s="220"/>
      <c r="S143" s="220"/>
      <c r="T143" s="221"/>
      <c r="AT143" s="222" t="s">
        <v>150</v>
      </c>
      <c r="AU143" s="222" t="s">
        <v>146</v>
      </c>
      <c r="AV143" s="11" t="s">
        <v>86</v>
      </c>
      <c r="AW143" s="11" t="s">
        <v>39</v>
      </c>
      <c r="AX143" s="11" t="s">
        <v>76</v>
      </c>
      <c r="AY143" s="222" t="s">
        <v>136</v>
      </c>
    </row>
    <row r="144" spans="2:51" s="11" customFormat="1" ht="13.5">
      <c r="B144" s="212"/>
      <c r="C144" s="213"/>
      <c r="D144" s="209" t="s">
        <v>150</v>
      </c>
      <c r="E144" s="214" t="s">
        <v>32</v>
      </c>
      <c r="F144" s="215" t="s">
        <v>165</v>
      </c>
      <c r="G144" s="213"/>
      <c r="H144" s="216">
        <v>2.935</v>
      </c>
      <c r="I144" s="217"/>
      <c r="J144" s="213"/>
      <c r="K144" s="213"/>
      <c r="L144" s="218"/>
      <c r="M144" s="219"/>
      <c r="N144" s="220"/>
      <c r="O144" s="220"/>
      <c r="P144" s="220"/>
      <c r="Q144" s="220"/>
      <c r="R144" s="220"/>
      <c r="S144" s="220"/>
      <c r="T144" s="221"/>
      <c r="AT144" s="222" t="s">
        <v>150</v>
      </c>
      <c r="AU144" s="222" t="s">
        <v>146</v>
      </c>
      <c r="AV144" s="11" t="s">
        <v>86</v>
      </c>
      <c r="AW144" s="11" t="s">
        <v>39</v>
      </c>
      <c r="AX144" s="11" t="s">
        <v>76</v>
      </c>
      <c r="AY144" s="222" t="s">
        <v>136</v>
      </c>
    </row>
    <row r="145" spans="2:51" s="11" customFormat="1" ht="13.5">
      <c r="B145" s="212"/>
      <c r="C145" s="213"/>
      <c r="D145" s="209" t="s">
        <v>150</v>
      </c>
      <c r="E145" s="214" t="s">
        <v>32</v>
      </c>
      <c r="F145" s="215" t="s">
        <v>166</v>
      </c>
      <c r="G145" s="213"/>
      <c r="H145" s="216">
        <v>-5.395</v>
      </c>
      <c r="I145" s="217"/>
      <c r="J145" s="213"/>
      <c r="K145" s="213"/>
      <c r="L145" s="218"/>
      <c r="M145" s="219"/>
      <c r="N145" s="220"/>
      <c r="O145" s="220"/>
      <c r="P145" s="220"/>
      <c r="Q145" s="220"/>
      <c r="R145" s="220"/>
      <c r="S145" s="220"/>
      <c r="T145" s="221"/>
      <c r="AT145" s="222" t="s">
        <v>150</v>
      </c>
      <c r="AU145" s="222" t="s">
        <v>146</v>
      </c>
      <c r="AV145" s="11" t="s">
        <v>86</v>
      </c>
      <c r="AW145" s="11" t="s">
        <v>39</v>
      </c>
      <c r="AX145" s="11" t="s">
        <v>76</v>
      </c>
      <c r="AY145" s="222" t="s">
        <v>136</v>
      </c>
    </row>
    <row r="146" spans="2:51" s="11" customFormat="1" ht="13.5">
      <c r="B146" s="212"/>
      <c r="C146" s="213"/>
      <c r="D146" s="209" t="s">
        <v>150</v>
      </c>
      <c r="E146" s="214" t="s">
        <v>32</v>
      </c>
      <c r="F146" s="215" t="s">
        <v>167</v>
      </c>
      <c r="G146" s="213"/>
      <c r="H146" s="216">
        <v>-9.389</v>
      </c>
      <c r="I146" s="217"/>
      <c r="J146" s="213"/>
      <c r="K146" s="213"/>
      <c r="L146" s="218"/>
      <c r="M146" s="219"/>
      <c r="N146" s="220"/>
      <c r="O146" s="220"/>
      <c r="P146" s="220"/>
      <c r="Q146" s="220"/>
      <c r="R146" s="220"/>
      <c r="S146" s="220"/>
      <c r="T146" s="221"/>
      <c r="AT146" s="222" t="s">
        <v>150</v>
      </c>
      <c r="AU146" s="222" t="s">
        <v>146</v>
      </c>
      <c r="AV146" s="11" t="s">
        <v>86</v>
      </c>
      <c r="AW146" s="11" t="s">
        <v>39</v>
      </c>
      <c r="AX146" s="11" t="s">
        <v>76</v>
      </c>
      <c r="AY146" s="222" t="s">
        <v>136</v>
      </c>
    </row>
    <row r="147" spans="2:51" s="11" customFormat="1" ht="13.5">
      <c r="B147" s="212"/>
      <c r="C147" s="213"/>
      <c r="D147" s="209" t="s">
        <v>150</v>
      </c>
      <c r="E147" s="214" t="s">
        <v>32</v>
      </c>
      <c r="F147" s="215" t="s">
        <v>168</v>
      </c>
      <c r="G147" s="213"/>
      <c r="H147" s="216">
        <v>3.81</v>
      </c>
      <c r="I147" s="217"/>
      <c r="J147" s="213"/>
      <c r="K147" s="213"/>
      <c r="L147" s="218"/>
      <c r="M147" s="219"/>
      <c r="N147" s="220"/>
      <c r="O147" s="220"/>
      <c r="P147" s="220"/>
      <c r="Q147" s="220"/>
      <c r="R147" s="220"/>
      <c r="S147" s="220"/>
      <c r="T147" s="221"/>
      <c r="AT147" s="222" t="s">
        <v>150</v>
      </c>
      <c r="AU147" s="222" t="s">
        <v>146</v>
      </c>
      <c r="AV147" s="11" t="s">
        <v>86</v>
      </c>
      <c r="AW147" s="11" t="s">
        <v>39</v>
      </c>
      <c r="AX147" s="11" t="s">
        <v>76</v>
      </c>
      <c r="AY147" s="222" t="s">
        <v>136</v>
      </c>
    </row>
    <row r="148" spans="2:51" s="11" customFormat="1" ht="13.5">
      <c r="B148" s="212"/>
      <c r="C148" s="213"/>
      <c r="D148" s="209" t="s">
        <v>150</v>
      </c>
      <c r="E148" s="214" t="s">
        <v>32</v>
      </c>
      <c r="F148" s="215" t="s">
        <v>169</v>
      </c>
      <c r="G148" s="213"/>
      <c r="H148" s="216">
        <v>2.93</v>
      </c>
      <c r="I148" s="217"/>
      <c r="J148" s="213"/>
      <c r="K148" s="213"/>
      <c r="L148" s="218"/>
      <c r="M148" s="219"/>
      <c r="N148" s="220"/>
      <c r="O148" s="220"/>
      <c r="P148" s="220"/>
      <c r="Q148" s="220"/>
      <c r="R148" s="220"/>
      <c r="S148" s="220"/>
      <c r="T148" s="221"/>
      <c r="AT148" s="222" t="s">
        <v>150</v>
      </c>
      <c r="AU148" s="222" t="s">
        <v>146</v>
      </c>
      <c r="AV148" s="11" t="s">
        <v>86</v>
      </c>
      <c r="AW148" s="11" t="s">
        <v>39</v>
      </c>
      <c r="AX148" s="11" t="s">
        <v>76</v>
      </c>
      <c r="AY148" s="222" t="s">
        <v>136</v>
      </c>
    </row>
    <row r="149" spans="2:51" s="11" customFormat="1" ht="24">
      <c r="B149" s="212"/>
      <c r="C149" s="213"/>
      <c r="D149" s="209" t="s">
        <v>150</v>
      </c>
      <c r="E149" s="214" t="s">
        <v>32</v>
      </c>
      <c r="F149" s="215" t="s">
        <v>170</v>
      </c>
      <c r="G149" s="213"/>
      <c r="H149" s="216">
        <v>93.205</v>
      </c>
      <c r="I149" s="217"/>
      <c r="J149" s="213"/>
      <c r="K149" s="213"/>
      <c r="L149" s="218"/>
      <c r="M149" s="219"/>
      <c r="N149" s="220"/>
      <c r="O149" s="220"/>
      <c r="P149" s="220"/>
      <c r="Q149" s="220"/>
      <c r="R149" s="220"/>
      <c r="S149" s="220"/>
      <c r="T149" s="221"/>
      <c r="AT149" s="222" t="s">
        <v>150</v>
      </c>
      <c r="AU149" s="222" t="s">
        <v>146</v>
      </c>
      <c r="AV149" s="11" t="s">
        <v>86</v>
      </c>
      <c r="AW149" s="11" t="s">
        <v>39</v>
      </c>
      <c r="AX149" s="11" t="s">
        <v>76</v>
      </c>
      <c r="AY149" s="222" t="s">
        <v>136</v>
      </c>
    </row>
    <row r="150" spans="2:51" s="11" customFormat="1" ht="13.5">
      <c r="B150" s="212"/>
      <c r="C150" s="213"/>
      <c r="D150" s="209" t="s">
        <v>150</v>
      </c>
      <c r="E150" s="214" t="s">
        <v>32</v>
      </c>
      <c r="F150" s="215" t="s">
        <v>171</v>
      </c>
      <c r="G150" s="213"/>
      <c r="H150" s="216">
        <v>-3.1</v>
      </c>
      <c r="I150" s="217"/>
      <c r="J150" s="213"/>
      <c r="K150" s="213"/>
      <c r="L150" s="218"/>
      <c r="M150" s="219"/>
      <c r="N150" s="220"/>
      <c r="O150" s="220"/>
      <c r="P150" s="220"/>
      <c r="Q150" s="220"/>
      <c r="R150" s="220"/>
      <c r="S150" s="220"/>
      <c r="T150" s="221"/>
      <c r="AT150" s="222" t="s">
        <v>150</v>
      </c>
      <c r="AU150" s="222" t="s">
        <v>146</v>
      </c>
      <c r="AV150" s="11" t="s">
        <v>86</v>
      </c>
      <c r="AW150" s="11" t="s">
        <v>39</v>
      </c>
      <c r="AX150" s="11" t="s">
        <v>76</v>
      </c>
      <c r="AY150" s="222" t="s">
        <v>136</v>
      </c>
    </row>
    <row r="151" spans="2:51" s="11" customFormat="1" ht="13.5">
      <c r="B151" s="212"/>
      <c r="C151" s="213"/>
      <c r="D151" s="209" t="s">
        <v>150</v>
      </c>
      <c r="E151" s="214" t="s">
        <v>32</v>
      </c>
      <c r="F151" s="215" t="s">
        <v>172</v>
      </c>
      <c r="G151" s="213"/>
      <c r="H151" s="216">
        <v>1.568</v>
      </c>
      <c r="I151" s="217"/>
      <c r="J151" s="213"/>
      <c r="K151" s="213"/>
      <c r="L151" s="218"/>
      <c r="M151" s="219"/>
      <c r="N151" s="220"/>
      <c r="O151" s="220"/>
      <c r="P151" s="220"/>
      <c r="Q151" s="220"/>
      <c r="R151" s="220"/>
      <c r="S151" s="220"/>
      <c r="T151" s="221"/>
      <c r="AT151" s="222" t="s">
        <v>150</v>
      </c>
      <c r="AU151" s="222" t="s">
        <v>146</v>
      </c>
      <c r="AV151" s="11" t="s">
        <v>86</v>
      </c>
      <c r="AW151" s="11" t="s">
        <v>39</v>
      </c>
      <c r="AX151" s="11" t="s">
        <v>76</v>
      </c>
      <c r="AY151" s="222" t="s">
        <v>136</v>
      </c>
    </row>
    <row r="152" spans="2:51" s="11" customFormat="1" ht="13.5">
      <c r="B152" s="212"/>
      <c r="C152" s="213"/>
      <c r="D152" s="209" t="s">
        <v>150</v>
      </c>
      <c r="E152" s="214" t="s">
        <v>32</v>
      </c>
      <c r="F152" s="215" t="s">
        <v>173</v>
      </c>
      <c r="G152" s="213"/>
      <c r="H152" s="216">
        <v>8.2</v>
      </c>
      <c r="I152" s="217"/>
      <c r="J152" s="213"/>
      <c r="K152" s="213"/>
      <c r="L152" s="218"/>
      <c r="M152" s="219"/>
      <c r="N152" s="220"/>
      <c r="O152" s="220"/>
      <c r="P152" s="220"/>
      <c r="Q152" s="220"/>
      <c r="R152" s="220"/>
      <c r="S152" s="220"/>
      <c r="T152" s="221"/>
      <c r="AT152" s="222" t="s">
        <v>150</v>
      </c>
      <c r="AU152" s="222" t="s">
        <v>146</v>
      </c>
      <c r="AV152" s="11" t="s">
        <v>86</v>
      </c>
      <c r="AW152" s="11" t="s">
        <v>39</v>
      </c>
      <c r="AX152" s="11" t="s">
        <v>76</v>
      </c>
      <c r="AY152" s="222" t="s">
        <v>136</v>
      </c>
    </row>
    <row r="153" spans="2:51" s="12" customFormat="1" ht="13.5">
      <c r="B153" s="223"/>
      <c r="C153" s="224"/>
      <c r="D153" s="209" t="s">
        <v>150</v>
      </c>
      <c r="E153" s="225" t="s">
        <v>32</v>
      </c>
      <c r="F153" s="226" t="s">
        <v>174</v>
      </c>
      <c r="G153" s="224"/>
      <c r="H153" s="227">
        <v>458.85</v>
      </c>
      <c r="I153" s="228"/>
      <c r="J153" s="224"/>
      <c r="K153" s="224"/>
      <c r="L153" s="229"/>
      <c r="M153" s="230"/>
      <c r="N153" s="231"/>
      <c r="O153" s="231"/>
      <c r="P153" s="231"/>
      <c r="Q153" s="231"/>
      <c r="R153" s="231"/>
      <c r="S153" s="231"/>
      <c r="T153" s="232"/>
      <c r="AT153" s="233" t="s">
        <v>150</v>
      </c>
      <c r="AU153" s="233" t="s">
        <v>146</v>
      </c>
      <c r="AV153" s="12" t="s">
        <v>146</v>
      </c>
      <c r="AW153" s="12" t="s">
        <v>39</v>
      </c>
      <c r="AX153" s="12" t="s">
        <v>76</v>
      </c>
      <c r="AY153" s="233" t="s">
        <v>136</v>
      </c>
    </row>
    <row r="154" spans="2:51" s="13" customFormat="1" ht="13.5">
      <c r="B154" s="234"/>
      <c r="C154" s="235"/>
      <c r="D154" s="236" t="s">
        <v>150</v>
      </c>
      <c r="E154" s="237" t="s">
        <v>32</v>
      </c>
      <c r="F154" s="238" t="s">
        <v>175</v>
      </c>
      <c r="G154" s="235"/>
      <c r="H154" s="239">
        <v>458.85</v>
      </c>
      <c r="I154" s="240"/>
      <c r="J154" s="235"/>
      <c r="K154" s="235"/>
      <c r="L154" s="241"/>
      <c r="M154" s="242"/>
      <c r="N154" s="243"/>
      <c r="O154" s="243"/>
      <c r="P154" s="243"/>
      <c r="Q154" s="243"/>
      <c r="R154" s="243"/>
      <c r="S154" s="243"/>
      <c r="T154" s="244"/>
      <c r="AT154" s="245" t="s">
        <v>150</v>
      </c>
      <c r="AU154" s="245" t="s">
        <v>146</v>
      </c>
      <c r="AV154" s="13" t="s">
        <v>145</v>
      </c>
      <c r="AW154" s="13" t="s">
        <v>39</v>
      </c>
      <c r="AX154" s="13" t="s">
        <v>84</v>
      </c>
      <c r="AY154" s="245" t="s">
        <v>136</v>
      </c>
    </row>
    <row r="155" spans="2:65" s="1" customFormat="1" ht="28.8" customHeight="1">
      <c r="B155" s="42"/>
      <c r="C155" s="197" t="s">
        <v>188</v>
      </c>
      <c r="D155" s="197" t="s">
        <v>141</v>
      </c>
      <c r="E155" s="198" t="s">
        <v>189</v>
      </c>
      <c r="F155" s="199" t="s">
        <v>190</v>
      </c>
      <c r="G155" s="200" t="s">
        <v>144</v>
      </c>
      <c r="H155" s="201">
        <v>460.7</v>
      </c>
      <c r="I155" s="202"/>
      <c r="J155" s="203">
        <f>ROUND(I155*H155,2)</f>
        <v>0</v>
      </c>
      <c r="K155" s="199" t="s">
        <v>32</v>
      </c>
      <c r="L155" s="62"/>
      <c r="M155" s="204" t="s">
        <v>32</v>
      </c>
      <c r="N155" s="205" t="s">
        <v>47</v>
      </c>
      <c r="O155" s="43"/>
      <c r="P155" s="206">
        <f>O155*H155</f>
        <v>0</v>
      </c>
      <c r="Q155" s="206">
        <v>0.00025</v>
      </c>
      <c r="R155" s="206">
        <f>Q155*H155</f>
        <v>0.115175</v>
      </c>
      <c r="S155" s="206">
        <v>0</v>
      </c>
      <c r="T155" s="207">
        <f>S155*H155</f>
        <v>0</v>
      </c>
      <c r="AR155" s="24" t="s">
        <v>145</v>
      </c>
      <c r="AT155" s="24" t="s">
        <v>141</v>
      </c>
      <c r="AU155" s="24" t="s">
        <v>146</v>
      </c>
      <c r="AY155" s="24" t="s">
        <v>136</v>
      </c>
      <c r="BE155" s="208">
        <f>IF(N155="základní",J155,0)</f>
        <v>0</v>
      </c>
      <c r="BF155" s="208">
        <f>IF(N155="snížená",J155,0)</f>
        <v>0</v>
      </c>
      <c r="BG155" s="208">
        <f>IF(N155="zákl. přenesená",J155,0)</f>
        <v>0</v>
      </c>
      <c r="BH155" s="208">
        <f>IF(N155="sníž. přenesená",J155,0)</f>
        <v>0</v>
      </c>
      <c r="BI155" s="208">
        <f>IF(N155="nulová",J155,0)</f>
        <v>0</v>
      </c>
      <c r="BJ155" s="24" t="s">
        <v>84</v>
      </c>
      <c r="BK155" s="208">
        <f>ROUND(I155*H155,2)</f>
        <v>0</v>
      </c>
      <c r="BL155" s="24" t="s">
        <v>145</v>
      </c>
      <c r="BM155" s="24" t="s">
        <v>191</v>
      </c>
    </row>
    <row r="156" spans="2:51" s="11" customFormat="1" ht="13.5">
      <c r="B156" s="212"/>
      <c r="C156" s="213"/>
      <c r="D156" s="209" t="s">
        <v>150</v>
      </c>
      <c r="E156" s="214" t="s">
        <v>32</v>
      </c>
      <c r="F156" s="215" t="s">
        <v>151</v>
      </c>
      <c r="G156" s="213"/>
      <c r="H156" s="216">
        <v>372.96</v>
      </c>
      <c r="I156" s="217"/>
      <c r="J156" s="213"/>
      <c r="K156" s="213"/>
      <c r="L156" s="218"/>
      <c r="M156" s="219"/>
      <c r="N156" s="220"/>
      <c r="O156" s="220"/>
      <c r="P156" s="220"/>
      <c r="Q156" s="220"/>
      <c r="R156" s="220"/>
      <c r="S156" s="220"/>
      <c r="T156" s="221"/>
      <c r="AT156" s="222" t="s">
        <v>150</v>
      </c>
      <c r="AU156" s="222" t="s">
        <v>146</v>
      </c>
      <c r="AV156" s="11" t="s">
        <v>86</v>
      </c>
      <c r="AW156" s="11" t="s">
        <v>39</v>
      </c>
      <c r="AX156" s="11" t="s">
        <v>76</v>
      </c>
      <c r="AY156" s="222" t="s">
        <v>136</v>
      </c>
    </row>
    <row r="157" spans="2:51" s="11" customFormat="1" ht="13.5">
      <c r="B157" s="212"/>
      <c r="C157" s="213"/>
      <c r="D157" s="209" t="s">
        <v>150</v>
      </c>
      <c r="E157" s="214" t="s">
        <v>32</v>
      </c>
      <c r="F157" s="215" t="s">
        <v>152</v>
      </c>
      <c r="G157" s="213"/>
      <c r="H157" s="216">
        <v>10.08</v>
      </c>
      <c r="I157" s="217"/>
      <c r="J157" s="213"/>
      <c r="K157" s="213"/>
      <c r="L157" s="218"/>
      <c r="M157" s="219"/>
      <c r="N157" s="220"/>
      <c r="O157" s="220"/>
      <c r="P157" s="220"/>
      <c r="Q157" s="220"/>
      <c r="R157" s="220"/>
      <c r="S157" s="220"/>
      <c r="T157" s="221"/>
      <c r="AT157" s="222" t="s">
        <v>150</v>
      </c>
      <c r="AU157" s="222" t="s">
        <v>146</v>
      </c>
      <c r="AV157" s="11" t="s">
        <v>86</v>
      </c>
      <c r="AW157" s="11" t="s">
        <v>39</v>
      </c>
      <c r="AX157" s="11" t="s">
        <v>76</v>
      </c>
      <c r="AY157" s="222" t="s">
        <v>136</v>
      </c>
    </row>
    <row r="158" spans="2:51" s="11" customFormat="1" ht="13.5">
      <c r="B158" s="212"/>
      <c r="C158" s="213"/>
      <c r="D158" s="209" t="s">
        <v>150</v>
      </c>
      <c r="E158" s="214" t="s">
        <v>32</v>
      </c>
      <c r="F158" s="215" t="s">
        <v>153</v>
      </c>
      <c r="G158" s="213"/>
      <c r="H158" s="216">
        <v>17.64</v>
      </c>
      <c r="I158" s="217"/>
      <c r="J158" s="213"/>
      <c r="K158" s="213"/>
      <c r="L158" s="218"/>
      <c r="M158" s="219"/>
      <c r="N158" s="220"/>
      <c r="O158" s="220"/>
      <c r="P158" s="220"/>
      <c r="Q158" s="220"/>
      <c r="R158" s="220"/>
      <c r="S158" s="220"/>
      <c r="T158" s="221"/>
      <c r="AT158" s="222" t="s">
        <v>150</v>
      </c>
      <c r="AU158" s="222" t="s">
        <v>146</v>
      </c>
      <c r="AV158" s="11" t="s">
        <v>86</v>
      </c>
      <c r="AW158" s="11" t="s">
        <v>39</v>
      </c>
      <c r="AX158" s="11" t="s">
        <v>76</v>
      </c>
      <c r="AY158" s="222" t="s">
        <v>136</v>
      </c>
    </row>
    <row r="159" spans="2:51" s="11" customFormat="1" ht="13.5">
      <c r="B159" s="212"/>
      <c r="C159" s="213"/>
      <c r="D159" s="209" t="s">
        <v>150</v>
      </c>
      <c r="E159" s="214" t="s">
        <v>32</v>
      </c>
      <c r="F159" s="215" t="s">
        <v>154</v>
      </c>
      <c r="G159" s="213"/>
      <c r="H159" s="216">
        <v>-14.28</v>
      </c>
      <c r="I159" s="217"/>
      <c r="J159" s="213"/>
      <c r="K159" s="213"/>
      <c r="L159" s="218"/>
      <c r="M159" s="219"/>
      <c r="N159" s="220"/>
      <c r="O159" s="220"/>
      <c r="P159" s="220"/>
      <c r="Q159" s="220"/>
      <c r="R159" s="220"/>
      <c r="S159" s="220"/>
      <c r="T159" s="221"/>
      <c r="AT159" s="222" t="s">
        <v>150</v>
      </c>
      <c r="AU159" s="222" t="s">
        <v>146</v>
      </c>
      <c r="AV159" s="11" t="s">
        <v>86</v>
      </c>
      <c r="AW159" s="11" t="s">
        <v>39</v>
      </c>
      <c r="AX159" s="11" t="s">
        <v>76</v>
      </c>
      <c r="AY159" s="222" t="s">
        <v>136</v>
      </c>
    </row>
    <row r="160" spans="2:51" s="11" customFormat="1" ht="36">
      <c r="B160" s="212"/>
      <c r="C160" s="213"/>
      <c r="D160" s="209" t="s">
        <v>150</v>
      </c>
      <c r="E160" s="214" t="s">
        <v>32</v>
      </c>
      <c r="F160" s="215" t="s">
        <v>155</v>
      </c>
      <c r="G160" s="213"/>
      <c r="H160" s="216">
        <v>-29.106</v>
      </c>
      <c r="I160" s="217"/>
      <c r="J160" s="213"/>
      <c r="K160" s="213"/>
      <c r="L160" s="218"/>
      <c r="M160" s="219"/>
      <c r="N160" s="220"/>
      <c r="O160" s="220"/>
      <c r="P160" s="220"/>
      <c r="Q160" s="220"/>
      <c r="R160" s="220"/>
      <c r="S160" s="220"/>
      <c r="T160" s="221"/>
      <c r="AT160" s="222" t="s">
        <v>150</v>
      </c>
      <c r="AU160" s="222" t="s">
        <v>146</v>
      </c>
      <c r="AV160" s="11" t="s">
        <v>86</v>
      </c>
      <c r="AW160" s="11" t="s">
        <v>39</v>
      </c>
      <c r="AX160" s="11" t="s">
        <v>76</v>
      </c>
      <c r="AY160" s="222" t="s">
        <v>136</v>
      </c>
    </row>
    <row r="161" spans="2:51" s="11" customFormat="1" ht="13.5">
      <c r="B161" s="212"/>
      <c r="C161" s="213"/>
      <c r="D161" s="209" t="s">
        <v>150</v>
      </c>
      <c r="E161" s="214" t="s">
        <v>32</v>
      </c>
      <c r="F161" s="215" t="s">
        <v>156</v>
      </c>
      <c r="G161" s="213"/>
      <c r="H161" s="216">
        <v>-28.854</v>
      </c>
      <c r="I161" s="217"/>
      <c r="J161" s="213"/>
      <c r="K161" s="213"/>
      <c r="L161" s="218"/>
      <c r="M161" s="219"/>
      <c r="N161" s="220"/>
      <c r="O161" s="220"/>
      <c r="P161" s="220"/>
      <c r="Q161" s="220"/>
      <c r="R161" s="220"/>
      <c r="S161" s="220"/>
      <c r="T161" s="221"/>
      <c r="AT161" s="222" t="s">
        <v>150</v>
      </c>
      <c r="AU161" s="222" t="s">
        <v>146</v>
      </c>
      <c r="AV161" s="11" t="s">
        <v>86</v>
      </c>
      <c r="AW161" s="11" t="s">
        <v>39</v>
      </c>
      <c r="AX161" s="11" t="s">
        <v>76</v>
      </c>
      <c r="AY161" s="222" t="s">
        <v>136</v>
      </c>
    </row>
    <row r="162" spans="2:51" s="11" customFormat="1" ht="13.5">
      <c r="B162" s="212"/>
      <c r="C162" s="213"/>
      <c r="D162" s="209" t="s">
        <v>150</v>
      </c>
      <c r="E162" s="214" t="s">
        <v>32</v>
      </c>
      <c r="F162" s="215" t="s">
        <v>157</v>
      </c>
      <c r="G162" s="213"/>
      <c r="H162" s="216">
        <v>6.375</v>
      </c>
      <c r="I162" s="217"/>
      <c r="J162" s="213"/>
      <c r="K162" s="213"/>
      <c r="L162" s="218"/>
      <c r="M162" s="219"/>
      <c r="N162" s="220"/>
      <c r="O162" s="220"/>
      <c r="P162" s="220"/>
      <c r="Q162" s="220"/>
      <c r="R162" s="220"/>
      <c r="S162" s="220"/>
      <c r="T162" s="221"/>
      <c r="AT162" s="222" t="s">
        <v>150</v>
      </c>
      <c r="AU162" s="222" t="s">
        <v>146</v>
      </c>
      <c r="AV162" s="11" t="s">
        <v>86</v>
      </c>
      <c r="AW162" s="11" t="s">
        <v>39</v>
      </c>
      <c r="AX162" s="11" t="s">
        <v>76</v>
      </c>
      <c r="AY162" s="222" t="s">
        <v>136</v>
      </c>
    </row>
    <row r="163" spans="2:51" s="11" customFormat="1" ht="13.5">
      <c r="B163" s="212"/>
      <c r="C163" s="213"/>
      <c r="D163" s="209" t="s">
        <v>150</v>
      </c>
      <c r="E163" s="214" t="s">
        <v>32</v>
      </c>
      <c r="F163" s="215" t="s">
        <v>158</v>
      </c>
      <c r="G163" s="213"/>
      <c r="H163" s="216">
        <v>2.515</v>
      </c>
      <c r="I163" s="217"/>
      <c r="J163" s="213"/>
      <c r="K163" s="213"/>
      <c r="L163" s="218"/>
      <c r="M163" s="219"/>
      <c r="N163" s="220"/>
      <c r="O163" s="220"/>
      <c r="P163" s="220"/>
      <c r="Q163" s="220"/>
      <c r="R163" s="220"/>
      <c r="S163" s="220"/>
      <c r="T163" s="221"/>
      <c r="AT163" s="222" t="s">
        <v>150</v>
      </c>
      <c r="AU163" s="222" t="s">
        <v>146</v>
      </c>
      <c r="AV163" s="11" t="s">
        <v>86</v>
      </c>
      <c r="AW163" s="11" t="s">
        <v>39</v>
      </c>
      <c r="AX163" s="11" t="s">
        <v>76</v>
      </c>
      <c r="AY163" s="222" t="s">
        <v>136</v>
      </c>
    </row>
    <row r="164" spans="2:51" s="11" customFormat="1" ht="13.5">
      <c r="B164" s="212"/>
      <c r="C164" s="213"/>
      <c r="D164" s="209" t="s">
        <v>150</v>
      </c>
      <c r="E164" s="214" t="s">
        <v>32</v>
      </c>
      <c r="F164" s="215" t="s">
        <v>159</v>
      </c>
      <c r="G164" s="213"/>
      <c r="H164" s="216">
        <v>1.555</v>
      </c>
      <c r="I164" s="217"/>
      <c r="J164" s="213"/>
      <c r="K164" s="213"/>
      <c r="L164" s="218"/>
      <c r="M164" s="219"/>
      <c r="N164" s="220"/>
      <c r="O164" s="220"/>
      <c r="P164" s="220"/>
      <c r="Q164" s="220"/>
      <c r="R164" s="220"/>
      <c r="S164" s="220"/>
      <c r="T164" s="221"/>
      <c r="AT164" s="222" t="s">
        <v>150</v>
      </c>
      <c r="AU164" s="222" t="s">
        <v>146</v>
      </c>
      <c r="AV164" s="11" t="s">
        <v>86</v>
      </c>
      <c r="AW164" s="11" t="s">
        <v>39</v>
      </c>
      <c r="AX164" s="11" t="s">
        <v>76</v>
      </c>
      <c r="AY164" s="222" t="s">
        <v>136</v>
      </c>
    </row>
    <row r="165" spans="2:51" s="11" customFormat="1" ht="13.5">
      <c r="B165" s="212"/>
      <c r="C165" s="213"/>
      <c r="D165" s="209" t="s">
        <v>150</v>
      </c>
      <c r="E165" s="214" t="s">
        <v>32</v>
      </c>
      <c r="F165" s="215" t="s">
        <v>160</v>
      </c>
      <c r="G165" s="213"/>
      <c r="H165" s="216">
        <v>4.455</v>
      </c>
      <c r="I165" s="217"/>
      <c r="J165" s="213"/>
      <c r="K165" s="213"/>
      <c r="L165" s="218"/>
      <c r="M165" s="219"/>
      <c r="N165" s="220"/>
      <c r="O165" s="220"/>
      <c r="P165" s="220"/>
      <c r="Q165" s="220"/>
      <c r="R165" s="220"/>
      <c r="S165" s="220"/>
      <c r="T165" s="221"/>
      <c r="AT165" s="222" t="s">
        <v>150</v>
      </c>
      <c r="AU165" s="222" t="s">
        <v>146</v>
      </c>
      <c r="AV165" s="11" t="s">
        <v>86</v>
      </c>
      <c r="AW165" s="11" t="s">
        <v>39</v>
      </c>
      <c r="AX165" s="11" t="s">
        <v>76</v>
      </c>
      <c r="AY165" s="222" t="s">
        <v>136</v>
      </c>
    </row>
    <row r="166" spans="2:51" s="11" customFormat="1" ht="13.5">
      <c r="B166" s="212"/>
      <c r="C166" s="213"/>
      <c r="D166" s="209" t="s">
        <v>150</v>
      </c>
      <c r="E166" s="214" t="s">
        <v>32</v>
      </c>
      <c r="F166" s="215" t="s">
        <v>161</v>
      </c>
      <c r="G166" s="213"/>
      <c r="H166" s="216">
        <v>3.515</v>
      </c>
      <c r="I166" s="217"/>
      <c r="J166" s="213"/>
      <c r="K166" s="213"/>
      <c r="L166" s="218"/>
      <c r="M166" s="219"/>
      <c r="N166" s="220"/>
      <c r="O166" s="220"/>
      <c r="P166" s="220"/>
      <c r="Q166" s="220"/>
      <c r="R166" s="220"/>
      <c r="S166" s="220"/>
      <c r="T166" s="221"/>
      <c r="AT166" s="222" t="s">
        <v>150</v>
      </c>
      <c r="AU166" s="222" t="s">
        <v>146</v>
      </c>
      <c r="AV166" s="11" t="s">
        <v>86</v>
      </c>
      <c r="AW166" s="11" t="s">
        <v>39</v>
      </c>
      <c r="AX166" s="11" t="s">
        <v>76</v>
      </c>
      <c r="AY166" s="222" t="s">
        <v>136</v>
      </c>
    </row>
    <row r="167" spans="2:51" s="11" customFormat="1" ht="13.5">
      <c r="B167" s="212"/>
      <c r="C167" s="213"/>
      <c r="D167" s="209" t="s">
        <v>150</v>
      </c>
      <c r="E167" s="214" t="s">
        <v>32</v>
      </c>
      <c r="F167" s="215" t="s">
        <v>162</v>
      </c>
      <c r="G167" s="213"/>
      <c r="H167" s="216">
        <v>1.483</v>
      </c>
      <c r="I167" s="217"/>
      <c r="J167" s="213"/>
      <c r="K167" s="213"/>
      <c r="L167" s="218"/>
      <c r="M167" s="219"/>
      <c r="N167" s="220"/>
      <c r="O167" s="220"/>
      <c r="P167" s="220"/>
      <c r="Q167" s="220"/>
      <c r="R167" s="220"/>
      <c r="S167" s="220"/>
      <c r="T167" s="221"/>
      <c r="AT167" s="222" t="s">
        <v>150</v>
      </c>
      <c r="AU167" s="222" t="s">
        <v>146</v>
      </c>
      <c r="AV167" s="11" t="s">
        <v>86</v>
      </c>
      <c r="AW167" s="11" t="s">
        <v>39</v>
      </c>
      <c r="AX167" s="11" t="s">
        <v>76</v>
      </c>
      <c r="AY167" s="222" t="s">
        <v>136</v>
      </c>
    </row>
    <row r="168" spans="2:51" s="11" customFormat="1" ht="13.5">
      <c r="B168" s="212"/>
      <c r="C168" s="213"/>
      <c r="D168" s="209" t="s">
        <v>150</v>
      </c>
      <c r="E168" s="214" t="s">
        <v>32</v>
      </c>
      <c r="F168" s="215" t="s">
        <v>163</v>
      </c>
      <c r="G168" s="213"/>
      <c r="H168" s="216">
        <v>14.04</v>
      </c>
      <c r="I168" s="217"/>
      <c r="J168" s="213"/>
      <c r="K168" s="213"/>
      <c r="L168" s="218"/>
      <c r="M168" s="219"/>
      <c r="N168" s="220"/>
      <c r="O168" s="220"/>
      <c r="P168" s="220"/>
      <c r="Q168" s="220"/>
      <c r="R168" s="220"/>
      <c r="S168" s="220"/>
      <c r="T168" s="221"/>
      <c r="AT168" s="222" t="s">
        <v>150</v>
      </c>
      <c r="AU168" s="222" t="s">
        <v>146</v>
      </c>
      <c r="AV168" s="11" t="s">
        <v>86</v>
      </c>
      <c r="AW168" s="11" t="s">
        <v>39</v>
      </c>
      <c r="AX168" s="11" t="s">
        <v>76</v>
      </c>
      <c r="AY168" s="222" t="s">
        <v>136</v>
      </c>
    </row>
    <row r="169" spans="2:51" s="11" customFormat="1" ht="13.5">
      <c r="B169" s="212"/>
      <c r="C169" s="213"/>
      <c r="D169" s="209" t="s">
        <v>150</v>
      </c>
      <c r="E169" s="214" t="s">
        <v>32</v>
      </c>
      <c r="F169" s="215" t="s">
        <v>164</v>
      </c>
      <c r="G169" s="213"/>
      <c r="H169" s="216">
        <v>1.708</v>
      </c>
      <c r="I169" s="217"/>
      <c r="J169" s="213"/>
      <c r="K169" s="213"/>
      <c r="L169" s="218"/>
      <c r="M169" s="219"/>
      <c r="N169" s="220"/>
      <c r="O169" s="220"/>
      <c r="P169" s="220"/>
      <c r="Q169" s="220"/>
      <c r="R169" s="220"/>
      <c r="S169" s="220"/>
      <c r="T169" s="221"/>
      <c r="AT169" s="222" t="s">
        <v>150</v>
      </c>
      <c r="AU169" s="222" t="s">
        <v>146</v>
      </c>
      <c r="AV169" s="11" t="s">
        <v>86</v>
      </c>
      <c r="AW169" s="11" t="s">
        <v>39</v>
      </c>
      <c r="AX169" s="11" t="s">
        <v>76</v>
      </c>
      <c r="AY169" s="222" t="s">
        <v>136</v>
      </c>
    </row>
    <row r="170" spans="2:51" s="11" customFormat="1" ht="13.5">
      <c r="B170" s="212"/>
      <c r="C170" s="213"/>
      <c r="D170" s="209" t="s">
        <v>150</v>
      </c>
      <c r="E170" s="214" t="s">
        <v>32</v>
      </c>
      <c r="F170" s="215" t="s">
        <v>165</v>
      </c>
      <c r="G170" s="213"/>
      <c r="H170" s="216">
        <v>2.935</v>
      </c>
      <c r="I170" s="217"/>
      <c r="J170" s="213"/>
      <c r="K170" s="213"/>
      <c r="L170" s="218"/>
      <c r="M170" s="219"/>
      <c r="N170" s="220"/>
      <c r="O170" s="220"/>
      <c r="P170" s="220"/>
      <c r="Q170" s="220"/>
      <c r="R170" s="220"/>
      <c r="S170" s="220"/>
      <c r="T170" s="221"/>
      <c r="AT170" s="222" t="s">
        <v>150</v>
      </c>
      <c r="AU170" s="222" t="s">
        <v>146</v>
      </c>
      <c r="AV170" s="11" t="s">
        <v>86</v>
      </c>
      <c r="AW170" s="11" t="s">
        <v>39</v>
      </c>
      <c r="AX170" s="11" t="s">
        <v>76</v>
      </c>
      <c r="AY170" s="222" t="s">
        <v>136</v>
      </c>
    </row>
    <row r="171" spans="2:51" s="11" customFormat="1" ht="13.5">
      <c r="B171" s="212"/>
      <c r="C171" s="213"/>
      <c r="D171" s="209" t="s">
        <v>150</v>
      </c>
      <c r="E171" s="214" t="s">
        <v>32</v>
      </c>
      <c r="F171" s="215" t="s">
        <v>166</v>
      </c>
      <c r="G171" s="213"/>
      <c r="H171" s="216">
        <v>-5.395</v>
      </c>
      <c r="I171" s="217"/>
      <c r="J171" s="213"/>
      <c r="K171" s="213"/>
      <c r="L171" s="218"/>
      <c r="M171" s="219"/>
      <c r="N171" s="220"/>
      <c r="O171" s="220"/>
      <c r="P171" s="220"/>
      <c r="Q171" s="220"/>
      <c r="R171" s="220"/>
      <c r="S171" s="220"/>
      <c r="T171" s="221"/>
      <c r="AT171" s="222" t="s">
        <v>150</v>
      </c>
      <c r="AU171" s="222" t="s">
        <v>146</v>
      </c>
      <c r="AV171" s="11" t="s">
        <v>86</v>
      </c>
      <c r="AW171" s="11" t="s">
        <v>39</v>
      </c>
      <c r="AX171" s="11" t="s">
        <v>76</v>
      </c>
      <c r="AY171" s="222" t="s">
        <v>136</v>
      </c>
    </row>
    <row r="172" spans="2:51" s="11" customFormat="1" ht="13.5">
      <c r="B172" s="212"/>
      <c r="C172" s="213"/>
      <c r="D172" s="209" t="s">
        <v>150</v>
      </c>
      <c r="E172" s="214" t="s">
        <v>32</v>
      </c>
      <c r="F172" s="215" t="s">
        <v>167</v>
      </c>
      <c r="G172" s="213"/>
      <c r="H172" s="216">
        <v>-9.389</v>
      </c>
      <c r="I172" s="217"/>
      <c r="J172" s="213"/>
      <c r="K172" s="213"/>
      <c r="L172" s="218"/>
      <c r="M172" s="219"/>
      <c r="N172" s="220"/>
      <c r="O172" s="220"/>
      <c r="P172" s="220"/>
      <c r="Q172" s="220"/>
      <c r="R172" s="220"/>
      <c r="S172" s="220"/>
      <c r="T172" s="221"/>
      <c r="AT172" s="222" t="s">
        <v>150</v>
      </c>
      <c r="AU172" s="222" t="s">
        <v>146</v>
      </c>
      <c r="AV172" s="11" t="s">
        <v>86</v>
      </c>
      <c r="AW172" s="11" t="s">
        <v>39</v>
      </c>
      <c r="AX172" s="11" t="s">
        <v>76</v>
      </c>
      <c r="AY172" s="222" t="s">
        <v>136</v>
      </c>
    </row>
    <row r="173" spans="2:51" s="11" customFormat="1" ht="13.5">
      <c r="B173" s="212"/>
      <c r="C173" s="213"/>
      <c r="D173" s="209" t="s">
        <v>150</v>
      </c>
      <c r="E173" s="214" t="s">
        <v>32</v>
      </c>
      <c r="F173" s="215" t="s">
        <v>168</v>
      </c>
      <c r="G173" s="213"/>
      <c r="H173" s="216">
        <v>3.81</v>
      </c>
      <c r="I173" s="217"/>
      <c r="J173" s="213"/>
      <c r="K173" s="213"/>
      <c r="L173" s="218"/>
      <c r="M173" s="219"/>
      <c r="N173" s="220"/>
      <c r="O173" s="220"/>
      <c r="P173" s="220"/>
      <c r="Q173" s="220"/>
      <c r="R173" s="220"/>
      <c r="S173" s="220"/>
      <c r="T173" s="221"/>
      <c r="AT173" s="222" t="s">
        <v>150</v>
      </c>
      <c r="AU173" s="222" t="s">
        <v>146</v>
      </c>
      <c r="AV173" s="11" t="s">
        <v>86</v>
      </c>
      <c r="AW173" s="11" t="s">
        <v>39</v>
      </c>
      <c r="AX173" s="11" t="s">
        <v>76</v>
      </c>
      <c r="AY173" s="222" t="s">
        <v>136</v>
      </c>
    </row>
    <row r="174" spans="2:51" s="11" customFormat="1" ht="13.5">
      <c r="B174" s="212"/>
      <c r="C174" s="213"/>
      <c r="D174" s="209" t="s">
        <v>150</v>
      </c>
      <c r="E174" s="214" t="s">
        <v>32</v>
      </c>
      <c r="F174" s="215" t="s">
        <v>169</v>
      </c>
      <c r="G174" s="213"/>
      <c r="H174" s="216">
        <v>2.93</v>
      </c>
      <c r="I174" s="217"/>
      <c r="J174" s="213"/>
      <c r="K174" s="213"/>
      <c r="L174" s="218"/>
      <c r="M174" s="219"/>
      <c r="N174" s="220"/>
      <c r="O174" s="220"/>
      <c r="P174" s="220"/>
      <c r="Q174" s="220"/>
      <c r="R174" s="220"/>
      <c r="S174" s="220"/>
      <c r="T174" s="221"/>
      <c r="AT174" s="222" t="s">
        <v>150</v>
      </c>
      <c r="AU174" s="222" t="s">
        <v>146</v>
      </c>
      <c r="AV174" s="11" t="s">
        <v>86</v>
      </c>
      <c r="AW174" s="11" t="s">
        <v>39</v>
      </c>
      <c r="AX174" s="11" t="s">
        <v>76</v>
      </c>
      <c r="AY174" s="222" t="s">
        <v>136</v>
      </c>
    </row>
    <row r="175" spans="2:51" s="11" customFormat="1" ht="24">
      <c r="B175" s="212"/>
      <c r="C175" s="213"/>
      <c r="D175" s="209" t="s">
        <v>150</v>
      </c>
      <c r="E175" s="214" t="s">
        <v>32</v>
      </c>
      <c r="F175" s="215" t="s">
        <v>170</v>
      </c>
      <c r="G175" s="213"/>
      <c r="H175" s="216">
        <v>93.205</v>
      </c>
      <c r="I175" s="217"/>
      <c r="J175" s="213"/>
      <c r="K175" s="213"/>
      <c r="L175" s="218"/>
      <c r="M175" s="219"/>
      <c r="N175" s="220"/>
      <c r="O175" s="220"/>
      <c r="P175" s="220"/>
      <c r="Q175" s="220"/>
      <c r="R175" s="220"/>
      <c r="S175" s="220"/>
      <c r="T175" s="221"/>
      <c r="AT175" s="222" t="s">
        <v>150</v>
      </c>
      <c r="AU175" s="222" t="s">
        <v>146</v>
      </c>
      <c r="AV175" s="11" t="s">
        <v>86</v>
      </c>
      <c r="AW175" s="11" t="s">
        <v>39</v>
      </c>
      <c r="AX175" s="11" t="s">
        <v>76</v>
      </c>
      <c r="AY175" s="222" t="s">
        <v>136</v>
      </c>
    </row>
    <row r="176" spans="2:51" s="11" customFormat="1" ht="13.5">
      <c r="B176" s="212"/>
      <c r="C176" s="213"/>
      <c r="D176" s="209" t="s">
        <v>150</v>
      </c>
      <c r="E176" s="214" t="s">
        <v>32</v>
      </c>
      <c r="F176" s="215" t="s">
        <v>171</v>
      </c>
      <c r="G176" s="213"/>
      <c r="H176" s="216">
        <v>-3.1</v>
      </c>
      <c r="I176" s="217"/>
      <c r="J176" s="213"/>
      <c r="K176" s="213"/>
      <c r="L176" s="218"/>
      <c r="M176" s="219"/>
      <c r="N176" s="220"/>
      <c r="O176" s="220"/>
      <c r="P176" s="220"/>
      <c r="Q176" s="220"/>
      <c r="R176" s="220"/>
      <c r="S176" s="220"/>
      <c r="T176" s="221"/>
      <c r="AT176" s="222" t="s">
        <v>150</v>
      </c>
      <c r="AU176" s="222" t="s">
        <v>146</v>
      </c>
      <c r="AV176" s="11" t="s">
        <v>86</v>
      </c>
      <c r="AW176" s="11" t="s">
        <v>39</v>
      </c>
      <c r="AX176" s="11" t="s">
        <v>76</v>
      </c>
      <c r="AY176" s="222" t="s">
        <v>136</v>
      </c>
    </row>
    <row r="177" spans="2:51" s="11" customFormat="1" ht="13.5">
      <c r="B177" s="212"/>
      <c r="C177" s="213"/>
      <c r="D177" s="209" t="s">
        <v>150</v>
      </c>
      <c r="E177" s="214" t="s">
        <v>32</v>
      </c>
      <c r="F177" s="215" t="s">
        <v>172</v>
      </c>
      <c r="G177" s="213"/>
      <c r="H177" s="216">
        <v>1.568</v>
      </c>
      <c r="I177" s="217"/>
      <c r="J177" s="213"/>
      <c r="K177" s="213"/>
      <c r="L177" s="218"/>
      <c r="M177" s="219"/>
      <c r="N177" s="220"/>
      <c r="O177" s="220"/>
      <c r="P177" s="220"/>
      <c r="Q177" s="220"/>
      <c r="R177" s="220"/>
      <c r="S177" s="220"/>
      <c r="T177" s="221"/>
      <c r="AT177" s="222" t="s">
        <v>150</v>
      </c>
      <c r="AU177" s="222" t="s">
        <v>146</v>
      </c>
      <c r="AV177" s="11" t="s">
        <v>86</v>
      </c>
      <c r="AW177" s="11" t="s">
        <v>39</v>
      </c>
      <c r="AX177" s="11" t="s">
        <v>76</v>
      </c>
      <c r="AY177" s="222" t="s">
        <v>136</v>
      </c>
    </row>
    <row r="178" spans="2:51" s="11" customFormat="1" ht="13.5">
      <c r="B178" s="212"/>
      <c r="C178" s="213"/>
      <c r="D178" s="209" t="s">
        <v>150</v>
      </c>
      <c r="E178" s="214" t="s">
        <v>32</v>
      </c>
      <c r="F178" s="215" t="s">
        <v>173</v>
      </c>
      <c r="G178" s="213"/>
      <c r="H178" s="216">
        <v>8.2</v>
      </c>
      <c r="I178" s="217"/>
      <c r="J178" s="213"/>
      <c r="K178" s="213"/>
      <c r="L178" s="218"/>
      <c r="M178" s="219"/>
      <c r="N178" s="220"/>
      <c r="O178" s="220"/>
      <c r="P178" s="220"/>
      <c r="Q178" s="220"/>
      <c r="R178" s="220"/>
      <c r="S178" s="220"/>
      <c r="T178" s="221"/>
      <c r="AT178" s="222" t="s">
        <v>150</v>
      </c>
      <c r="AU178" s="222" t="s">
        <v>146</v>
      </c>
      <c r="AV178" s="11" t="s">
        <v>86</v>
      </c>
      <c r="AW178" s="11" t="s">
        <v>39</v>
      </c>
      <c r="AX178" s="11" t="s">
        <v>76</v>
      </c>
      <c r="AY178" s="222" t="s">
        <v>136</v>
      </c>
    </row>
    <row r="179" spans="2:51" s="12" customFormat="1" ht="13.5">
      <c r="B179" s="223"/>
      <c r="C179" s="224"/>
      <c r="D179" s="209" t="s">
        <v>150</v>
      </c>
      <c r="E179" s="225" t="s">
        <v>32</v>
      </c>
      <c r="F179" s="226" t="s">
        <v>174</v>
      </c>
      <c r="G179" s="224"/>
      <c r="H179" s="227">
        <v>458.85</v>
      </c>
      <c r="I179" s="228"/>
      <c r="J179" s="224"/>
      <c r="K179" s="224"/>
      <c r="L179" s="229"/>
      <c r="M179" s="230"/>
      <c r="N179" s="231"/>
      <c r="O179" s="231"/>
      <c r="P179" s="231"/>
      <c r="Q179" s="231"/>
      <c r="R179" s="231"/>
      <c r="S179" s="231"/>
      <c r="T179" s="232"/>
      <c r="AT179" s="233" t="s">
        <v>150</v>
      </c>
      <c r="AU179" s="233" t="s">
        <v>146</v>
      </c>
      <c r="AV179" s="12" t="s">
        <v>146</v>
      </c>
      <c r="AW179" s="12" t="s">
        <v>39</v>
      </c>
      <c r="AX179" s="12" t="s">
        <v>76</v>
      </c>
      <c r="AY179" s="233" t="s">
        <v>136</v>
      </c>
    </row>
    <row r="180" spans="2:51" s="11" customFormat="1" ht="13.5">
      <c r="B180" s="212"/>
      <c r="C180" s="213"/>
      <c r="D180" s="209" t="s">
        <v>150</v>
      </c>
      <c r="E180" s="214" t="s">
        <v>32</v>
      </c>
      <c r="F180" s="215" t="s">
        <v>192</v>
      </c>
      <c r="G180" s="213"/>
      <c r="H180" s="216">
        <v>1.85</v>
      </c>
      <c r="I180" s="217"/>
      <c r="J180" s="213"/>
      <c r="K180" s="213"/>
      <c r="L180" s="218"/>
      <c r="M180" s="219"/>
      <c r="N180" s="220"/>
      <c r="O180" s="220"/>
      <c r="P180" s="220"/>
      <c r="Q180" s="220"/>
      <c r="R180" s="220"/>
      <c r="S180" s="220"/>
      <c r="T180" s="221"/>
      <c r="AT180" s="222" t="s">
        <v>150</v>
      </c>
      <c r="AU180" s="222" t="s">
        <v>146</v>
      </c>
      <c r="AV180" s="11" t="s">
        <v>86</v>
      </c>
      <c r="AW180" s="11" t="s">
        <v>39</v>
      </c>
      <c r="AX180" s="11" t="s">
        <v>76</v>
      </c>
      <c r="AY180" s="222" t="s">
        <v>136</v>
      </c>
    </row>
    <row r="181" spans="2:51" s="12" customFormat="1" ht="13.5">
      <c r="B181" s="223"/>
      <c r="C181" s="224"/>
      <c r="D181" s="209" t="s">
        <v>150</v>
      </c>
      <c r="E181" s="225" t="s">
        <v>32</v>
      </c>
      <c r="F181" s="226" t="s">
        <v>193</v>
      </c>
      <c r="G181" s="224"/>
      <c r="H181" s="227">
        <v>1.85</v>
      </c>
      <c r="I181" s="228"/>
      <c r="J181" s="224"/>
      <c r="K181" s="224"/>
      <c r="L181" s="229"/>
      <c r="M181" s="230"/>
      <c r="N181" s="231"/>
      <c r="O181" s="231"/>
      <c r="P181" s="231"/>
      <c r="Q181" s="231"/>
      <c r="R181" s="231"/>
      <c r="S181" s="231"/>
      <c r="T181" s="232"/>
      <c r="AT181" s="233" t="s">
        <v>150</v>
      </c>
      <c r="AU181" s="233" t="s">
        <v>146</v>
      </c>
      <c r="AV181" s="12" t="s">
        <v>146</v>
      </c>
      <c r="AW181" s="12" t="s">
        <v>39</v>
      </c>
      <c r="AX181" s="12" t="s">
        <v>76</v>
      </c>
      <c r="AY181" s="233" t="s">
        <v>136</v>
      </c>
    </row>
    <row r="182" spans="2:51" s="13" customFormat="1" ht="13.5">
      <c r="B182" s="234"/>
      <c r="C182" s="235"/>
      <c r="D182" s="236" t="s">
        <v>150</v>
      </c>
      <c r="E182" s="237" t="s">
        <v>32</v>
      </c>
      <c r="F182" s="238" t="s">
        <v>175</v>
      </c>
      <c r="G182" s="235"/>
      <c r="H182" s="239">
        <v>460.7</v>
      </c>
      <c r="I182" s="240"/>
      <c r="J182" s="235"/>
      <c r="K182" s="235"/>
      <c r="L182" s="241"/>
      <c r="M182" s="242"/>
      <c r="N182" s="243"/>
      <c r="O182" s="243"/>
      <c r="P182" s="243"/>
      <c r="Q182" s="243"/>
      <c r="R182" s="243"/>
      <c r="S182" s="243"/>
      <c r="T182" s="244"/>
      <c r="AT182" s="245" t="s">
        <v>150</v>
      </c>
      <c r="AU182" s="245" t="s">
        <v>146</v>
      </c>
      <c r="AV182" s="13" t="s">
        <v>145</v>
      </c>
      <c r="AW182" s="13" t="s">
        <v>39</v>
      </c>
      <c r="AX182" s="13" t="s">
        <v>84</v>
      </c>
      <c r="AY182" s="245" t="s">
        <v>136</v>
      </c>
    </row>
    <row r="183" spans="2:65" s="1" customFormat="1" ht="28.8" customHeight="1">
      <c r="B183" s="42"/>
      <c r="C183" s="197" t="s">
        <v>137</v>
      </c>
      <c r="D183" s="197" t="s">
        <v>141</v>
      </c>
      <c r="E183" s="198" t="s">
        <v>194</v>
      </c>
      <c r="F183" s="199" t="s">
        <v>195</v>
      </c>
      <c r="G183" s="200" t="s">
        <v>144</v>
      </c>
      <c r="H183" s="201">
        <v>458.85</v>
      </c>
      <c r="I183" s="202"/>
      <c r="J183" s="203">
        <f>ROUND(I183*H183,2)</f>
        <v>0</v>
      </c>
      <c r="K183" s="199" t="s">
        <v>178</v>
      </c>
      <c r="L183" s="62"/>
      <c r="M183" s="204" t="s">
        <v>32</v>
      </c>
      <c r="N183" s="205" t="s">
        <v>47</v>
      </c>
      <c r="O183" s="43"/>
      <c r="P183" s="206">
        <f>O183*H183</f>
        <v>0</v>
      </c>
      <c r="Q183" s="206">
        <v>0.00034</v>
      </c>
      <c r="R183" s="206">
        <f>Q183*H183</f>
        <v>0.156009</v>
      </c>
      <c r="S183" s="206">
        <v>0</v>
      </c>
      <c r="T183" s="207">
        <f>S183*H183</f>
        <v>0</v>
      </c>
      <c r="AR183" s="24" t="s">
        <v>145</v>
      </c>
      <c r="AT183" s="24" t="s">
        <v>141</v>
      </c>
      <c r="AU183" s="24" t="s">
        <v>146</v>
      </c>
      <c r="AY183" s="24" t="s">
        <v>136</v>
      </c>
      <c r="BE183" s="208">
        <f>IF(N183="základní",J183,0)</f>
        <v>0</v>
      </c>
      <c r="BF183" s="208">
        <f>IF(N183="snížená",J183,0)</f>
        <v>0</v>
      </c>
      <c r="BG183" s="208">
        <f>IF(N183="zákl. přenesená",J183,0)</f>
        <v>0</v>
      </c>
      <c r="BH183" s="208">
        <f>IF(N183="sníž. přenesená",J183,0)</f>
        <v>0</v>
      </c>
      <c r="BI183" s="208">
        <f>IF(N183="nulová",J183,0)</f>
        <v>0</v>
      </c>
      <c r="BJ183" s="24" t="s">
        <v>84</v>
      </c>
      <c r="BK183" s="208">
        <f>ROUND(I183*H183,2)</f>
        <v>0</v>
      </c>
      <c r="BL183" s="24" t="s">
        <v>145</v>
      </c>
      <c r="BM183" s="24" t="s">
        <v>196</v>
      </c>
    </row>
    <row r="184" spans="2:51" s="11" customFormat="1" ht="13.5">
      <c r="B184" s="212"/>
      <c r="C184" s="213"/>
      <c r="D184" s="236" t="s">
        <v>150</v>
      </c>
      <c r="E184" s="246" t="s">
        <v>32</v>
      </c>
      <c r="F184" s="247" t="s">
        <v>197</v>
      </c>
      <c r="G184" s="213"/>
      <c r="H184" s="248">
        <v>458.85</v>
      </c>
      <c r="I184" s="217"/>
      <c r="J184" s="213"/>
      <c r="K184" s="213"/>
      <c r="L184" s="218"/>
      <c r="M184" s="219"/>
      <c r="N184" s="220"/>
      <c r="O184" s="220"/>
      <c r="P184" s="220"/>
      <c r="Q184" s="220"/>
      <c r="R184" s="220"/>
      <c r="S184" s="220"/>
      <c r="T184" s="221"/>
      <c r="AT184" s="222" t="s">
        <v>150</v>
      </c>
      <c r="AU184" s="222" t="s">
        <v>146</v>
      </c>
      <c r="AV184" s="11" t="s">
        <v>86</v>
      </c>
      <c r="AW184" s="11" t="s">
        <v>39</v>
      </c>
      <c r="AX184" s="11" t="s">
        <v>84</v>
      </c>
      <c r="AY184" s="222" t="s">
        <v>136</v>
      </c>
    </row>
    <row r="185" spans="2:65" s="1" customFormat="1" ht="28.8" customHeight="1">
      <c r="B185" s="42"/>
      <c r="C185" s="197" t="s">
        <v>198</v>
      </c>
      <c r="D185" s="197" t="s">
        <v>141</v>
      </c>
      <c r="E185" s="198" t="s">
        <v>199</v>
      </c>
      <c r="F185" s="199" t="s">
        <v>200</v>
      </c>
      <c r="G185" s="200" t="s">
        <v>144</v>
      </c>
      <c r="H185" s="201">
        <v>458.85</v>
      </c>
      <c r="I185" s="202"/>
      <c r="J185" s="203">
        <f>ROUND(I185*H185,2)</f>
        <v>0</v>
      </c>
      <c r="K185" s="199" t="s">
        <v>178</v>
      </c>
      <c r="L185" s="62"/>
      <c r="M185" s="204" t="s">
        <v>32</v>
      </c>
      <c r="N185" s="205" t="s">
        <v>47</v>
      </c>
      <c r="O185" s="43"/>
      <c r="P185" s="206">
        <f>O185*H185</f>
        <v>0</v>
      </c>
      <c r="Q185" s="206">
        <v>0.00082</v>
      </c>
      <c r="R185" s="206">
        <f>Q185*H185</f>
        <v>0.376257</v>
      </c>
      <c r="S185" s="206">
        <v>0</v>
      </c>
      <c r="T185" s="207">
        <f>S185*H185</f>
        <v>0</v>
      </c>
      <c r="AR185" s="24" t="s">
        <v>145</v>
      </c>
      <c r="AT185" s="24" t="s">
        <v>141</v>
      </c>
      <c r="AU185" s="24" t="s">
        <v>146</v>
      </c>
      <c r="AY185" s="24" t="s">
        <v>136</v>
      </c>
      <c r="BE185" s="208">
        <f>IF(N185="základní",J185,0)</f>
        <v>0</v>
      </c>
      <c r="BF185" s="208">
        <f>IF(N185="snížená",J185,0)</f>
        <v>0</v>
      </c>
      <c r="BG185" s="208">
        <f>IF(N185="zákl. přenesená",J185,0)</f>
        <v>0</v>
      </c>
      <c r="BH185" s="208">
        <f>IF(N185="sníž. přenesená",J185,0)</f>
        <v>0</v>
      </c>
      <c r="BI185" s="208">
        <f>IF(N185="nulová",J185,0)</f>
        <v>0</v>
      </c>
      <c r="BJ185" s="24" t="s">
        <v>84</v>
      </c>
      <c r="BK185" s="208">
        <f>ROUND(I185*H185,2)</f>
        <v>0</v>
      </c>
      <c r="BL185" s="24" t="s">
        <v>145</v>
      </c>
      <c r="BM185" s="24" t="s">
        <v>201</v>
      </c>
    </row>
    <row r="186" spans="2:51" s="14" customFormat="1" ht="13.5">
      <c r="B186" s="249"/>
      <c r="C186" s="250"/>
      <c r="D186" s="209" t="s">
        <v>150</v>
      </c>
      <c r="E186" s="251" t="s">
        <v>32</v>
      </c>
      <c r="F186" s="252" t="s">
        <v>202</v>
      </c>
      <c r="G186" s="250"/>
      <c r="H186" s="253" t="s">
        <v>32</v>
      </c>
      <c r="I186" s="254"/>
      <c r="J186" s="250"/>
      <c r="K186" s="250"/>
      <c r="L186" s="255"/>
      <c r="M186" s="256"/>
      <c r="N186" s="257"/>
      <c r="O186" s="257"/>
      <c r="P186" s="257"/>
      <c r="Q186" s="257"/>
      <c r="R186" s="257"/>
      <c r="S186" s="257"/>
      <c r="T186" s="258"/>
      <c r="AT186" s="259" t="s">
        <v>150</v>
      </c>
      <c r="AU186" s="259" t="s">
        <v>146</v>
      </c>
      <c r="AV186" s="14" t="s">
        <v>84</v>
      </c>
      <c r="AW186" s="14" t="s">
        <v>39</v>
      </c>
      <c r="AX186" s="14" t="s">
        <v>76</v>
      </c>
      <c r="AY186" s="259" t="s">
        <v>136</v>
      </c>
    </row>
    <row r="187" spans="2:51" s="11" customFormat="1" ht="13.5">
      <c r="B187" s="212"/>
      <c r="C187" s="213"/>
      <c r="D187" s="236" t="s">
        <v>150</v>
      </c>
      <c r="E187" s="246" t="s">
        <v>32</v>
      </c>
      <c r="F187" s="247" t="s">
        <v>197</v>
      </c>
      <c r="G187" s="213"/>
      <c r="H187" s="248">
        <v>458.85</v>
      </c>
      <c r="I187" s="217"/>
      <c r="J187" s="213"/>
      <c r="K187" s="213"/>
      <c r="L187" s="218"/>
      <c r="M187" s="219"/>
      <c r="N187" s="220"/>
      <c r="O187" s="220"/>
      <c r="P187" s="220"/>
      <c r="Q187" s="220"/>
      <c r="R187" s="220"/>
      <c r="S187" s="220"/>
      <c r="T187" s="221"/>
      <c r="AT187" s="222" t="s">
        <v>150</v>
      </c>
      <c r="AU187" s="222" t="s">
        <v>146</v>
      </c>
      <c r="AV187" s="11" t="s">
        <v>86</v>
      </c>
      <c r="AW187" s="11" t="s">
        <v>39</v>
      </c>
      <c r="AX187" s="11" t="s">
        <v>84</v>
      </c>
      <c r="AY187" s="222" t="s">
        <v>136</v>
      </c>
    </row>
    <row r="188" spans="2:65" s="1" customFormat="1" ht="28.8" customHeight="1">
      <c r="B188" s="42"/>
      <c r="C188" s="197" t="s">
        <v>203</v>
      </c>
      <c r="D188" s="197" t="s">
        <v>141</v>
      </c>
      <c r="E188" s="198" t="s">
        <v>204</v>
      </c>
      <c r="F188" s="199" t="s">
        <v>205</v>
      </c>
      <c r="G188" s="200" t="s">
        <v>144</v>
      </c>
      <c r="H188" s="201">
        <v>458.85</v>
      </c>
      <c r="I188" s="202"/>
      <c r="J188" s="203">
        <f>ROUND(I188*H188,2)</f>
        <v>0</v>
      </c>
      <c r="K188" s="199" t="s">
        <v>178</v>
      </c>
      <c r="L188" s="62"/>
      <c r="M188" s="204" t="s">
        <v>32</v>
      </c>
      <c r="N188" s="205" t="s">
        <v>47</v>
      </c>
      <c r="O188" s="43"/>
      <c r="P188" s="206">
        <f>O188*H188</f>
        <v>0</v>
      </c>
      <c r="Q188" s="206">
        <v>0</v>
      </c>
      <c r="R188" s="206">
        <f>Q188*H188</f>
        <v>0</v>
      </c>
      <c r="S188" s="206">
        <v>0</v>
      </c>
      <c r="T188" s="207">
        <f>S188*H188</f>
        <v>0</v>
      </c>
      <c r="AR188" s="24" t="s">
        <v>145</v>
      </c>
      <c r="AT188" s="24" t="s">
        <v>141</v>
      </c>
      <c r="AU188" s="24" t="s">
        <v>146</v>
      </c>
      <c r="AY188" s="24" t="s">
        <v>136</v>
      </c>
      <c r="BE188" s="208">
        <f>IF(N188="základní",J188,0)</f>
        <v>0</v>
      </c>
      <c r="BF188" s="208">
        <f>IF(N188="snížená",J188,0)</f>
        <v>0</v>
      </c>
      <c r="BG188" s="208">
        <f>IF(N188="zákl. přenesená",J188,0)</f>
        <v>0</v>
      </c>
      <c r="BH188" s="208">
        <f>IF(N188="sníž. přenesená",J188,0)</f>
        <v>0</v>
      </c>
      <c r="BI188" s="208">
        <f>IF(N188="nulová",J188,0)</f>
        <v>0</v>
      </c>
      <c r="BJ188" s="24" t="s">
        <v>84</v>
      </c>
      <c r="BK188" s="208">
        <f>ROUND(I188*H188,2)</f>
        <v>0</v>
      </c>
      <c r="BL188" s="24" t="s">
        <v>145</v>
      </c>
      <c r="BM188" s="24" t="s">
        <v>206</v>
      </c>
    </row>
    <row r="189" spans="2:51" s="11" customFormat="1" ht="13.5">
      <c r="B189" s="212"/>
      <c r="C189" s="213"/>
      <c r="D189" s="236" t="s">
        <v>150</v>
      </c>
      <c r="E189" s="246" t="s">
        <v>32</v>
      </c>
      <c r="F189" s="247" t="s">
        <v>207</v>
      </c>
      <c r="G189" s="213"/>
      <c r="H189" s="248">
        <v>458.85</v>
      </c>
      <c r="I189" s="217"/>
      <c r="J189" s="213"/>
      <c r="K189" s="213"/>
      <c r="L189" s="218"/>
      <c r="M189" s="219"/>
      <c r="N189" s="220"/>
      <c r="O189" s="220"/>
      <c r="P189" s="220"/>
      <c r="Q189" s="220"/>
      <c r="R189" s="220"/>
      <c r="S189" s="220"/>
      <c r="T189" s="221"/>
      <c r="AT189" s="222" t="s">
        <v>150</v>
      </c>
      <c r="AU189" s="222" t="s">
        <v>146</v>
      </c>
      <c r="AV189" s="11" t="s">
        <v>86</v>
      </c>
      <c r="AW189" s="11" t="s">
        <v>39</v>
      </c>
      <c r="AX189" s="11" t="s">
        <v>84</v>
      </c>
      <c r="AY189" s="222" t="s">
        <v>136</v>
      </c>
    </row>
    <row r="190" spans="2:65" s="1" customFormat="1" ht="28.8" customHeight="1">
      <c r="B190" s="42"/>
      <c r="C190" s="197" t="s">
        <v>208</v>
      </c>
      <c r="D190" s="197" t="s">
        <v>141</v>
      </c>
      <c r="E190" s="198" t="s">
        <v>209</v>
      </c>
      <c r="F190" s="199" t="s">
        <v>210</v>
      </c>
      <c r="G190" s="200" t="s">
        <v>144</v>
      </c>
      <c r="H190" s="201">
        <v>458.85</v>
      </c>
      <c r="I190" s="202"/>
      <c r="J190" s="203">
        <f>ROUND(I190*H190,2)</f>
        <v>0</v>
      </c>
      <c r="K190" s="199" t="s">
        <v>178</v>
      </c>
      <c r="L190" s="62"/>
      <c r="M190" s="204" t="s">
        <v>32</v>
      </c>
      <c r="N190" s="205" t="s">
        <v>47</v>
      </c>
      <c r="O190" s="43"/>
      <c r="P190" s="206">
        <f>O190*H190</f>
        <v>0</v>
      </c>
      <c r="Q190" s="206">
        <v>3E-05</v>
      </c>
      <c r="R190" s="206">
        <f>Q190*H190</f>
        <v>0.013765500000000002</v>
      </c>
      <c r="S190" s="206">
        <v>0</v>
      </c>
      <c r="T190" s="207">
        <f>S190*H190</f>
        <v>0</v>
      </c>
      <c r="AR190" s="24" t="s">
        <v>145</v>
      </c>
      <c r="AT190" s="24" t="s">
        <v>141</v>
      </c>
      <c r="AU190" s="24" t="s">
        <v>146</v>
      </c>
      <c r="AY190" s="24" t="s">
        <v>136</v>
      </c>
      <c r="BE190" s="208">
        <f>IF(N190="základní",J190,0)</f>
        <v>0</v>
      </c>
      <c r="BF190" s="208">
        <f>IF(N190="snížená",J190,0)</f>
        <v>0</v>
      </c>
      <c r="BG190" s="208">
        <f>IF(N190="zákl. přenesená",J190,0)</f>
        <v>0</v>
      </c>
      <c r="BH190" s="208">
        <f>IF(N190="sníž. přenesená",J190,0)</f>
        <v>0</v>
      </c>
      <c r="BI190" s="208">
        <f>IF(N190="nulová",J190,0)</f>
        <v>0</v>
      </c>
      <c r="BJ190" s="24" t="s">
        <v>84</v>
      </c>
      <c r="BK190" s="208">
        <f>ROUND(I190*H190,2)</f>
        <v>0</v>
      </c>
      <c r="BL190" s="24" t="s">
        <v>145</v>
      </c>
      <c r="BM190" s="24" t="s">
        <v>211</v>
      </c>
    </row>
    <row r="191" spans="2:51" s="11" customFormat="1" ht="13.5">
      <c r="B191" s="212"/>
      <c r="C191" s="213"/>
      <c r="D191" s="236" t="s">
        <v>150</v>
      </c>
      <c r="E191" s="246" t="s">
        <v>32</v>
      </c>
      <c r="F191" s="247" t="s">
        <v>207</v>
      </c>
      <c r="G191" s="213"/>
      <c r="H191" s="248">
        <v>458.85</v>
      </c>
      <c r="I191" s="217"/>
      <c r="J191" s="213"/>
      <c r="K191" s="213"/>
      <c r="L191" s="218"/>
      <c r="M191" s="219"/>
      <c r="N191" s="220"/>
      <c r="O191" s="220"/>
      <c r="P191" s="220"/>
      <c r="Q191" s="220"/>
      <c r="R191" s="220"/>
      <c r="S191" s="220"/>
      <c r="T191" s="221"/>
      <c r="AT191" s="222" t="s">
        <v>150</v>
      </c>
      <c r="AU191" s="222" t="s">
        <v>146</v>
      </c>
      <c r="AV191" s="11" t="s">
        <v>86</v>
      </c>
      <c r="AW191" s="11" t="s">
        <v>39</v>
      </c>
      <c r="AX191" s="11" t="s">
        <v>84</v>
      </c>
      <c r="AY191" s="222" t="s">
        <v>136</v>
      </c>
    </row>
    <row r="192" spans="2:65" s="1" customFormat="1" ht="20.4" customHeight="1">
      <c r="B192" s="42"/>
      <c r="C192" s="197" t="s">
        <v>212</v>
      </c>
      <c r="D192" s="197" t="s">
        <v>141</v>
      </c>
      <c r="E192" s="198" t="s">
        <v>213</v>
      </c>
      <c r="F192" s="199" t="s">
        <v>214</v>
      </c>
      <c r="G192" s="200" t="s">
        <v>144</v>
      </c>
      <c r="H192" s="201">
        <v>1.85</v>
      </c>
      <c r="I192" s="202"/>
      <c r="J192" s="203">
        <f>ROUND(I192*H192,2)</f>
        <v>0</v>
      </c>
      <c r="K192" s="199" t="s">
        <v>178</v>
      </c>
      <c r="L192" s="62"/>
      <c r="M192" s="204" t="s">
        <v>32</v>
      </c>
      <c r="N192" s="205" t="s">
        <v>47</v>
      </c>
      <c r="O192" s="43"/>
      <c r="P192" s="206">
        <f>O192*H192</f>
        <v>0</v>
      </c>
      <c r="Q192" s="206">
        <v>0.063</v>
      </c>
      <c r="R192" s="206">
        <f>Q192*H192</f>
        <v>0.11655</v>
      </c>
      <c r="S192" s="206">
        <v>0</v>
      </c>
      <c r="T192" s="207">
        <f>S192*H192</f>
        <v>0</v>
      </c>
      <c r="AR192" s="24" t="s">
        <v>145</v>
      </c>
      <c r="AT192" s="24" t="s">
        <v>141</v>
      </c>
      <c r="AU192" s="24" t="s">
        <v>146</v>
      </c>
      <c r="AY192" s="24" t="s">
        <v>136</v>
      </c>
      <c r="BE192" s="208">
        <f>IF(N192="základní",J192,0)</f>
        <v>0</v>
      </c>
      <c r="BF192" s="208">
        <f>IF(N192="snížená",J192,0)</f>
        <v>0</v>
      </c>
      <c r="BG192" s="208">
        <f>IF(N192="zákl. přenesená",J192,0)</f>
        <v>0</v>
      </c>
      <c r="BH192" s="208">
        <f>IF(N192="sníž. přenesená",J192,0)</f>
        <v>0</v>
      </c>
      <c r="BI192" s="208">
        <f>IF(N192="nulová",J192,0)</f>
        <v>0</v>
      </c>
      <c r="BJ192" s="24" t="s">
        <v>84</v>
      </c>
      <c r="BK192" s="208">
        <f>ROUND(I192*H192,2)</f>
        <v>0</v>
      </c>
      <c r="BL192" s="24" t="s">
        <v>145</v>
      </c>
      <c r="BM192" s="24" t="s">
        <v>215</v>
      </c>
    </row>
    <row r="193" spans="2:51" s="14" customFormat="1" ht="13.5">
      <c r="B193" s="249"/>
      <c r="C193" s="250"/>
      <c r="D193" s="209" t="s">
        <v>150</v>
      </c>
      <c r="E193" s="251" t="s">
        <v>32</v>
      </c>
      <c r="F193" s="252" t="s">
        <v>216</v>
      </c>
      <c r="G193" s="250"/>
      <c r="H193" s="253" t="s">
        <v>32</v>
      </c>
      <c r="I193" s="254"/>
      <c r="J193" s="250"/>
      <c r="K193" s="250"/>
      <c r="L193" s="255"/>
      <c r="M193" s="256"/>
      <c r="N193" s="257"/>
      <c r="O193" s="257"/>
      <c r="P193" s="257"/>
      <c r="Q193" s="257"/>
      <c r="R193" s="257"/>
      <c r="S193" s="257"/>
      <c r="T193" s="258"/>
      <c r="AT193" s="259" t="s">
        <v>150</v>
      </c>
      <c r="AU193" s="259" t="s">
        <v>146</v>
      </c>
      <c r="AV193" s="14" t="s">
        <v>84</v>
      </c>
      <c r="AW193" s="14" t="s">
        <v>39</v>
      </c>
      <c r="AX193" s="14" t="s">
        <v>76</v>
      </c>
      <c r="AY193" s="259" t="s">
        <v>136</v>
      </c>
    </row>
    <row r="194" spans="2:51" s="11" customFormat="1" ht="13.5">
      <c r="B194" s="212"/>
      <c r="C194" s="213"/>
      <c r="D194" s="236" t="s">
        <v>150</v>
      </c>
      <c r="E194" s="246" t="s">
        <v>32</v>
      </c>
      <c r="F194" s="247" t="s">
        <v>192</v>
      </c>
      <c r="G194" s="213"/>
      <c r="H194" s="248">
        <v>1.85</v>
      </c>
      <c r="I194" s="217"/>
      <c r="J194" s="213"/>
      <c r="K194" s="213"/>
      <c r="L194" s="218"/>
      <c r="M194" s="219"/>
      <c r="N194" s="220"/>
      <c r="O194" s="220"/>
      <c r="P194" s="220"/>
      <c r="Q194" s="220"/>
      <c r="R194" s="220"/>
      <c r="S194" s="220"/>
      <c r="T194" s="221"/>
      <c r="AT194" s="222" t="s">
        <v>150</v>
      </c>
      <c r="AU194" s="222" t="s">
        <v>146</v>
      </c>
      <c r="AV194" s="11" t="s">
        <v>86</v>
      </c>
      <c r="AW194" s="11" t="s">
        <v>39</v>
      </c>
      <c r="AX194" s="11" t="s">
        <v>84</v>
      </c>
      <c r="AY194" s="222" t="s">
        <v>136</v>
      </c>
    </row>
    <row r="195" spans="2:65" s="1" customFormat="1" ht="28.8" customHeight="1">
      <c r="B195" s="42"/>
      <c r="C195" s="197" t="s">
        <v>217</v>
      </c>
      <c r="D195" s="197" t="s">
        <v>141</v>
      </c>
      <c r="E195" s="198" t="s">
        <v>218</v>
      </c>
      <c r="F195" s="199" t="s">
        <v>219</v>
      </c>
      <c r="G195" s="200" t="s">
        <v>144</v>
      </c>
      <c r="H195" s="201">
        <v>1.85</v>
      </c>
      <c r="I195" s="202"/>
      <c r="J195" s="203">
        <f>ROUND(I195*H195,2)</f>
        <v>0</v>
      </c>
      <c r="K195" s="199" t="s">
        <v>178</v>
      </c>
      <c r="L195" s="62"/>
      <c r="M195" s="204" t="s">
        <v>32</v>
      </c>
      <c r="N195" s="205" t="s">
        <v>47</v>
      </c>
      <c r="O195" s="43"/>
      <c r="P195" s="206">
        <f>O195*H195</f>
        <v>0</v>
      </c>
      <c r="Q195" s="206">
        <v>0.00017</v>
      </c>
      <c r="R195" s="206">
        <f>Q195*H195</f>
        <v>0.00031450000000000006</v>
      </c>
      <c r="S195" s="206">
        <v>0</v>
      </c>
      <c r="T195" s="207">
        <f>S195*H195</f>
        <v>0</v>
      </c>
      <c r="AR195" s="24" t="s">
        <v>145</v>
      </c>
      <c r="AT195" s="24" t="s">
        <v>141</v>
      </c>
      <c r="AU195" s="24" t="s">
        <v>146</v>
      </c>
      <c r="AY195" s="24" t="s">
        <v>136</v>
      </c>
      <c r="BE195" s="208">
        <f>IF(N195="základní",J195,0)</f>
        <v>0</v>
      </c>
      <c r="BF195" s="208">
        <f>IF(N195="snížená",J195,0)</f>
        <v>0</v>
      </c>
      <c r="BG195" s="208">
        <f>IF(N195="zákl. přenesená",J195,0)</f>
        <v>0</v>
      </c>
      <c r="BH195" s="208">
        <f>IF(N195="sníž. přenesená",J195,0)</f>
        <v>0</v>
      </c>
      <c r="BI195" s="208">
        <f>IF(N195="nulová",J195,0)</f>
        <v>0</v>
      </c>
      <c r="BJ195" s="24" t="s">
        <v>84</v>
      </c>
      <c r="BK195" s="208">
        <f>ROUND(I195*H195,2)</f>
        <v>0</v>
      </c>
      <c r="BL195" s="24" t="s">
        <v>145</v>
      </c>
      <c r="BM195" s="24" t="s">
        <v>220</v>
      </c>
    </row>
    <row r="196" spans="2:51" s="14" customFormat="1" ht="13.5">
      <c r="B196" s="249"/>
      <c r="C196" s="250"/>
      <c r="D196" s="209" t="s">
        <v>150</v>
      </c>
      <c r="E196" s="251" t="s">
        <v>32</v>
      </c>
      <c r="F196" s="252" t="s">
        <v>216</v>
      </c>
      <c r="G196" s="250"/>
      <c r="H196" s="253" t="s">
        <v>32</v>
      </c>
      <c r="I196" s="254"/>
      <c r="J196" s="250"/>
      <c r="K196" s="250"/>
      <c r="L196" s="255"/>
      <c r="M196" s="256"/>
      <c r="N196" s="257"/>
      <c r="O196" s="257"/>
      <c r="P196" s="257"/>
      <c r="Q196" s="257"/>
      <c r="R196" s="257"/>
      <c r="S196" s="257"/>
      <c r="T196" s="258"/>
      <c r="AT196" s="259" t="s">
        <v>150</v>
      </c>
      <c r="AU196" s="259" t="s">
        <v>146</v>
      </c>
      <c r="AV196" s="14" t="s">
        <v>84</v>
      </c>
      <c r="AW196" s="14" t="s">
        <v>39</v>
      </c>
      <c r="AX196" s="14" t="s">
        <v>76</v>
      </c>
      <c r="AY196" s="259" t="s">
        <v>136</v>
      </c>
    </row>
    <row r="197" spans="2:51" s="11" customFormat="1" ht="13.5">
      <c r="B197" s="212"/>
      <c r="C197" s="213"/>
      <c r="D197" s="236" t="s">
        <v>150</v>
      </c>
      <c r="E197" s="246" t="s">
        <v>32</v>
      </c>
      <c r="F197" s="247" t="s">
        <v>192</v>
      </c>
      <c r="G197" s="213"/>
      <c r="H197" s="248">
        <v>1.85</v>
      </c>
      <c r="I197" s="217"/>
      <c r="J197" s="213"/>
      <c r="K197" s="213"/>
      <c r="L197" s="218"/>
      <c r="M197" s="219"/>
      <c r="N197" s="220"/>
      <c r="O197" s="220"/>
      <c r="P197" s="220"/>
      <c r="Q197" s="220"/>
      <c r="R197" s="220"/>
      <c r="S197" s="220"/>
      <c r="T197" s="221"/>
      <c r="AT197" s="222" t="s">
        <v>150</v>
      </c>
      <c r="AU197" s="222" t="s">
        <v>146</v>
      </c>
      <c r="AV197" s="11" t="s">
        <v>86</v>
      </c>
      <c r="AW197" s="11" t="s">
        <v>39</v>
      </c>
      <c r="AX197" s="11" t="s">
        <v>84</v>
      </c>
      <c r="AY197" s="222" t="s">
        <v>136</v>
      </c>
    </row>
    <row r="198" spans="2:65" s="1" customFormat="1" ht="40.2" customHeight="1">
      <c r="B198" s="42"/>
      <c r="C198" s="197" t="s">
        <v>221</v>
      </c>
      <c r="D198" s="197" t="s">
        <v>141</v>
      </c>
      <c r="E198" s="198" t="s">
        <v>222</v>
      </c>
      <c r="F198" s="199" t="s">
        <v>223</v>
      </c>
      <c r="G198" s="200" t="s">
        <v>144</v>
      </c>
      <c r="H198" s="201">
        <v>1.85</v>
      </c>
      <c r="I198" s="202"/>
      <c r="J198" s="203">
        <f>ROUND(I198*H198,2)</f>
        <v>0</v>
      </c>
      <c r="K198" s="199" t="s">
        <v>178</v>
      </c>
      <c r="L198" s="62"/>
      <c r="M198" s="204" t="s">
        <v>32</v>
      </c>
      <c r="N198" s="205" t="s">
        <v>47</v>
      </c>
      <c r="O198" s="43"/>
      <c r="P198" s="206">
        <f>O198*H198</f>
        <v>0</v>
      </c>
      <c r="Q198" s="206">
        <v>0.00101</v>
      </c>
      <c r="R198" s="206">
        <f>Q198*H198</f>
        <v>0.0018685000000000002</v>
      </c>
      <c r="S198" s="206">
        <v>0</v>
      </c>
      <c r="T198" s="207">
        <f>S198*H198</f>
        <v>0</v>
      </c>
      <c r="AR198" s="24" t="s">
        <v>145</v>
      </c>
      <c r="AT198" s="24" t="s">
        <v>141</v>
      </c>
      <c r="AU198" s="24" t="s">
        <v>146</v>
      </c>
      <c r="AY198" s="24" t="s">
        <v>136</v>
      </c>
      <c r="BE198" s="208">
        <f>IF(N198="základní",J198,0)</f>
        <v>0</v>
      </c>
      <c r="BF198" s="208">
        <f>IF(N198="snížená",J198,0)</f>
        <v>0</v>
      </c>
      <c r="BG198" s="208">
        <f>IF(N198="zákl. přenesená",J198,0)</f>
        <v>0</v>
      </c>
      <c r="BH198" s="208">
        <f>IF(N198="sníž. přenesená",J198,0)</f>
        <v>0</v>
      </c>
      <c r="BI198" s="208">
        <f>IF(N198="nulová",J198,0)</f>
        <v>0</v>
      </c>
      <c r="BJ198" s="24" t="s">
        <v>84</v>
      </c>
      <c r="BK198" s="208">
        <f>ROUND(I198*H198,2)</f>
        <v>0</v>
      </c>
      <c r="BL198" s="24" t="s">
        <v>145</v>
      </c>
      <c r="BM198" s="24" t="s">
        <v>224</v>
      </c>
    </row>
    <row r="199" spans="2:51" s="14" customFormat="1" ht="13.5">
      <c r="B199" s="249"/>
      <c r="C199" s="250"/>
      <c r="D199" s="209" t="s">
        <v>150</v>
      </c>
      <c r="E199" s="251" t="s">
        <v>32</v>
      </c>
      <c r="F199" s="252" t="s">
        <v>216</v>
      </c>
      <c r="G199" s="250"/>
      <c r="H199" s="253" t="s">
        <v>32</v>
      </c>
      <c r="I199" s="254"/>
      <c r="J199" s="250"/>
      <c r="K199" s="250"/>
      <c r="L199" s="255"/>
      <c r="M199" s="256"/>
      <c r="N199" s="257"/>
      <c r="O199" s="257"/>
      <c r="P199" s="257"/>
      <c r="Q199" s="257"/>
      <c r="R199" s="257"/>
      <c r="S199" s="257"/>
      <c r="T199" s="258"/>
      <c r="AT199" s="259" t="s">
        <v>150</v>
      </c>
      <c r="AU199" s="259" t="s">
        <v>146</v>
      </c>
      <c r="AV199" s="14" t="s">
        <v>84</v>
      </c>
      <c r="AW199" s="14" t="s">
        <v>39</v>
      </c>
      <c r="AX199" s="14" t="s">
        <v>76</v>
      </c>
      <c r="AY199" s="259" t="s">
        <v>136</v>
      </c>
    </row>
    <row r="200" spans="2:51" s="11" customFormat="1" ht="13.5">
      <c r="B200" s="212"/>
      <c r="C200" s="213"/>
      <c r="D200" s="236" t="s">
        <v>150</v>
      </c>
      <c r="E200" s="246" t="s">
        <v>32</v>
      </c>
      <c r="F200" s="247" t="s">
        <v>192</v>
      </c>
      <c r="G200" s="213"/>
      <c r="H200" s="248">
        <v>1.85</v>
      </c>
      <c r="I200" s="217"/>
      <c r="J200" s="213"/>
      <c r="K200" s="213"/>
      <c r="L200" s="218"/>
      <c r="M200" s="219"/>
      <c r="N200" s="220"/>
      <c r="O200" s="220"/>
      <c r="P200" s="220"/>
      <c r="Q200" s="220"/>
      <c r="R200" s="220"/>
      <c r="S200" s="220"/>
      <c r="T200" s="221"/>
      <c r="AT200" s="222" t="s">
        <v>150</v>
      </c>
      <c r="AU200" s="222" t="s">
        <v>146</v>
      </c>
      <c r="AV200" s="11" t="s">
        <v>86</v>
      </c>
      <c r="AW200" s="11" t="s">
        <v>39</v>
      </c>
      <c r="AX200" s="11" t="s">
        <v>84</v>
      </c>
      <c r="AY200" s="222" t="s">
        <v>136</v>
      </c>
    </row>
    <row r="201" spans="2:65" s="1" customFormat="1" ht="28.8" customHeight="1">
      <c r="B201" s="42"/>
      <c r="C201" s="197" t="s">
        <v>225</v>
      </c>
      <c r="D201" s="197" t="s">
        <v>141</v>
      </c>
      <c r="E201" s="198" t="s">
        <v>204</v>
      </c>
      <c r="F201" s="199" t="s">
        <v>205</v>
      </c>
      <c r="G201" s="200" t="s">
        <v>144</v>
      </c>
      <c r="H201" s="201">
        <v>1.85</v>
      </c>
      <c r="I201" s="202"/>
      <c r="J201" s="203">
        <f>ROUND(I201*H201,2)</f>
        <v>0</v>
      </c>
      <c r="K201" s="199" t="s">
        <v>178</v>
      </c>
      <c r="L201" s="62"/>
      <c r="M201" s="204" t="s">
        <v>32</v>
      </c>
      <c r="N201" s="205" t="s">
        <v>47</v>
      </c>
      <c r="O201" s="43"/>
      <c r="P201" s="206">
        <f>O201*H201</f>
        <v>0</v>
      </c>
      <c r="Q201" s="206">
        <v>0</v>
      </c>
      <c r="R201" s="206">
        <f>Q201*H201</f>
        <v>0</v>
      </c>
      <c r="S201" s="206">
        <v>0</v>
      </c>
      <c r="T201" s="207">
        <f>S201*H201</f>
        <v>0</v>
      </c>
      <c r="AR201" s="24" t="s">
        <v>145</v>
      </c>
      <c r="AT201" s="24" t="s">
        <v>141</v>
      </c>
      <c r="AU201" s="24" t="s">
        <v>146</v>
      </c>
      <c r="AY201" s="24" t="s">
        <v>136</v>
      </c>
      <c r="BE201" s="208">
        <f>IF(N201="základní",J201,0)</f>
        <v>0</v>
      </c>
      <c r="BF201" s="208">
        <f>IF(N201="snížená",J201,0)</f>
        <v>0</v>
      </c>
      <c r="BG201" s="208">
        <f>IF(N201="zákl. přenesená",J201,0)</f>
        <v>0</v>
      </c>
      <c r="BH201" s="208">
        <f>IF(N201="sníž. přenesená",J201,0)</f>
        <v>0</v>
      </c>
      <c r="BI201" s="208">
        <f>IF(N201="nulová",J201,0)</f>
        <v>0</v>
      </c>
      <c r="BJ201" s="24" t="s">
        <v>84</v>
      </c>
      <c r="BK201" s="208">
        <f>ROUND(I201*H201,2)</f>
        <v>0</v>
      </c>
      <c r="BL201" s="24" t="s">
        <v>145</v>
      </c>
      <c r="BM201" s="24" t="s">
        <v>226</v>
      </c>
    </row>
    <row r="202" spans="2:51" s="14" customFormat="1" ht="13.5">
      <c r="B202" s="249"/>
      <c r="C202" s="250"/>
      <c r="D202" s="209" t="s">
        <v>150</v>
      </c>
      <c r="E202" s="251" t="s">
        <v>32</v>
      </c>
      <c r="F202" s="252" t="s">
        <v>216</v>
      </c>
      <c r="G202" s="250"/>
      <c r="H202" s="253" t="s">
        <v>32</v>
      </c>
      <c r="I202" s="254"/>
      <c r="J202" s="250"/>
      <c r="K202" s="250"/>
      <c r="L202" s="255"/>
      <c r="M202" s="256"/>
      <c r="N202" s="257"/>
      <c r="O202" s="257"/>
      <c r="P202" s="257"/>
      <c r="Q202" s="257"/>
      <c r="R202" s="257"/>
      <c r="S202" s="257"/>
      <c r="T202" s="258"/>
      <c r="AT202" s="259" t="s">
        <v>150</v>
      </c>
      <c r="AU202" s="259" t="s">
        <v>146</v>
      </c>
      <c r="AV202" s="14" t="s">
        <v>84</v>
      </c>
      <c r="AW202" s="14" t="s">
        <v>39</v>
      </c>
      <c r="AX202" s="14" t="s">
        <v>76</v>
      </c>
      <c r="AY202" s="259" t="s">
        <v>136</v>
      </c>
    </row>
    <row r="203" spans="2:51" s="11" customFormat="1" ht="13.5">
      <c r="B203" s="212"/>
      <c r="C203" s="213"/>
      <c r="D203" s="236" t="s">
        <v>150</v>
      </c>
      <c r="E203" s="246" t="s">
        <v>32</v>
      </c>
      <c r="F203" s="247" t="s">
        <v>192</v>
      </c>
      <c r="G203" s="213"/>
      <c r="H203" s="248">
        <v>1.85</v>
      </c>
      <c r="I203" s="217"/>
      <c r="J203" s="213"/>
      <c r="K203" s="213"/>
      <c r="L203" s="218"/>
      <c r="M203" s="219"/>
      <c r="N203" s="220"/>
      <c r="O203" s="220"/>
      <c r="P203" s="220"/>
      <c r="Q203" s="220"/>
      <c r="R203" s="220"/>
      <c r="S203" s="220"/>
      <c r="T203" s="221"/>
      <c r="AT203" s="222" t="s">
        <v>150</v>
      </c>
      <c r="AU203" s="222" t="s">
        <v>146</v>
      </c>
      <c r="AV203" s="11" t="s">
        <v>86</v>
      </c>
      <c r="AW203" s="11" t="s">
        <v>39</v>
      </c>
      <c r="AX203" s="11" t="s">
        <v>84</v>
      </c>
      <c r="AY203" s="222" t="s">
        <v>136</v>
      </c>
    </row>
    <row r="204" spans="2:65" s="1" customFormat="1" ht="28.8" customHeight="1">
      <c r="B204" s="42"/>
      <c r="C204" s="197" t="s">
        <v>227</v>
      </c>
      <c r="D204" s="197" t="s">
        <v>141</v>
      </c>
      <c r="E204" s="198" t="s">
        <v>228</v>
      </c>
      <c r="F204" s="199" t="s">
        <v>229</v>
      </c>
      <c r="G204" s="200" t="s">
        <v>144</v>
      </c>
      <c r="H204" s="201">
        <v>1.85</v>
      </c>
      <c r="I204" s="202"/>
      <c r="J204" s="203">
        <f>ROUND(I204*H204,2)</f>
        <v>0</v>
      </c>
      <c r="K204" s="199" t="s">
        <v>178</v>
      </c>
      <c r="L204" s="62"/>
      <c r="M204" s="204" t="s">
        <v>32</v>
      </c>
      <c r="N204" s="205" t="s">
        <v>47</v>
      </c>
      <c r="O204" s="43"/>
      <c r="P204" s="206">
        <f>O204*H204</f>
        <v>0</v>
      </c>
      <c r="Q204" s="206">
        <v>4E-05</v>
      </c>
      <c r="R204" s="206">
        <f>Q204*H204</f>
        <v>7.400000000000001E-05</v>
      </c>
      <c r="S204" s="206">
        <v>0</v>
      </c>
      <c r="T204" s="207">
        <f>S204*H204</f>
        <v>0</v>
      </c>
      <c r="AR204" s="24" t="s">
        <v>145</v>
      </c>
      <c r="AT204" s="24" t="s">
        <v>141</v>
      </c>
      <c r="AU204" s="24" t="s">
        <v>146</v>
      </c>
      <c r="AY204" s="24" t="s">
        <v>136</v>
      </c>
      <c r="BE204" s="208">
        <f>IF(N204="základní",J204,0)</f>
        <v>0</v>
      </c>
      <c r="BF204" s="208">
        <f>IF(N204="snížená",J204,0)</f>
        <v>0</v>
      </c>
      <c r="BG204" s="208">
        <f>IF(N204="zákl. přenesená",J204,0)</f>
        <v>0</v>
      </c>
      <c r="BH204" s="208">
        <f>IF(N204="sníž. přenesená",J204,0)</f>
        <v>0</v>
      </c>
      <c r="BI204" s="208">
        <f>IF(N204="nulová",J204,0)</f>
        <v>0</v>
      </c>
      <c r="BJ204" s="24" t="s">
        <v>84</v>
      </c>
      <c r="BK204" s="208">
        <f>ROUND(I204*H204,2)</f>
        <v>0</v>
      </c>
      <c r="BL204" s="24" t="s">
        <v>145</v>
      </c>
      <c r="BM204" s="24" t="s">
        <v>230</v>
      </c>
    </row>
    <row r="205" spans="2:51" s="14" customFormat="1" ht="13.5">
      <c r="B205" s="249"/>
      <c r="C205" s="250"/>
      <c r="D205" s="209" t="s">
        <v>150</v>
      </c>
      <c r="E205" s="251" t="s">
        <v>32</v>
      </c>
      <c r="F205" s="252" t="s">
        <v>216</v>
      </c>
      <c r="G205" s="250"/>
      <c r="H205" s="253" t="s">
        <v>32</v>
      </c>
      <c r="I205" s="254"/>
      <c r="J205" s="250"/>
      <c r="K205" s="250"/>
      <c r="L205" s="255"/>
      <c r="M205" s="256"/>
      <c r="N205" s="257"/>
      <c r="O205" s="257"/>
      <c r="P205" s="257"/>
      <c r="Q205" s="257"/>
      <c r="R205" s="257"/>
      <c r="S205" s="257"/>
      <c r="T205" s="258"/>
      <c r="AT205" s="259" t="s">
        <v>150</v>
      </c>
      <c r="AU205" s="259" t="s">
        <v>146</v>
      </c>
      <c r="AV205" s="14" t="s">
        <v>84</v>
      </c>
      <c r="AW205" s="14" t="s">
        <v>39</v>
      </c>
      <c r="AX205" s="14" t="s">
        <v>76</v>
      </c>
      <c r="AY205" s="259" t="s">
        <v>136</v>
      </c>
    </row>
    <row r="206" spans="2:51" s="11" customFormat="1" ht="13.5">
      <c r="B206" s="212"/>
      <c r="C206" s="213"/>
      <c r="D206" s="236" t="s">
        <v>150</v>
      </c>
      <c r="E206" s="246" t="s">
        <v>32</v>
      </c>
      <c r="F206" s="247" t="s">
        <v>192</v>
      </c>
      <c r="G206" s="213"/>
      <c r="H206" s="248">
        <v>1.85</v>
      </c>
      <c r="I206" s="217"/>
      <c r="J206" s="213"/>
      <c r="K206" s="213"/>
      <c r="L206" s="218"/>
      <c r="M206" s="219"/>
      <c r="N206" s="220"/>
      <c r="O206" s="220"/>
      <c r="P206" s="220"/>
      <c r="Q206" s="220"/>
      <c r="R206" s="220"/>
      <c r="S206" s="220"/>
      <c r="T206" s="221"/>
      <c r="AT206" s="222" t="s">
        <v>150</v>
      </c>
      <c r="AU206" s="222" t="s">
        <v>146</v>
      </c>
      <c r="AV206" s="11" t="s">
        <v>86</v>
      </c>
      <c r="AW206" s="11" t="s">
        <v>39</v>
      </c>
      <c r="AX206" s="11" t="s">
        <v>84</v>
      </c>
      <c r="AY206" s="222" t="s">
        <v>136</v>
      </c>
    </row>
    <row r="207" spans="2:65" s="1" customFormat="1" ht="28.8" customHeight="1">
      <c r="B207" s="42"/>
      <c r="C207" s="197" t="s">
        <v>10</v>
      </c>
      <c r="D207" s="197" t="s">
        <v>141</v>
      </c>
      <c r="E207" s="198" t="s">
        <v>231</v>
      </c>
      <c r="F207" s="199" t="s">
        <v>232</v>
      </c>
      <c r="G207" s="200" t="s">
        <v>233</v>
      </c>
      <c r="H207" s="201">
        <v>100</v>
      </c>
      <c r="I207" s="202"/>
      <c r="J207" s="203">
        <f>ROUND(I207*H207,2)</f>
        <v>0</v>
      </c>
      <c r="K207" s="199" t="s">
        <v>178</v>
      </c>
      <c r="L207" s="62"/>
      <c r="M207" s="204" t="s">
        <v>32</v>
      </c>
      <c r="N207" s="205" t="s">
        <v>47</v>
      </c>
      <c r="O207" s="43"/>
      <c r="P207" s="206">
        <f>O207*H207</f>
        <v>0</v>
      </c>
      <c r="Q207" s="206">
        <v>0.02065</v>
      </c>
      <c r="R207" s="206">
        <f>Q207*H207</f>
        <v>2.0650000000000004</v>
      </c>
      <c r="S207" s="206">
        <v>0</v>
      </c>
      <c r="T207" s="207">
        <f>S207*H207</f>
        <v>0</v>
      </c>
      <c r="AR207" s="24" t="s">
        <v>145</v>
      </c>
      <c r="AT207" s="24" t="s">
        <v>141</v>
      </c>
      <c r="AU207" s="24" t="s">
        <v>146</v>
      </c>
      <c r="AY207" s="24" t="s">
        <v>136</v>
      </c>
      <c r="BE207" s="208">
        <f>IF(N207="základní",J207,0)</f>
        <v>0</v>
      </c>
      <c r="BF207" s="208">
        <f>IF(N207="snížená",J207,0)</f>
        <v>0</v>
      </c>
      <c r="BG207" s="208">
        <f>IF(N207="zákl. přenesená",J207,0)</f>
        <v>0</v>
      </c>
      <c r="BH207" s="208">
        <f>IF(N207="sníž. přenesená",J207,0)</f>
        <v>0</v>
      </c>
      <c r="BI207" s="208">
        <f>IF(N207="nulová",J207,0)</f>
        <v>0</v>
      </c>
      <c r="BJ207" s="24" t="s">
        <v>84</v>
      </c>
      <c r="BK207" s="208">
        <f>ROUND(I207*H207,2)</f>
        <v>0</v>
      </c>
      <c r="BL207" s="24" t="s">
        <v>145</v>
      </c>
      <c r="BM207" s="24" t="s">
        <v>234</v>
      </c>
    </row>
    <row r="208" spans="2:51" s="11" customFormat="1" ht="13.5">
      <c r="B208" s="212"/>
      <c r="C208" s="213"/>
      <c r="D208" s="236" t="s">
        <v>150</v>
      </c>
      <c r="E208" s="246" t="s">
        <v>32</v>
      </c>
      <c r="F208" s="247" t="s">
        <v>235</v>
      </c>
      <c r="G208" s="213"/>
      <c r="H208" s="248">
        <v>100</v>
      </c>
      <c r="I208" s="217"/>
      <c r="J208" s="213"/>
      <c r="K208" s="213"/>
      <c r="L208" s="218"/>
      <c r="M208" s="219"/>
      <c r="N208" s="220"/>
      <c r="O208" s="220"/>
      <c r="P208" s="220"/>
      <c r="Q208" s="220"/>
      <c r="R208" s="220"/>
      <c r="S208" s="220"/>
      <c r="T208" s="221"/>
      <c r="AT208" s="222" t="s">
        <v>150</v>
      </c>
      <c r="AU208" s="222" t="s">
        <v>146</v>
      </c>
      <c r="AV208" s="11" t="s">
        <v>86</v>
      </c>
      <c r="AW208" s="11" t="s">
        <v>39</v>
      </c>
      <c r="AX208" s="11" t="s">
        <v>84</v>
      </c>
      <c r="AY208" s="222" t="s">
        <v>136</v>
      </c>
    </row>
    <row r="209" spans="2:65" s="1" customFormat="1" ht="28.8" customHeight="1">
      <c r="B209" s="42"/>
      <c r="C209" s="197" t="s">
        <v>236</v>
      </c>
      <c r="D209" s="197" t="s">
        <v>141</v>
      </c>
      <c r="E209" s="198" t="s">
        <v>237</v>
      </c>
      <c r="F209" s="199" t="s">
        <v>238</v>
      </c>
      <c r="G209" s="200" t="s">
        <v>239</v>
      </c>
      <c r="H209" s="201">
        <v>4</v>
      </c>
      <c r="I209" s="202"/>
      <c r="J209" s="203">
        <f>ROUND(I209*H209,2)</f>
        <v>0</v>
      </c>
      <c r="K209" s="199" t="s">
        <v>178</v>
      </c>
      <c r="L209" s="62"/>
      <c r="M209" s="204" t="s">
        <v>32</v>
      </c>
      <c r="N209" s="205" t="s">
        <v>47</v>
      </c>
      <c r="O209" s="43"/>
      <c r="P209" s="206">
        <f>O209*H209</f>
        <v>0</v>
      </c>
      <c r="Q209" s="206">
        <v>0.39564</v>
      </c>
      <c r="R209" s="206">
        <f>Q209*H209</f>
        <v>1.58256</v>
      </c>
      <c r="S209" s="206">
        <v>0</v>
      </c>
      <c r="T209" s="207">
        <f>S209*H209</f>
        <v>0</v>
      </c>
      <c r="AR209" s="24" t="s">
        <v>145</v>
      </c>
      <c r="AT209" s="24" t="s">
        <v>141</v>
      </c>
      <c r="AU209" s="24" t="s">
        <v>146</v>
      </c>
      <c r="AY209" s="24" t="s">
        <v>136</v>
      </c>
      <c r="BE209" s="208">
        <f>IF(N209="základní",J209,0)</f>
        <v>0</v>
      </c>
      <c r="BF209" s="208">
        <f>IF(N209="snížená",J209,0)</f>
        <v>0</v>
      </c>
      <c r="BG209" s="208">
        <f>IF(N209="zákl. přenesená",J209,0)</f>
        <v>0</v>
      </c>
      <c r="BH209" s="208">
        <f>IF(N209="sníž. přenesená",J209,0)</f>
        <v>0</v>
      </c>
      <c r="BI209" s="208">
        <f>IF(N209="nulová",J209,0)</f>
        <v>0</v>
      </c>
      <c r="BJ209" s="24" t="s">
        <v>84</v>
      </c>
      <c r="BK209" s="208">
        <f>ROUND(I209*H209,2)</f>
        <v>0</v>
      </c>
      <c r="BL209" s="24" t="s">
        <v>145</v>
      </c>
      <c r="BM209" s="24" t="s">
        <v>240</v>
      </c>
    </row>
    <row r="210" spans="2:51" s="11" customFormat="1" ht="13.5">
      <c r="B210" s="212"/>
      <c r="C210" s="213"/>
      <c r="D210" s="236" t="s">
        <v>150</v>
      </c>
      <c r="E210" s="246" t="s">
        <v>32</v>
      </c>
      <c r="F210" s="247" t="s">
        <v>241</v>
      </c>
      <c r="G210" s="213"/>
      <c r="H210" s="248">
        <v>4</v>
      </c>
      <c r="I210" s="217"/>
      <c r="J210" s="213"/>
      <c r="K210" s="213"/>
      <c r="L210" s="218"/>
      <c r="M210" s="219"/>
      <c r="N210" s="220"/>
      <c r="O210" s="220"/>
      <c r="P210" s="220"/>
      <c r="Q210" s="220"/>
      <c r="R210" s="220"/>
      <c r="S210" s="220"/>
      <c r="T210" s="221"/>
      <c r="AT210" s="222" t="s">
        <v>150</v>
      </c>
      <c r="AU210" s="222" t="s">
        <v>146</v>
      </c>
      <c r="AV210" s="11" t="s">
        <v>86</v>
      </c>
      <c r="AW210" s="11" t="s">
        <v>39</v>
      </c>
      <c r="AX210" s="11" t="s">
        <v>84</v>
      </c>
      <c r="AY210" s="222" t="s">
        <v>136</v>
      </c>
    </row>
    <row r="211" spans="2:65" s="1" customFormat="1" ht="28.8" customHeight="1">
      <c r="B211" s="42"/>
      <c r="C211" s="197" t="s">
        <v>242</v>
      </c>
      <c r="D211" s="197" t="s">
        <v>141</v>
      </c>
      <c r="E211" s="198" t="s">
        <v>243</v>
      </c>
      <c r="F211" s="199" t="s">
        <v>244</v>
      </c>
      <c r="G211" s="200" t="s">
        <v>144</v>
      </c>
      <c r="H211" s="201">
        <v>164.34</v>
      </c>
      <c r="I211" s="202"/>
      <c r="J211" s="203">
        <f>ROUND(I211*H211,2)</f>
        <v>0</v>
      </c>
      <c r="K211" s="199" t="s">
        <v>178</v>
      </c>
      <c r="L211" s="62"/>
      <c r="M211" s="204" t="s">
        <v>32</v>
      </c>
      <c r="N211" s="205" t="s">
        <v>47</v>
      </c>
      <c r="O211" s="43"/>
      <c r="P211" s="206">
        <f>O211*H211</f>
        <v>0</v>
      </c>
      <c r="Q211" s="206">
        <v>0.00012</v>
      </c>
      <c r="R211" s="206">
        <f>Q211*H211</f>
        <v>0.0197208</v>
      </c>
      <c r="S211" s="206">
        <v>0</v>
      </c>
      <c r="T211" s="207">
        <f>S211*H211</f>
        <v>0</v>
      </c>
      <c r="AR211" s="24" t="s">
        <v>145</v>
      </c>
      <c r="AT211" s="24" t="s">
        <v>141</v>
      </c>
      <c r="AU211" s="24" t="s">
        <v>146</v>
      </c>
      <c r="AY211" s="24" t="s">
        <v>136</v>
      </c>
      <c r="BE211" s="208">
        <f>IF(N211="základní",J211,0)</f>
        <v>0</v>
      </c>
      <c r="BF211" s="208">
        <f>IF(N211="snížená",J211,0)</f>
        <v>0</v>
      </c>
      <c r="BG211" s="208">
        <f>IF(N211="zákl. přenesená",J211,0)</f>
        <v>0</v>
      </c>
      <c r="BH211" s="208">
        <f>IF(N211="sníž. přenesená",J211,0)</f>
        <v>0</v>
      </c>
      <c r="BI211" s="208">
        <f>IF(N211="nulová",J211,0)</f>
        <v>0</v>
      </c>
      <c r="BJ211" s="24" t="s">
        <v>84</v>
      </c>
      <c r="BK211" s="208">
        <f>ROUND(I211*H211,2)</f>
        <v>0</v>
      </c>
      <c r="BL211" s="24" t="s">
        <v>145</v>
      </c>
      <c r="BM211" s="24" t="s">
        <v>245</v>
      </c>
    </row>
    <row r="212" spans="2:47" s="1" customFormat="1" ht="48">
      <c r="B212" s="42"/>
      <c r="C212" s="64"/>
      <c r="D212" s="209" t="s">
        <v>148</v>
      </c>
      <c r="E212" s="64"/>
      <c r="F212" s="210" t="s">
        <v>246</v>
      </c>
      <c r="G212" s="64"/>
      <c r="H212" s="64"/>
      <c r="I212" s="165"/>
      <c r="J212" s="64"/>
      <c r="K212" s="64"/>
      <c r="L212" s="62"/>
      <c r="M212" s="211"/>
      <c r="N212" s="43"/>
      <c r="O212" s="43"/>
      <c r="P212" s="43"/>
      <c r="Q212" s="43"/>
      <c r="R212" s="43"/>
      <c r="S212" s="43"/>
      <c r="T212" s="79"/>
      <c r="AT212" s="24" t="s">
        <v>148</v>
      </c>
      <c r="AU212" s="24" t="s">
        <v>146</v>
      </c>
    </row>
    <row r="213" spans="2:51" s="11" customFormat="1" ht="13.5">
      <c r="B213" s="212"/>
      <c r="C213" s="213"/>
      <c r="D213" s="209" t="s">
        <v>150</v>
      </c>
      <c r="E213" s="214" t="s">
        <v>32</v>
      </c>
      <c r="F213" s="215" t="s">
        <v>247</v>
      </c>
      <c r="G213" s="213"/>
      <c r="H213" s="216">
        <v>15.54</v>
      </c>
      <c r="I213" s="217"/>
      <c r="J213" s="213"/>
      <c r="K213" s="213"/>
      <c r="L213" s="218"/>
      <c r="M213" s="219"/>
      <c r="N213" s="220"/>
      <c r="O213" s="220"/>
      <c r="P213" s="220"/>
      <c r="Q213" s="220"/>
      <c r="R213" s="220"/>
      <c r="S213" s="220"/>
      <c r="T213" s="221"/>
      <c r="AT213" s="222" t="s">
        <v>150</v>
      </c>
      <c r="AU213" s="222" t="s">
        <v>146</v>
      </c>
      <c r="AV213" s="11" t="s">
        <v>86</v>
      </c>
      <c r="AW213" s="11" t="s">
        <v>39</v>
      </c>
      <c r="AX213" s="11" t="s">
        <v>76</v>
      </c>
      <c r="AY213" s="222" t="s">
        <v>136</v>
      </c>
    </row>
    <row r="214" spans="2:51" s="11" customFormat="1" ht="13.5">
      <c r="B214" s="212"/>
      <c r="C214" s="213"/>
      <c r="D214" s="209" t="s">
        <v>150</v>
      </c>
      <c r="E214" s="214" t="s">
        <v>32</v>
      </c>
      <c r="F214" s="215" t="s">
        <v>248</v>
      </c>
      <c r="G214" s="213"/>
      <c r="H214" s="216">
        <v>30.16</v>
      </c>
      <c r="I214" s="217"/>
      <c r="J214" s="213"/>
      <c r="K214" s="213"/>
      <c r="L214" s="218"/>
      <c r="M214" s="219"/>
      <c r="N214" s="220"/>
      <c r="O214" s="220"/>
      <c r="P214" s="220"/>
      <c r="Q214" s="220"/>
      <c r="R214" s="220"/>
      <c r="S214" s="220"/>
      <c r="T214" s="221"/>
      <c r="AT214" s="222" t="s">
        <v>150</v>
      </c>
      <c r="AU214" s="222" t="s">
        <v>146</v>
      </c>
      <c r="AV214" s="11" t="s">
        <v>86</v>
      </c>
      <c r="AW214" s="11" t="s">
        <v>39</v>
      </c>
      <c r="AX214" s="11" t="s">
        <v>76</v>
      </c>
      <c r="AY214" s="222" t="s">
        <v>136</v>
      </c>
    </row>
    <row r="215" spans="2:51" s="11" customFormat="1" ht="13.5">
      <c r="B215" s="212"/>
      <c r="C215" s="213"/>
      <c r="D215" s="209" t="s">
        <v>150</v>
      </c>
      <c r="E215" s="214" t="s">
        <v>32</v>
      </c>
      <c r="F215" s="215" t="s">
        <v>249</v>
      </c>
      <c r="G215" s="213"/>
      <c r="H215" s="216">
        <v>30.16</v>
      </c>
      <c r="I215" s="217"/>
      <c r="J215" s="213"/>
      <c r="K215" s="213"/>
      <c r="L215" s="218"/>
      <c r="M215" s="219"/>
      <c r="N215" s="220"/>
      <c r="O215" s="220"/>
      <c r="P215" s="220"/>
      <c r="Q215" s="220"/>
      <c r="R215" s="220"/>
      <c r="S215" s="220"/>
      <c r="T215" s="221"/>
      <c r="AT215" s="222" t="s">
        <v>150</v>
      </c>
      <c r="AU215" s="222" t="s">
        <v>146</v>
      </c>
      <c r="AV215" s="11" t="s">
        <v>86</v>
      </c>
      <c r="AW215" s="11" t="s">
        <v>39</v>
      </c>
      <c r="AX215" s="11" t="s">
        <v>76</v>
      </c>
      <c r="AY215" s="222" t="s">
        <v>136</v>
      </c>
    </row>
    <row r="216" spans="2:51" s="11" customFormat="1" ht="13.5">
      <c r="B216" s="212"/>
      <c r="C216" s="213"/>
      <c r="D216" s="209" t="s">
        <v>150</v>
      </c>
      <c r="E216" s="214" t="s">
        <v>32</v>
      </c>
      <c r="F216" s="215" t="s">
        <v>250</v>
      </c>
      <c r="G216" s="213"/>
      <c r="H216" s="216">
        <v>6.48</v>
      </c>
      <c r="I216" s="217"/>
      <c r="J216" s="213"/>
      <c r="K216" s="213"/>
      <c r="L216" s="218"/>
      <c r="M216" s="219"/>
      <c r="N216" s="220"/>
      <c r="O216" s="220"/>
      <c r="P216" s="220"/>
      <c r="Q216" s="220"/>
      <c r="R216" s="220"/>
      <c r="S216" s="220"/>
      <c r="T216" s="221"/>
      <c r="AT216" s="222" t="s">
        <v>150</v>
      </c>
      <c r="AU216" s="222" t="s">
        <v>146</v>
      </c>
      <c r="AV216" s="11" t="s">
        <v>86</v>
      </c>
      <c r="AW216" s="11" t="s">
        <v>39</v>
      </c>
      <c r="AX216" s="11" t="s">
        <v>76</v>
      </c>
      <c r="AY216" s="222" t="s">
        <v>136</v>
      </c>
    </row>
    <row r="217" spans="2:51" s="11" customFormat="1" ht="13.5">
      <c r="B217" s="212"/>
      <c r="C217" s="213"/>
      <c r="D217" s="209" t="s">
        <v>150</v>
      </c>
      <c r="E217" s="214" t="s">
        <v>32</v>
      </c>
      <c r="F217" s="215" t="s">
        <v>251</v>
      </c>
      <c r="G217" s="213"/>
      <c r="H217" s="216">
        <v>9.72</v>
      </c>
      <c r="I217" s="217"/>
      <c r="J217" s="213"/>
      <c r="K217" s="213"/>
      <c r="L217" s="218"/>
      <c r="M217" s="219"/>
      <c r="N217" s="220"/>
      <c r="O217" s="220"/>
      <c r="P217" s="220"/>
      <c r="Q217" s="220"/>
      <c r="R217" s="220"/>
      <c r="S217" s="220"/>
      <c r="T217" s="221"/>
      <c r="AT217" s="222" t="s">
        <v>150</v>
      </c>
      <c r="AU217" s="222" t="s">
        <v>146</v>
      </c>
      <c r="AV217" s="11" t="s">
        <v>86</v>
      </c>
      <c r="AW217" s="11" t="s">
        <v>39</v>
      </c>
      <c r="AX217" s="11" t="s">
        <v>76</v>
      </c>
      <c r="AY217" s="222" t="s">
        <v>136</v>
      </c>
    </row>
    <row r="218" spans="2:51" s="11" customFormat="1" ht="13.5">
      <c r="B218" s="212"/>
      <c r="C218" s="213"/>
      <c r="D218" s="209" t="s">
        <v>150</v>
      </c>
      <c r="E218" s="214" t="s">
        <v>32</v>
      </c>
      <c r="F218" s="215" t="s">
        <v>252</v>
      </c>
      <c r="G218" s="213"/>
      <c r="H218" s="216">
        <v>3.38</v>
      </c>
      <c r="I218" s="217"/>
      <c r="J218" s="213"/>
      <c r="K218" s="213"/>
      <c r="L218" s="218"/>
      <c r="M218" s="219"/>
      <c r="N218" s="220"/>
      <c r="O218" s="220"/>
      <c r="P218" s="220"/>
      <c r="Q218" s="220"/>
      <c r="R218" s="220"/>
      <c r="S218" s="220"/>
      <c r="T218" s="221"/>
      <c r="AT218" s="222" t="s">
        <v>150</v>
      </c>
      <c r="AU218" s="222" t="s">
        <v>146</v>
      </c>
      <c r="AV218" s="11" t="s">
        <v>86</v>
      </c>
      <c r="AW218" s="11" t="s">
        <v>39</v>
      </c>
      <c r="AX218" s="11" t="s">
        <v>76</v>
      </c>
      <c r="AY218" s="222" t="s">
        <v>136</v>
      </c>
    </row>
    <row r="219" spans="2:51" s="12" customFormat="1" ht="13.5">
      <c r="B219" s="223"/>
      <c r="C219" s="224"/>
      <c r="D219" s="209" t="s">
        <v>150</v>
      </c>
      <c r="E219" s="225" t="s">
        <v>32</v>
      </c>
      <c r="F219" s="226" t="s">
        <v>253</v>
      </c>
      <c r="G219" s="224"/>
      <c r="H219" s="227">
        <v>95.44</v>
      </c>
      <c r="I219" s="228"/>
      <c r="J219" s="224"/>
      <c r="K219" s="224"/>
      <c r="L219" s="229"/>
      <c r="M219" s="230"/>
      <c r="N219" s="231"/>
      <c r="O219" s="231"/>
      <c r="P219" s="231"/>
      <c r="Q219" s="231"/>
      <c r="R219" s="231"/>
      <c r="S219" s="231"/>
      <c r="T219" s="232"/>
      <c r="AT219" s="233" t="s">
        <v>150</v>
      </c>
      <c r="AU219" s="233" t="s">
        <v>146</v>
      </c>
      <c r="AV219" s="12" t="s">
        <v>146</v>
      </c>
      <c r="AW219" s="12" t="s">
        <v>39</v>
      </c>
      <c r="AX219" s="12" t="s">
        <v>76</v>
      </c>
      <c r="AY219" s="233" t="s">
        <v>136</v>
      </c>
    </row>
    <row r="220" spans="2:51" s="11" customFormat="1" ht="13.5">
      <c r="B220" s="212"/>
      <c r="C220" s="213"/>
      <c r="D220" s="209" t="s">
        <v>150</v>
      </c>
      <c r="E220" s="214" t="s">
        <v>32</v>
      </c>
      <c r="F220" s="215" t="s">
        <v>254</v>
      </c>
      <c r="G220" s="213"/>
      <c r="H220" s="216">
        <v>18.9</v>
      </c>
      <c r="I220" s="217"/>
      <c r="J220" s="213"/>
      <c r="K220" s="213"/>
      <c r="L220" s="218"/>
      <c r="M220" s="219"/>
      <c r="N220" s="220"/>
      <c r="O220" s="220"/>
      <c r="P220" s="220"/>
      <c r="Q220" s="220"/>
      <c r="R220" s="220"/>
      <c r="S220" s="220"/>
      <c r="T220" s="221"/>
      <c r="AT220" s="222" t="s">
        <v>150</v>
      </c>
      <c r="AU220" s="222" t="s">
        <v>146</v>
      </c>
      <c r="AV220" s="11" t="s">
        <v>86</v>
      </c>
      <c r="AW220" s="11" t="s">
        <v>39</v>
      </c>
      <c r="AX220" s="11" t="s">
        <v>76</v>
      </c>
      <c r="AY220" s="222" t="s">
        <v>136</v>
      </c>
    </row>
    <row r="221" spans="2:51" s="12" customFormat="1" ht="13.5">
      <c r="B221" s="223"/>
      <c r="C221" s="224"/>
      <c r="D221" s="209" t="s">
        <v>150</v>
      </c>
      <c r="E221" s="225" t="s">
        <v>32</v>
      </c>
      <c r="F221" s="226" t="s">
        <v>255</v>
      </c>
      <c r="G221" s="224"/>
      <c r="H221" s="227">
        <v>18.9</v>
      </c>
      <c r="I221" s="228"/>
      <c r="J221" s="224"/>
      <c r="K221" s="224"/>
      <c r="L221" s="229"/>
      <c r="M221" s="230"/>
      <c r="N221" s="231"/>
      <c r="O221" s="231"/>
      <c r="P221" s="231"/>
      <c r="Q221" s="231"/>
      <c r="R221" s="231"/>
      <c r="S221" s="231"/>
      <c r="T221" s="232"/>
      <c r="AT221" s="233" t="s">
        <v>150</v>
      </c>
      <c r="AU221" s="233" t="s">
        <v>146</v>
      </c>
      <c r="AV221" s="12" t="s">
        <v>146</v>
      </c>
      <c r="AW221" s="12" t="s">
        <v>39</v>
      </c>
      <c r="AX221" s="12" t="s">
        <v>76</v>
      </c>
      <c r="AY221" s="233" t="s">
        <v>136</v>
      </c>
    </row>
    <row r="222" spans="2:51" s="11" customFormat="1" ht="13.5">
      <c r="B222" s="212"/>
      <c r="C222" s="213"/>
      <c r="D222" s="209" t="s">
        <v>150</v>
      </c>
      <c r="E222" s="214" t="s">
        <v>32</v>
      </c>
      <c r="F222" s="215" t="s">
        <v>256</v>
      </c>
      <c r="G222" s="213"/>
      <c r="H222" s="216">
        <v>50</v>
      </c>
      <c r="I222" s="217"/>
      <c r="J222" s="213"/>
      <c r="K222" s="213"/>
      <c r="L222" s="218"/>
      <c r="M222" s="219"/>
      <c r="N222" s="220"/>
      <c r="O222" s="220"/>
      <c r="P222" s="220"/>
      <c r="Q222" s="220"/>
      <c r="R222" s="220"/>
      <c r="S222" s="220"/>
      <c r="T222" s="221"/>
      <c r="AT222" s="222" t="s">
        <v>150</v>
      </c>
      <c r="AU222" s="222" t="s">
        <v>146</v>
      </c>
      <c r="AV222" s="11" t="s">
        <v>86</v>
      </c>
      <c r="AW222" s="11" t="s">
        <v>39</v>
      </c>
      <c r="AX222" s="11" t="s">
        <v>76</v>
      </c>
      <c r="AY222" s="222" t="s">
        <v>136</v>
      </c>
    </row>
    <row r="223" spans="2:51" s="12" customFormat="1" ht="13.5">
      <c r="B223" s="223"/>
      <c r="C223" s="224"/>
      <c r="D223" s="209" t="s">
        <v>150</v>
      </c>
      <c r="E223" s="225" t="s">
        <v>32</v>
      </c>
      <c r="F223" s="226" t="s">
        <v>257</v>
      </c>
      <c r="G223" s="224"/>
      <c r="H223" s="227">
        <v>50</v>
      </c>
      <c r="I223" s="228"/>
      <c r="J223" s="224"/>
      <c r="K223" s="224"/>
      <c r="L223" s="229"/>
      <c r="M223" s="230"/>
      <c r="N223" s="231"/>
      <c r="O223" s="231"/>
      <c r="P223" s="231"/>
      <c r="Q223" s="231"/>
      <c r="R223" s="231"/>
      <c r="S223" s="231"/>
      <c r="T223" s="232"/>
      <c r="AT223" s="233" t="s">
        <v>150</v>
      </c>
      <c r="AU223" s="233" t="s">
        <v>146</v>
      </c>
      <c r="AV223" s="12" t="s">
        <v>146</v>
      </c>
      <c r="AW223" s="12" t="s">
        <v>39</v>
      </c>
      <c r="AX223" s="12" t="s">
        <v>76</v>
      </c>
      <c r="AY223" s="233" t="s">
        <v>136</v>
      </c>
    </row>
    <row r="224" spans="2:51" s="13" customFormat="1" ht="13.5">
      <c r="B224" s="234"/>
      <c r="C224" s="235"/>
      <c r="D224" s="209" t="s">
        <v>150</v>
      </c>
      <c r="E224" s="260" t="s">
        <v>32</v>
      </c>
      <c r="F224" s="261" t="s">
        <v>258</v>
      </c>
      <c r="G224" s="235"/>
      <c r="H224" s="262">
        <v>164.34</v>
      </c>
      <c r="I224" s="240"/>
      <c r="J224" s="235"/>
      <c r="K224" s="235"/>
      <c r="L224" s="241"/>
      <c r="M224" s="242"/>
      <c r="N224" s="243"/>
      <c r="O224" s="243"/>
      <c r="P224" s="243"/>
      <c r="Q224" s="243"/>
      <c r="R224" s="243"/>
      <c r="S224" s="243"/>
      <c r="T224" s="244"/>
      <c r="AT224" s="245" t="s">
        <v>150</v>
      </c>
      <c r="AU224" s="245" t="s">
        <v>146</v>
      </c>
      <c r="AV224" s="13" t="s">
        <v>145</v>
      </c>
      <c r="AW224" s="13" t="s">
        <v>39</v>
      </c>
      <c r="AX224" s="13" t="s">
        <v>84</v>
      </c>
      <c r="AY224" s="245" t="s">
        <v>136</v>
      </c>
    </row>
    <row r="225" spans="2:63" s="10" customFormat="1" ht="22.35" customHeight="1">
      <c r="B225" s="178"/>
      <c r="C225" s="179"/>
      <c r="D225" s="194" t="s">
        <v>75</v>
      </c>
      <c r="E225" s="195" t="s">
        <v>259</v>
      </c>
      <c r="F225" s="195" t="s">
        <v>260</v>
      </c>
      <c r="G225" s="179"/>
      <c r="H225" s="179"/>
      <c r="I225" s="182"/>
      <c r="J225" s="196">
        <f>BK225</f>
        <v>0</v>
      </c>
      <c r="K225" s="179"/>
      <c r="L225" s="184"/>
      <c r="M225" s="185"/>
      <c r="N225" s="186"/>
      <c r="O225" s="186"/>
      <c r="P225" s="187">
        <f>SUM(P226:P235)</f>
        <v>0</v>
      </c>
      <c r="Q225" s="186"/>
      <c r="R225" s="187">
        <f>SUM(R226:R235)</f>
        <v>0</v>
      </c>
      <c r="S225" s="186"/>
      <c r="T225" s="188">
        <f>SUM(T226:T235)</f>
        <v>0</v>
      </c>
      <c r="AR225" s="189" t="s">
        <v>84</v>
      </c>
      <c r="AT225" s="190" t="s">
        <v>75</v>
      </c>
      <c r="AU225" s="190" t="s">
        <v>86</v>
      </c>
      <c r="AY225" s="189" t="s">
        <v>136</v>
      </c>
      <c r="BK225" s="191">
        <f>SUM(BK226:BK235)</f>
        <v>0</v>
      </c>
    </row>
    <row r="226" spans="2:65" s="1" customFormat="1" ht="20.4" customHeight="1">
      <c r="B226" s="42"/>
      <c r="C226" s="197" t="s">
        <v>261</v>
      </c>
      <c r="D226" s="197" t="s">
        <v>141</v>
      </c>
      <c r="E226" s="198" t="s">
        <v>176</v>
      </c>
      <c r="F226" s="199" t="s">
        <v>177</v>
      </c>
      <c r="G226" s="200" t="s">
        <v>144</v>
      </c>
      <c r="H226" s="201">
        <v>18.9</v>
      </c>
      <c r="I226" s="202"/>
      <c r="J226" s="203">
        <f>ROUND(I226*H226,2)</f>
        <v>0</v>
      </c>
      <c r="K226" s="199" t="s">
        <v>178</v>
      </c>
      <c r="L226" s="62"/>
      <c r="M226" s="204" t="s">
        <v>32</v>
      </c>
      <c r="N226" s="205" t="s">
        <v>47</v>
      </c>
      <c r="O226" s="43"/>
      <c r="P226" s="206">
        <f>O226*H226</f>
        <v>0</v>
      </c>
      <c r="Q226" s="206">
        <v>0</v>
      </c>
      <c r="R226" s="206">
        <f>Q226*H226</f>
        <v>0</v>
      </c>
      <c r="S226" s="206">
        <v>0</v>
      </c>
      <c r="T226" s="207">
        <f>S226*H226</f>
        <v>0</v>
      </c>
      <c r="AR226" s="24" t="s">
        <v>145</v>
      </c>
      <c r="AT226" s="24" t="s">
        <v>141</v>
      </c>
      <c r="AU226" s="24" t="s">
        <v>146</v>
      </c>
      <c r="AY226" s="24" t="s">
        <v>136</v>
      </c>
      <c r="BE226" s="208">
        <f>IF(N226="základní",J226,0)</f>
        <v>0</v>
      </c>
      <c r="BF226" s="208">
        <f>IF(N226="snížená",J226,0)</f>
        <v>0</v>
      </c>
      <c r="BG226" s="208">
        <f>IF(N226="zákl. přenesená",J226,0)</f>
        <v>0</v>
      </c>
      <c r="BH226" s="208">
        <f>IF(N226="sníž. přenesená",J226,0)</f>
        <v>0</v>
      </c>
      <c r="BI226" s="208">
        <f>IF(N226="nulová",J226,0)</f>
        <v>0</v>
      </c>
      <c r="BJ226" s="24" t="s">
        <v>84</v>
      </c>
      <c r="BK226" s="208">
        <f>ROUND(I226*H226,2)</f>
        <v>0</v>
      </c>
      <c r="BL226" s="24" t="s">
        <v>145</v>
      </c>
      <c r="BM226" s="24" t="s">
        <v>262</v>
      </c>
    </row>
    <row r="227" spans="2:51" s="11" customFormat="1" ht="13.5">
      <c r="B227" s="212"/>
      <c r="C227" s="213"/>
      <c r="D227" s="236" t="s">
        <v>150</v>
      </c>
      <c r="E227" s="246" t="s">
        <v>32</v>
      </c>
      <c r="F227" s="247" t="s">
        <v>254</v>
      </c>
      <c r="G227" s="213"/>
      <c r="H227" s="248">
        <v>18.9</v>
      </c>
      <c r="I227" s="217"/>
      <c r="J227" s="213"/>
      <c r="K227" s="213"/>
      <c r="L227" s="218"/>
      <c r="M227" s="219"/>
      <c r="N227" s="220"/>
      <c r="O227" s="220"/>
      <c r="P227" s="220"/>
      <c r="Q227" s="220"/>
      <c r="R227" s="220"/>
      <c r="S227" s="220"/>
      <c r="T227" s="221"/>
      <c r="AT227" s="222" t="s">
        <v>150</v>
      </c>
      <c r="AU227" s="222" t="s">
        <v>146</v>
      </c>
      <c r="AV227" s="11" t="s">
        <v>86</v>
      </c>
      <c r="AW227" s="11" t="s">
        <v>39</v>
      </c>
      <c r="AX227" s="11" t="s">
        <v>84</v>
      </c>
      <c r="AY227" s="222" t="s">
        <v>136</v>
      </c>
    </row>
    <row r="228" spans="2:65" s="1" customFormat="1" ht="20.4" customHeight="1">
      <c r="B228" s="42"/>
      <c r="C228" s="197" t="s">
        <v>263</v>
      </c>
      <c r="D228" s="197" t="s">
        <v>141</v>
      </c>
      <c r="E228" s="198" t="s">
        <v>264</v>
      </c>
      <c r="F228" s="199" t="s">
        <v>265</v>
      </c>
      <c r="G228" s="200" t="s">
        <v>144</v>
      </c>
      <c r="H228" s="201">
        <v>18.9</v>
      </c>
      <c r="I228" s="202"/>
      <c r="J228" s="203">
        <f>ROUND(I228*H228,2)</f>
        <v>0</v>
      </c>
      <c r="K228" s="199" t="s">
        <v>178</v>
      </c>
      <c r="L228" s="62"/>
      <c r="M228" s="204" t="s">
        <v>32</v>
      </c>
      <c r="N228" s="205" t="s">
        <v>47</v>
      </c>
      <c r="O228" s="43"/>
      <c r="P228" s="206">
        <f>O228*H228</f>
        <v>0</v>
      </c>
      <c r="Q228" s="206">
        <v>0</v>
      </c>
      <c r="R228" s="206">
        <f>Q228*H228</f>
        <v>0</v>
      </c>
      <c r="S228" s="206">
        <v>0</v>
      </c>
      <c r="T228" s="207">
        <f>S228*H228</f>
        <v>0</v>
      </c>
      <c r="AR228" s="24" t="s">
        <v>145</v>
      </c>
      <c r="AT228" s="24" t="s">
        <v>141</v>
      </c>
      <c r="AU228" s="24" t="s">
        <v>146</v>
      </c>
      <c r="AY228" s="24" t="s">
        <v>136</v>
      </c>
      <c r="BE228" s="208">
        <f>IF(N228="základní",J228,0)</f>
        <v>0</v>
      </c>
      <c r="BF228" s="208">
        <f>IF(N228="snížená",J228,0)</f>
        <v>0</v>
      </c>
      <c r="BG228" s="208">
        <f>IF(N228="zákl. přenesená",J228,0)</f>
        <v>0</v>
      </c>
      <c r="BH228" s="208">
        <f>IF(N228="sníž. přenesená",J228,0)</f>
        <v>0</v>
      </c>
      <c r="BI228" s="208">
        <f>IF(N228="nulová",J228,0)</f>
        <v>0</v>
      </c>
      <c r="BJ228" s="24" t="s">
        <v>84</v>
      </c>
      <c r="BK228" s="208">
        <f>ROUND(I228*H228,2)</f>
        <v>0</v>
      </c>
      <c r="BL228" s="24" t="s">
        <v>145</v>
      </c>
      <c r="BM228" s="24" t="s">
        <v>266</v>
      </c>
    </row>
    <row r="229" spans="2:47" s="1" customFormat="1" ht="72">
      <c r="B229" s="42"/>
      <c r="C229" s="64"/>
      <c r="D229" s="209" t="s">
        <v>148</v>
      </c>
      <c r="E229" s="64"/>
      <c r="F229" s="210" t="s">
        <v>149</v>
      </c>
      <c r="G229" s="64"/>
      <c r="H229" s="64"/>
      <c r="I229" s="165"/>
      <c r="J229" s="64"/>
      <c r="K229" s="64"/>
      <c r="L229" s="62"/>
      <c r="M229" s="211"/>
      <c r="N229" s="43"/>
      <c r="O229" s="43"/>
      <c r="P229" s="43"/>
      <c r="Q229" s="43"/>
      <c r="R229" s="43"/>
      <c r="S229" s="43"/>
      <c r="T229" s="79"/>
      <c r="AT229" s="24" t="s">
        <v>148</v>
      </c>
      <c r="AU229" s="24" t="s">
        <v>146</v>
      </c>
    </row>
    <row r="230" spans="2:51" s="11" customFormat="1" ht="13.5">
      <c r="B230" s="212"/>
      <c r="C230" s="213"/>
      <c r="D230" s="236" t="s">
        <v>150</v>
      </c>
      <c r="E230" s="246" t="s">
        <v>32</v>
      </c>
      <c r="F230" s="247" t="s">
        <v>254</v>
      </c>
      <c r="G230" s="213"/>
      <c r="H230" s="248">
        <v>18.9</v>
      </c>
      <c r="I230" s="217"/>
      <c r="J230" s="213"/>
      <c r="K230" s="213"/>
      <c r="L230" s="218"/>
      <c r="M230" s="219"/>
      <c r="N230" s="220"/>
      <c r="O230" s="220"/>
      <c r="P230" s="220"/>
      <c r="Q230" s="220"/>
      <c r="R230" s="220"/>
      <c r="S230" s="220"/>
      <c r="T230" s="221"/>
      <c r="AT230" s="222" t="s">
        <v>150</v>
      </c>
      <c r="AU230" s="222" t="s">
        <v>146</v>
      </c>
      <c r="AV230" s="11" t="s">
        <v>86</v>
      </c>
      <c r="AW230" s="11" t="s">
        <v>39</v>
      </c>
      <c r="AX230" s="11" t="s">
        <v>84</v>
      </c>
      <c r="AY230" s="222" t="s">
        <v>136</v>
      </c>
    </row>
    <row r="231" spans="2:65" s="1" customFormat="1" ht="20.4" customHeight="1">
      <c r="B231" s="42"/>
      <c r="C231" s="197" t="s">
        <v>267</v>
      </c>
      <c r="D231" s="197" t="s">
        <v>141</v>
      </c>
      <c r="E231" s="198" t="s">
        <v>268</v>
      </c>
      <c r="F231" s="199" t="s">
        <v>269</v>
      </c>
      <c r="G231" s="200" t="s">
        <v>144</v>
      </c>
      <c r="H231" s="201">
        <v>18.9</v>
      </c>
      <c r="I231" s="202"/>
      <c r="J231" s="203">
        <f>ROUND(I231*H231,2)</f>
        <v>0</v>
      </c>
      <c r="K231" s="199" t="s">
        <v>178</v>
      </c>
      <c r="L231" s="62"/>
      <c r="M231" s="204" t="s">
        <v>32</v>
      </c>
      <c r="N231" s="205" t="s">
        <v>47</v>
      </c>
      <c r="O231" s="43"/>
      <c r="P231" s="206">
        <f>O231*H231</f>
        <v>0</v>
      </c>
      <c r="Q231" s="206">
        <v>0</v>
      </c>
      <c r="R231" s="206">
        <f>Q231*H231</f>
        <v>0</v>
      </c>
      <c r="S231" s="206">
        <v>0</v>
      </c>
      <c r="T231" s="207">
        <f>S231*H231</f>
        <v>0</v>
      </c>
      <c r="AR231" s="24" t="s">
        <v>145</v>
      </c>
      <c r="AT231" s="24" t="s">
        <v>141</v>
      </c>
      <c r="AU231" s="24" t="s">
        <v>146</v>
      </c>
      <c r="AY231" s="24" t="s">
        <v>136</v>
      </c>
      <c r="BE231" s="208">
        <f>IF(N231="základní",J231,0)</f>
        <v>0</v>
      </c>
      <c r="BF231" s="208">
        <f>IF(N231="snížená",J231,0)</f>
        <v>0</v>
      </c>
      <c r="BG231" s="208">
        <f>IF(N231="zákl. přenesená",J231,0)</f>
        <v>0</v>
      </c>
      <c r="BH231" s="208">
        <f>IF(N231="sníž. přenesená",J231,0)</f>
        <v>0</v>
      </c>
      <c r="BI231" s="208">
        <f>IF(N231="nulová",J231,0)</f>
        <v>0</v>
      </c>
      <c r="BJ231" s="24" t="s">
        <v>84</v>
      </c>
      <c r="BK231" s="208">
        <f>ROUND(I231*H231,2)</f>
        <v>0</v>
      </c>
      <c r="BL231" s="24" t="s">
        <v>145</v>
      </c>
      <c r="BM231" s="24" t="s">
        <v>270</v>
      </c>
    </row>
    <row r="232" spans="2:47" s="1" customFormat="1" ht="72">
      <c r="B232" s="42"/>
      <c r="C232" s="64"/>
      <c r="D232" s="209" t="s">
        <v>148</v>
      </c>
      <c r="E232" s="64"/>
      <c r="F232" s="210" t="s">
        <v>149</v>
      </c>
      <c r="G232" s="64"/>
      <c r="H232" s="64"/>
      <c r="I232" s="165"/>
      <c r="J232" s="64"/>
      <c r="K232" s="64"/>
      <c r="L232" s="62"/>
      <c r="M232" s="211"/>
      <c r="N232" s="43"/>
      <c r="O232" s="43"/>
      <c r="P232" s="43"/>
      <c r="Q232" s="43"/>
      <c r="R232" s="43"/>
      <c r="S232" s="43"/>
      <c r="T232" s="79"/>
      <c r="AT232" s="24" t="s">
        <v>148</v>
      </c>
      <c r="AU232" s="24" t="s">
        <v>146</v>
      </c>
    </row>
    <row r="233" spans="2:51" s="11" customFormat="1" ht="13.5">
      <c r="B233" s="212"/>
      <c r="C233" s="213"/>
      <c r="D233" s="236" t="s">
        <v>150</v>
      </c>
      <c r="E233" s="246" t="s">
        <v>32</v>
      </c>
      <c r="F233" s="247" t="s">
        <v>254</v>
      </c>
      <c r="G233" s="213"/>
      <c r="H233" s="248">
        <v>18.9</v>
      </c>
      <c r="I233" s="217"/>
      <c r="J233" s="213"/>
      <c r="K233" s="213"/>
      <c r="L233" s="218"/>
      <c r="M233" s="219"/>
      <c r="N233" s="220"/>
      <c r="O233" s="220"/>
      <c r="P233" s="220"/>
      <c r="Q233" s="220"/>
      <c r="R233" s="220"/>
      <c r="S233" s="220"/>
      <c r="T233" s="221"/>
      <c r="AT233" s="222" t="s">
        <v>150</v>
      </c>
      <c r="AU233" s="222" t="s">
        <v>146</v>
      </c>
      <c r="AV233" s="11" t="s">
        <v>86</v>
      </c>
      <c r="AW233" s="11" t="s">
        <v>39</v>
      </c>
      <c r="AX233" s="11" t="s">
        <v>84</v>
      </c>
      <c r="AY233" s="222" t="s">
        <v>136</v>
      </c>
    </row>
    <row r="234" spans="2:65" s="1" customFormat="1" ht="28.8" customHeight="1">
      <c r="B234" s="42"/>
      <c r="C234" s="197" t="s">
        <v>9</v>
      </c>
      <c r="D234" s="197" t="s">
        <v>141</v>
      </c>
      <c r="E234" s="198" t="s">
        <v>271</v>
      </c>
      <c r="F234" s="199" t="s">
        <v>272</v>
      </c>
      <c r="G234" s="200" t="s">
        <v>144</v>
      </c>
      <c r="H234" s="201">
        <v>18.9</v>
      </c>
      <c r="I234" s="202"/>
      <c r="J234" s="203">
        <f>ROUND(I234*H234,2)</f>
        <v>0</v>
      </c>
      <c r="K234" s="199" t="s">
        <v>32</v>
      </c>
      <c r="L234" s="62"/>
      <c r="M234" s="204" t="s">
        <v>32</v>
      </c>
      <c r="N234" s="205" t="s">
        <v>47</v>
      </c>
      <c r="O234" s="43"/>
      <c r="P234" s="206">
        <f>O234*H234</f>
        <v>0</v>
      </c>
      <c r="Q234" s="206">
        <v>0</v>
      </c>
      <c r="R234" s="206">
        <f>Q234*H234</f>
        <v>0</v>
      </c>
      <c r="S234" s="206">
        <v>0</v>
      </c>
      <c r="T234" s="207">
        <f>S234*H234</f>
        <v>0</v>
      </c>
      <c r="AR234" s="24" t="s">
        <v>145</v>
      </c>
      <c r="AT234" s="24" t="s">
        <v>141</v>
      </c>
      <c r="AU234" s="24" t="s">
        <v>146</v>
      </c>
      <c r="AY234" s="24" t="s">
        <v>136</v>
      </c>
      <c r="BE234" s="208">
        <f>IF(N234="základní",J234,0)</f>
        <v>0</v>
      </c>
      <c r="BF234" s="208">
        <f>IF(N234="snížená",J234,0)</f>
        <v>0</v>
      </c>
      <c r="BG234" s="208">
        <f>IF(N234="zákl. přenesená",J234,0)</f>
        <v>0</v>
      </c>
      <c r="BH234" s="208">
        <f>IF(N234="sníž. přenesená",J234,0)</f>
        <v>0</v>
      </c>
      <c r="BI234" s="208">
        <f>IF(N234="nulová",J234,0)</f>
        <v>0</v>
      </c>
      <c r="BJ234" s="24" t="s">
        <v>84</v>
      </c>
      <c r="BK234" s="208">
        <f>ROUND(I234*H234,2)</f>
        <v>0</v>
      </c>
      <c r="BL234" s="24" t="s">
        <v>145</v>
      </c>
      <c r="BM234" s="24" t="s">
        <v>273</v>
      </c>
    </row>
    <row r="235" spans="2:51" s="11" customFormat="1" ht="13.5">
      <c r="B235" s="212"/>
      <c r="C235" s="213"/>
      <c r="D235" s="209" t="s">
        <v>150</v>
      </c>
      <c r="E235" s="214" t="s">
        <v>32</v>
      </c>
      <c r="F235" s="215" t="s">
        <v>254</v>
      </c>
      <c r="G235" s="213"/>
      <c r="H235" s="216">
        <v>18.9</v>
      </c>
      <c r="I235" s="217"/>
      <c r="J235" s="213"/>
      <c r="K235" s="213"/>
      <c r="L235" s="218"/>
      <c r="M235" s="219"/>
      <c r="N235" s="220"/>
      <c r="O235" s="220"/>
      <c r="P235" s="220"/>
      <c r="Q235" s="220"/>
      <c r="R235" s="220"/>
      <c r="S235" s="220"/>
      <c r="T235" s="221"/>
      <c r="AT235" s="222" t="s">
        <v>150</v>
      </c>
      <c r="AU235" s="222" t="s">
        <v>146</v>
      </c>
      <c r="AV235" s="11" t="s">
        <v>86</v>
      </c>
      <c r="AW235" s="11" t="s">
        <v>39</v>
      </c>
      <c r="AX235" s="11" t="s">
        <v>84</v>
      </c>
      <c r="AY235" s="222" t="s">
        <v>136</v>
      </c>
    </row>
    <row r="236" spans="2:63" s="10" customFormat="1" ht="22.35" customHeight="1">
      <c r="B236" s="178"/>
      <c r="C236" s="179"/>
      <c r="D236" s="194" t="s">
        <v>75</v>
      </c>
      <c r="E236" s="195" t="s">
        <v>274</v>
      </c>
      <c r="F236" s="195" t="s">
        <v>275</v>
      </c>
      <c r="G236" s="179"/>
      <c r="H236" s="179"/>
      <c r="I236" s="182"/>
      <c r="J236" s="196">
        <f>BK236</f>
        <v>0</v>
      </c>
      <c r="K236" s="179"/>
      <c r="L236" s="184"/>
      <c r="M236" s="185"/>
      <c r="N236" s="186"/>
      <c r="O236" s="186"/>
      <c r="P236" s="187">
        <f>SUM(P237:P238)</f>
        <v>0</v>
      </c>
      <c r="Q236" s="186"/>
      <c r="R236" s="187">
        <f>SUM(R237:R238)</f>
        <v>0</v>
      </c>
      <c r="S236" s="186"/>
      <c r="T236" s="188">
        <f>SUM(T237:T238)</f>
        <v>0</v>
      </c>
      <c r="AR236" s="189" t="s">
        <v>84</v>
      </c>
      <c r="AT236" s="190" t="s">
        <v>75</v>
      </c>
      <c r="AU236" s="190" t="s">
        <v>86</v>
      </c>
      <c r="AY236" s="189" t="s">
        <v>136</v>
      </c>
      <c r="BK236" s="191">
        <f>SUM(BK237:BK238)</f>
        <v>0</v>
      </c>
    </row>
    <row r="237" spans="2:65" s="1" customFormat="1" ht="20.4" customHeight="1">
      <c r="B237" s="42"/>
      <c r="C237" s="197" t="s">
        <v>276</v>
      </c>
      <c r="D237" s="197" t="s">
        <v>141</v>
      </c>
      <c r="E237" s="198" t="s">
        <v>277</v>
      </c>
      <c r="F237" s="199" t="s">
        <v>278</v>
      </c>
      <c r="G237" s="200" t="s">
        <v>239</v>
      </c>
      <c r="H237" s="201">
        <v>1</v>
      </c>
      <c r="I237" s="202"/>
      <c r="J237" s="203">
        <f>ROUND(I237*H237,2)</f>
        <v>0</v>
      </c>
      <c r="K237" s="199" t="s">
        <v>32</v>
      </c>
      <c r="L237" s="62"/>
      <c r="M237" s="204" t="s">
        <v>32</v>
      </c>
      <c r="N237" s="205" t="s">
        <v>47</v>
      </c>
      <c r="O237" s="43"/>
      <c r="P237" s="206">
        <f>O237*H237</f>
        <v>0</v>
      </c>
      <c r="Q237" s="206">
        <v>0</v>
      </c>
      <c r="R237" s="206">
        <f>Q237*H237</f>
        <v>0</v>
      </c>
      <c r="S237" s="206">
        <v>0</v>
      </c>
      <c r="T237" s="207">
        <f>S237*H237</f>
        <v>0</v>
      </c>
      <c r="AR237" s="24" t="s">
        <v>145</v>
      </c>
      <c r="AT237" s="24" t="s">
        <v>141</v>
      </c>
      <c r="AU237" s="24" t="s">
        <v>146</v>
      </c>
      <c r="AY237" s="24" t="s">
        <v>136</v>
      </c>
      <c r="BE237" s="208">
        <f>IF(N237="základní",J237,0)</f>
        <v>0</v>
      </c>
      <c r="BF237" s="208">
        <f>IF(N237="snížená",J237,0)</f>
        <v>0</v>
      </c>
      <c r="BG237" s="208">
        <f>IF(N237="zákl. přenesená",J237,0)</f>
        <v>0</v>
      </c>
      <c r="BH237" s="208">
        <f>IF(N237="sníž. přenesená",J237,0)</f>
        <v>0</v>
      </c>
      <c r="BI237" s="208">
        <f>IF(N237="nulová",J237,0)</f>
        <v>0</v>
      </c>
      <c r="BJ237" s="24" t="s">
        <v>84</v>
      </c>
      <c r="BK237" s="208">
        <f>ROUND(I237*H237,2)</f>
        <v>0</v>
      </c>
      <c r="BL237" s="24" t="s">
        <v>145</v>
      </c>
      <c r="BM237" s="24" t="s">
        <v>279</v>
      </c>
    </row>
    <row r="238" spans="2:65" s="1" customFormat="1" ht="20.4" customHeight="1">
      <c r="B238" s="42"/>
      <c r="C238" s="197" t="s">
        <v>280</v>
      </c>
      <c r="D238" s="197" t="s">
        <v>141</v>
      </c>
      <c r="E238" s="198" t="s">
        <v>281</v>
      </c>
      <c r="F238" s="199" t="s">
        <v>282</v>
      </c>
      <c r="G238" s="200" t="s">
        <v>239</v>
      </c>
      <c r="H238" s="201">
        <v>10</v>
      </c>
      <c r="I238" s="202"/>
      <c r="J238" s="203">
        <f>ROUND(I238*H238,2)</f>
        <v>0</v>
      </c>
      <c r="K238" s="199" t="s">
        <v>32</v>
      </c>
      <c r="L238" s="62"/>
      <c r="M238" s="204" t="s">
        <v>32</v>
      </c>
      <c r="N238" s="205" t="s">
        <v>47</v>
      </c>
      <c r="O238" s="43"/>
      <c r="P238" s="206">
        <f>O238*H238</f>
        <v>0</v>
      </c>
      <c r="Q238" s="206">
        <v>0</v>
      </c>
      <c r="R238" s="206">
        <f>Q238*H238</f>
        <v>0</v>
      </c>
      <c r="S238" s="206">
        <v>0</v>
      </c>
      <c r="T238" s="207">
        <f>S238*H238</f>
        <v>0</v>
      </c>
      <c r="AR238" s="24" t="s">
        <v>145</v>
      </c>
      <c r="AT238" s="24" t="s">
        <v>141</v>
      </c>
      <c r="AU238" s="24" t="s">
        <v>146</v>
      </c>
      <c r="AY238" s="24" t="s">
        <v>136</v>
      </c>
      <c r="BE238" s="208">
        <f>IF(N238="základní",J238,0)</f>
        <v>0</v>
      </c>
      <c r="BF238" s="208">
        <f>IF(N238="snížená",J238,0)</f>
        <v>0</v>
      </c>
      <c r="BG238" s="208">
        <f>IF(N238="zákl. přenesená",J238,0)</f>
        <v>0</v>
      </c>
      <c r="BH238" s="208">
        <f>IF(N238="sníž. přenesená",J238,0)</f>
        <v>0</v>
      </c>
      <c r="BI238" s="208">
        <f>IF(N238="nulová",J238,0)</f>
        <v>0</v>
      </c>
      <c r="BJ238" s="24" t="s">
        <v>84</v>
      </c>
      <c r="BK238" s="208">
        <f>ROUND(I238*H238,2)</f>
        <v>0</v>
      </c>
      <c r="BL238" s="24" t="s">
        <v>145</v>
      </c>
      <c r="BM238" s="24" t="s">
        <v>283</v>
      </c>
    </row>
    <row r="239" spans="2:63" s="10" customFormat="1" ht="29.85" customHeight="1">
      <c r="B239" s="178"/>
      <c r="C239" s="179"/>
      <c r="D239" s="180" t="s">
        <v>75</v>
      </c>
      <c r="E239" s="192" t="s">
        <v>208</v>
      </c>
      <c r="F239" s="192" t="s">
        <v>284</v>
      </c>
      <c r="G239" s="179"/>
      <c r="H239" s="179"/>
      <c r="I239" s="182"/>
      <c r="J239" s="193">
        <f>BK239</f>
        <v>0</v>
      </c>
      <c r="K239" s="179"/>
      <c r="L239" s="184"/>
      <c r="M239" s="185"/>
      <c r="N239" s="186"/>
      <c r="O239" s="186"/>
      <c r="P239" s="187">
        <f>P240+P269</f>
        <v>0</v>
      </c>
      <c r="Q239" s="186"/>
      <c r="R239" s="187">
        <f>R240+R269</f>
        <v>0</v>
      </c>
      <c r="S239" s="186"/>
      <c r="T239" s="188">
        <f>T240+T269</f>
        <v>10.3577</v>
      </c>
      <c r="AR239" s="189" t="s">
        <v>84</v>
      </c>
      <c r="AT239" s="190" t="s">
        <v>75</v>
      </c>
      <c r="AU239" s="190" t="s">
        <v>84</v>
      </c>
      <c r="AY239" s="189" t="s">
        <v>136</v>
      </c>
      <c r="BK239" s="191">
        <f>BK240+BK269</f>
        <v>0</v>
      </c>
    </row>
    <row r="240" spans="2:63" s="10" customFormat="1" ht="14.85" customHeight="1">
      <c r="B240" s="178"/>
      <c r="C240" s="179"/>
      <c r="D240" s="194" t="s">
        <v>75</v>
      </c>
      <c r="E240" s="195" t="s">
        <v>285</v>
      </c>
      <c r="F240" s="195" t="s">
        <v>286</v>
      </c>
      <c r="G240" s="179"/>
      <c r="H240" s="179"/>
      <c r="I240" s="182"/>
      <c r="J240" s="196">
        <f>BK240</f>
        <v>0</v>
      </c>
      <c r="K240" s="179"/>
      <c r="L240" s="184"/>
      <c r="M240" s="185"/>
      <c r="N240" s="186"/>
      <c r="O240" s="186"/>
      <c r="P240" s="187">
        <f>SUM(P241:P268)</f>
        <v>0</v>
      </c>
      <c r="Q240" s="186"/>
      <c r="R240" s="187">
        <f>SUM(R241:R268)</f>
        <v>0</v>
      </c>
      <c r="S240" s="186"/>
      <c r="T240" s="188">
        <f>SUM(T241:T268)</f>
        <v>0</v>
      </c>
      <c r="AR240" s="189" t="s">
        <v>84</v>
      </c>
      <c r="AT240" s="190" t="s">
        <v>75</v>
      </c>
      <c r="AU240" s="190" t="s">
        <v>86</v>
      </c>
      <c r="AY240" s="189" t="s">
        <v>136</v>
      </c>
      <c r="BK240" s="191">
        <f>SUM(BK241:BK268)</f>
        <v>0</v>
      </c>
    </row>
    <row r="241" spans="2:65" s="1" customFormat="1" ht="40.2" customHeight="1">
      <c r="B241" s="42"/>
      <c r="C241" s="197" t="s">
        <v>287</v>
      </c>
      <c r="D241" s="197" t="s">
        <v>141</v>
      </c>
      <c r="E241" s="198" t="s">
        <v>288</v>
      </c>
      <c r="F241" s="199" t="s">
        <v>289</v>
      </c>
      <c r="G241" s="200" t="s">
        <v>144</v>
      </c>
      <c r="H241" s="201">
        <v>624</v>
      </c>
      <c r="I241" s="202"/>
      <c r="J241" s="203">
        <f>ROUND(I241*H241,2)</f>
        <v>0</v>
      </c>
      <c r="K241" s="199" t="s">
        <v>178</v>
      </c>
      <c r="L241" s="62"/>
      <c r="M241" s="204" t="s">
        <v>32</v>
      </c>
      <c r="N241" s="205" t="s">
        <v>47</v>
      </c>
      <c r="O241" s="43"/>
      <c r="P241" s="206">
        <f>O241*H241</f>
        <v>0</v>
      </c>
      <c r="Q241" s="206">
        <v>0</v>
      </c>
      <c r="R241" s="206">
        <f>Q241*H241</f>
        <v>0</v>
      </c>
      <c r="S241" s="206">
        <v>0</v>
      </c>
      <c r="T241" s="207">
        <f>S241*H241</f>
        <v>0</v>
      </c>
      <c r="AR241" s="24" t="s">
        <v>145</v>
      </c>
      <c r="AT241" s="24" t="s">
        <v>141</v>
      </c>
      <c r="AU241" s="24" t="s">
        <v>146</v>
      </c>
      <c r="AY241" s="24" t="s">
        <v>136</v>
      </c>
      <c r="BE241" s="208">
        <f>IF(N241="základní",J241,0)</f>
        <v>0</v>
      </c>
      <c r="BF241" s="208">
        <f>IF(N241="snížená",J241,0)</f>
        <v>0</v>
      </c>
      <c r="BG241" s="208">
        <f>IF(N241="zákl. přenesená",J241,0)</f>
        <v>0</v>
      </c>
      <c r="BH241" s="208">
        <f>IF(N241="sníž. přenesená",J241,0)</f>
        <v>0</v>
      </c>
      <c r="BI241" s="208">
        <f>IF(N241="nulová",J241,0)</f>
        <v>0</v>
      </c>
      <c r="BJ241" s="24" t="s">
        <v>84</v>
      </c>
      <c r="BK241" s="208">
        <f>ROUND(I241*H241,2)</f>
        <v>0</v>
      </c>
      <c r="BL241" s="24" t="s">
        <v>145</v>
      </c>
      <c r="BM241" s="24" t="s">
        <v>290</v>
      </c>
    </row>
    <row r="242" spans="2:47" s="1" customFormat="1" ht="60">
      <c r="B242" s="42"/>
      <c r="C242" s="64"/>
      <c r="D242" s="209" t="s">
        <v>148</v>
      </c>
      <c r="E242" s="64"/>
      <c r="F242" s="210" t="s">
        <v>291</v>
      </c>
      <c r="G242" s="64"/>
      <c r="H242" s="64"/>
      <c r="I242" s="165"/>
      <c r="J242" s="64"/>
      <c r="K242" s="64"/>
      <c r="L242" s="62"/>
      <c r="M242" s="211"/>
      <c r="N242" s="43"/>
      <c r="O242" s="43"/>
      <c r="P242" s="43"/>
      <c r="Q242" s="43"/>
      <c r="R242" s="43"/>
      <c r="S242" s="43"/>
      <c r="T242" s="79"/>
      <c r="AT242" s="24" t="s">
        <v>148</v>
      </c>
      <c r="AU242" s="24" t="s">
        <v>146</v>
      </c>
    </row>
    <row r="243" spans="2:51" s="11" customFormat="1" ht="13.5">
      <c r="B243" s="212"/>
      <c r="C243" s="213"/>
      <c r="D243" s="236" t="s">
        <v>150</v>
      </c>
      <c r="E243" s="246" t="s">
        <v>32</v>
      </c>
      <c r="F243" s="247" t="s">
        <v>292</v>
      </c>
      <c r="G243" s="213"/>
      <c r="H243" s="248">
        <v>624</v>
      </c>
      <c r="I243" s="217"/>
      <c r="J243" s="213"/>
      <c r="K243" s="213"/>
      <c r="L243" s="218"/>
      <c r="M243" s="219"/>
      <c r="N243" s="220"/>
      <c r="O243" s="220"/>
      <c r="P243" s="220"/>
      <c r="Q243" s="220"/>
      <c r="R243" s="220"/>
      <c r="S243" s="220"/>
      <c r="T243" s="221"/>
      <c r="AT243" s="222" t="s">
        <v>150</v>
      </c>
      <c r="AU243" s="222" t="s">
        <v>146</v>
      </c>
      <c r="AV243" s="11" t="s">
        <v>86</v>
      </c>
      <c r="AW243" s="11" t="s">
        <v>39</v>
      </c>
      <c r="AX243" s="11" t="s">
        <v>84</v>
      </c>
      <c r="AY243" s="222" t="s">
        <v>136</v>
      </c>
    </row>
    <row r="244" spans="2:65" s="1" customFormat="1" ht="40.2" customHeight="1">
      <c r="B244" s="42"/>
      <c r="C244" s="197" t="s">
        <v>293</v>
      </c>
      <c r="D244" s="197" t="s">
        <v>141</v>
      </c>
      <c r="E244" s="198" t="s">
        <v>294</v>
      </c>
      <c r="F244" s="199" t="s">
        <v>295</v>
      </c>
      <c r="G244" s="200" t="s">
        <v>144</v>
      </c>
      <c r="H244" s="201">
        <v>93600</v>
      </c>
      <c r="I244" s="202"/>
      <c r="J244" s="203">
        <f>ROUND(I244*H244,2)</f>
        <v>0</v>
      </c>
      <c r="K244" s="199" t="s">
        <v>178</v>
      </c>
      <c r="L244" s="62"/>
      <c r="M244" s="204" t="s">
        <v>32</v>
      </c>
      <c r="N244" s="205" t="s">
        <v>47</v>
      </c>
      <c r="O244" s="43"/>
      <c r="P244" s="206">
        <f>O244*H244</f>
        <v>0</v>
      </c>
      <c r="Q244" s="206">
        <v>0</v>
      </c>
      <c r="R244" s="206">
        <f>Q244*H244</f>
        <v>0</v>
      </c>
      <c r="S244" s="206">
        <v>0</v>
      </c>
      <c r="T244" s="207">
        <f>S244*H244</f>
        <v>0</v>
      </c>
      <c r="AR244" s="24" t="s">
        <v>145</v>
      </c>
      <c r="AT244" s="24" t="s">
        <v>141</v>
      </c>
      <c r="AU244" s="24" t="s">
        <v>146</v>
      </c>
      <c r="AY244" s="24" t="s">
        <v>136</v>
      </c>
      <c r="BE244" s="208">
        <f>IF(N244="základní",J244,0)</f>
        <v>0</v>
      </c>
      <c r="BF244" s="208">
        <f>IF(N244="snížená",J244,0)</f>
        <v>0</v>
      </c>
      <c r="BG244" s="208">
        <f>IF(N244="zákl. přenesená",J244,0)</f>
        <v>0</v>
      </c>
      <c r="BH244" s="208">
        <f>IF(N244="sníž. přenesená",J244,0)</f>
        <v>0</v>
      </c>
      <c r="BI244" s="208">
        <f>IF(N244="nulová",J244,0)</f>
        <v>0</v>
      </c>
      <c r="BJ244" s="24" t="s">
        <v>84</v>
      </c>
      <c r="BK244" s="208">
        <f>ROUND(I244*H244,2)</f>
        <v>0</v>
      </c>
      <c r="BL244" s="24" t="s">
        <v>145</v>
      </c>
      <c r="BM244" s="24" t="s">
        <v>296</v>
      </c>
    </row>
    <row r="245" spans="2:47" s="1" customFormat="1" ht="60">
      <c r="B245" s="42"/>
      <c r="C245" s="64"/>
      <c r="D245" s="209" t="s">
        <v>148</v>
      </c>
      <c r="E245" s="64"/>
      <c r="F245" s="210" t="s">
        <v>291</v>
      </c>
      <c r="G245" s="64"/>
      <c r="H245" s="64"/>
      <c r="I245" s="165"/>
      <c r="J245" s="64"/>
      <c r="K245" s="64"/>
      <c r="L245" s="62"/>
      <c r="M245" s="211"/>
      <c r="N245" s="43"/>
      <c r="O245" s="43"/>
      <c r="P245" s="43"/>
      <c r="Q245" s="43"/>
      <c r="R245" s="43"/>
      <c r="S245" s="43"/>
      <c r="T245" s="79"/>
      <c r="AT245" s="24" t="s">
        <v>148</v>
      </c>
      <c r="AU245" s="24" t="s">
        <v>146</v>
      </c>
    </row>
    <row r="246" spans="2:51" s="11" customFormat="1" ht="13.5">
      <c r="B246" s="212"/>
      <c r="C246" s="213"/>
      <c r="D246" s="236" t="s">
        <v>150</v>
      </c>
      <c r="E246" s="246" t="s">
        <v>32</v>
      </c>
      <c r="F246" s="247" t="s">
        <v>297</v>
      </c>
      <c r="G246" s="213"/>
      <c r="H246" s="248">
        <v>93600</v>
      </c>
      <c r="I246" s="217"/>
      <c r="J246" s="213"/>
      <c r="K246" s="213"/>
      <c r="L246" s="218"/>
      <c r="M246" s="219"/>
      <c r="N246" s="220"/>
      <c r="O246" s="220"/>
      <c r="P246" s="220"/>
      <c r="Q246" s="220"/>
      <c r="R246" s="220"/>
      <c r="S246" s="220"/>
      <c r="T246" s="221"/>
      <c r="AT246" s="222" t="s">
        <v>150</v>
      </c>
      <c r="AU246" s="222" t="s">
        <v>146</v>
      </c>
      <c r="AV246" s="11" t="s">
        <v>86</v>
      </c>
      <c r="AW246" s="11" t="s">
        <v>39</v>
      </c>
      <c r="AX246" s="11" t="s">
        <v>84</v>
      </c>
      <c r="AY246" s="222" t="s">
        <v>136</v>
      </c>
    </row>
    <row r="247" spans="2:65" s="1" customFormat="1" ht="40.2" customHeight="1">
      <c r="B247" s="42"/>
      <c r="C247" s="197" t="s">
        <v>298</v>
      </c>
      <c r="D247" s="197" t="s">
        <v>141</v>
      </c>
      <c r="E247" s="198" t="s">
        <v>299</v>
      </c>
      <c r="F247" s="199" t="s">
        <v>300</v>
      </c>
      <c r="G247" s="200" t="s">
        <v>144</v>
      </c>
      <c r="H247" s="201">
        <v>624</v>
      </c>
      <c r="I247" s="202"/>
      <c r="J247" s="203">
        <f>ROUND(I247*H247,2)</f>
        <v>0</v>
      </c>
      <c r="K247" s="199" t="s">
        <v>178</v>
      </c>
      <c r="L247" s="62"/>
      <c r="M247" s="204" t="s">
        <v>32</v>
      </c>
      <c r="N247" s="205" t="s">
        <v>47</v>
      </c>
      <c r="O247" s="43"/>
      <c r="P247" s="206">
        <f>O247*H247</f>
        <v>0</v>
      </c>
      <c r="Q247" s="206">
        <v>0</v>
      </c>
      <c r="R247" s="206">
        <f>Q247*H247</f>
        <v>0</v>
      </c>
      <c r="S247" s="206">
        <v>0</v>
      </c>
      <c r="T247" s="207">
        <f>S247*H247</f>
        <v>0</v>
      </c>
      <c r="AR247" s="24" t="s">
        <v>145</v>
      </c>
      <c r="AT247" s="24" t="s">
        <v>141</v>
      </c>
      <c r="AU247" s="24" t="s">
        <v>146</v>
      </c>
      <c r="AY247" s="24" t="s">
        <v>136</v>
      </c>
      <c r="BE247" s="208">
        <f>IF(N247="základní",J247,0)</f>
        <v>0</v>
      </c>
      <c r="BF247" s="208">
        <f>IF(N247="snížená",J247,0)</f>
        <v>0</v>
      </c>
      <c r="BG247" s="208">
        <f>IF(N247="zákl. přenesená",J247,0)</f>
        <v>0</v>
      </c>
      <c r="BH247" s="208">
        <f>IF(N247="sníž. přenesená",J247,0)</f>
        <v>0</v>
      </c>
      <c r="BI247" s="208">
        <f>IF(N247="nulová",J247,0)</f>
        <v>0</v>
      </c>
      <c r="BJ247" s="24" t="s">
        <v>84</v>
      </c>
      <c r="BK247" s="208">
        <f>ROUND(I247*H247,2)</f>
        <v>0</v>
      </c>
      <c r="BL247" s="24" t="s">
        <v>145</v>
      </c>
      <c r="BM247" s="24" t="s">
        <v>301</v>
      </c>
    </row>
    <row r="248" spans="2:47" s="1" customFormat="1" ht="36">
      <c r="B248" s="42"/>
      <c r="C248" s="64"/>
      <c r="D248" s="236" t="s">
        <v>148</v>
      </c>
      <c r="E248" s="64"/>
      <c r="F248" s="263" t="s">
        <v>302</v>
      </c>
      <c r="G248" s="64"/>
      <c r="H248" s="64"/>
      <c r="I248" s="165"/>
      <c r="J248" s="64"/>
      <c r="K248" s="64"/>
      <c r="L248" s="62"/>
      <c r="M248" s="211"/>
      <c r="N248" s="43"/>
      <c r="O248" s="43"/>
      <c r="P248" s="43"/>
      <c r="Q248" s="43"/>
      <c r="R248" s="43"/>
      <c r="S248" s="43"/>
      <c r="T248" s="79"/>
      <c r="AT248" s="24" t="s">
        <v>148</v>
      </c>
      <c r="AU248" s="24" t="s">
        <v>146</v>
      </c>
    </row>
    <row r="249" spans="2:65" s="1" customFormat="1" ht="28.8" customHeight="1">
      <c r="B249" s="42"/>
      <c r="C249" s="197" t="s">
        <v>303</v>
      </c>
      <c r="D249" s="197" t="s">
        <v>141</v>
      </c>
      <c r="E249" s="198" t="s">
        <v>304</v>
      </c>
      <c r="F249" s="199" t="s">
        <v>305</v>
      </c>
      <c r="G249" s="200" t="s">
        <v>144</v>
      </c>
      <c r="H249" s="201">
        <v>624</v>
      </c>
      <c r="I249" s="202"/>
      <c r="J249" s="203">
        <f>ROUND(I249*H249,2)</f>
        <v>0</v>
      </c>
      <c r="K249" s="199" t="s">
        <v>178</v>
      </c>
      <c r="L249" s="62"/>
      <c r="M249" s="204" t="s">
        <v>32</v>
      </c>
      <c r="N249" s="205" t="s">
        <v>47</v>
      </c>
      <c r="O249" s="43"/>
      <c r="P249" s="206">
        <f>O249*H249</f>
        <v>0</v>
      </c>
      <c r="Q249" s="206">
        <v>0</v>
      </c>
      <c r="R249" s="206">
        <f>Q249*H249</f>
        <v>0</v>
      </c>
      <c r="S249" s="206">
        <v>0</v>
      </c>
      <c r="T249" s="207">
        <f>S249*H249</f>
        <v>0</v>
      </c>
      <c r="AR249" s="24" t="s">
        <v>145</v>
      </c>
      <c r="AT249" s="24" t="s">
        <v>141</v>
      </c>
      <c r="AU249" s="24" t="s">
        <v>146</v>
      </c>
      <c r="AY249" s="24" t="s">
        <v>136</v>
      </c>
      <c r="BE249" s="208">
        <f>IF(N249="základní",J249,0)</f>
        <v>0</v>
      </c>
      <c r="BF249" s="208">
        <f>IF(N249="snížená",J249,0)</f>
        <v>0</v>
      </c>
      <c r="BG249" s="208">
        <f>IF(N249="zákl. přenesená",J249,0)</f>
        <v>0</v>
      </c>
      <c r="BH249" s="208">
        <f>IF(N249="sníž. přenesená",J249,0)</f>
        <v>0</v>
      </c>
      <c r="BI249" s="208">
        <f>IF(N249="nulová",J249,0)</f>
        <v>0</v>
      </c>
      <c r="BJ249" s="24" t="s">
        <v>84</v>
      </c>
      <c r="BK249" s="208">
        <f>ROUND(I249*H249,2)</f>
        <v>0</v>
      </c>
      <c r="BL249" s="24" t="s">
        <v>145</v>
      </c>
      <c r="BM249" s="24" t="s">
        <v>306</v>
      </c>
    </row>
    <row r="250" spans="2:47" s="1" customFormat="1" ht="36">
      <c r="B250" s="42"/>
      <c r="C250" s="64"/>
      <c r="D250" s="236" t="s">
        <v>148</v>
      </c>
      <c r="E250" s="64"/>
      <c r="F250" s="263" t="s">
        <v>307</v>
      </c>
      <c r="G250" s="64"/>
      <c r="H250" s="64"/>
      <c r="I250" s="165"/>
      <c r="J250" s="64"/>
      <c r="K250" s="64"/>
      <c r="L250" s="62"/>
      <c r="M250" s="211"/>
      <c r="N250" s="43"/>
      <c r="O250" s="43"/>
      <c r="P250" s="43"/>
      <c r="Q250" s="43"/>
      <c r="R250" s="43"/>
      <c r="S250" s="43"/>
      <c r="T250" s="79"/>
      <c r="AT250" s="24" t="s">
        <v>148</v>
      </c>
      <c r="AU250" s="24" t="s">
        <v>146</v>
      </c>
    </row>
    <row r="251" spans="2:65" s="1" customFormat="1" ht="28.8" customHeight="1">
      <c r="B251" s="42"/>
      <c r="C251" s="197" t="s">
        <v>308</v>
      </c>
      <c r="D251" s="197" t="s">
        <v>141</v>
      </c>
      <c r="E251" s="198" t="s">
        <v>309</v>
      </c>
      <c r="F251" s="199" t="s">
        <v>310</v>
      </c>
      <c r="G251" s="200" t="s">
        <v>144</v>
      </c>
      <c r="H251" s="201">
        <v>93600</v>
      </c>
      <c r="I251" s="202"/>
      <c r="J251" s="203">
        <f>ROUND(I251*H251,2)</f>
        <v>0</v>
      </c>
      <c r="K251" s="199" t="s">
        <v>178</v>
      </c>
      <c r="L251" s="62"/>
      <c r="M251" s="204" t="s">
        <v>32</v>
      </c>
      <c r="N251" s="205" t="s">
        <v>47</v>
      </c>
      <c r="O251" s="43"/>
      <c r="P251" s="206">
        <f>O251*H251</f>
        <v>0</v>
      </c>
      <c r="Q251" s="206">
        <v>0</v>
      </c>
      <c r="R251" s="206">
        <f>Q251*H251</f>
        <v>0</v>
      </c>
      <c r="S251" s="206">
        <v>0</v>
      </c>
      <c r="T251" s="207">
        <f>S251*H251</f>
        <v>0</v>
      </c>
      <c r="AR251" s="24" t="s">
        <v>145</v>
      </c>
      <c r="AT251" s="24" t="s">
        <v>141</v>
      </c>
      <c r="AU251" s="24" t="s">
        <v>146</v>
      </c>
      <c r="AY251" s="24" t="s">
        <v>136</v>
      </c>
      <c r="BE251" s="208">
        <f>IF(N251="základní",J251,0)</f>
        <v>0</v>
      </c>
      <c r="BF251" s="208">
        <f>IF(N251="snížená",J251,0)</f>
        <v>0</v>
      </c>
      <c r="BG251" s="208">
        <f>IF(N251="zákl. přenesená",J251,0)</f>
        <v>0</v>
      </c>
      <c r="BH251" s="208">
        <f>IF(N251="sníž. přenesená",J251,0)</f>
        <v>0</v>
      </c>
      <c r="BI251" s="208">
        <f>IF(N251="nulová",J251,0)</f>
        <v>0</v>
      </c>
      <c r="BJ251" s="24" t="s">
        <v>84</v>
      </c>
      <c r="BK251" s="208">
        <f>ROUND(I251*H251,2)</f>
        <v>0</v>
      </c>
      <c r="BL251" s="24" t="s">
        <v>145</v>
      </c>
      <c r="BM251" s="24" t="s">
        <v>311</v>
      </c>
    </row>
    <row r="252" spans="2:47" s="1" customFormat="1" ht="36">
      <c r="B252" s="42"/>
      <c r="C252" s="64"/>
      <c r="D252" s="209" t="s">
        <v>148</v>
      </c>
      <c r="E252" s="64"/>
      <c r="F252" s="210" t="s">
        <v>307</v>
      </c>
      <c r="G252" s="64"/>
      <c r="H252" s="64"/>
      <c r="I252" s="165"/>
      <c r="J252" s="64"/>
      <c r="K252" s="64"/>
      <c r="L252" s="62"/>
      <c r="M252" s="211"/>
      <c r="N252" s="43"/>
      <c r="O252" s="43"/>
      <c r="P252" s="43"/>
      <c r="Q252" s="43"/>
      <c r="R252" s="43"/>
      <c r="S252" s="43"/>
      <c r="T252" s="79"/>
      <c r="AT252" s="24" t="s">
        <v>148</v>
      </c>
      <c r="AU252" s="24" t="s">
        <v>146</v>
      </c>
    </row>
    <row r="253" spans="2:51" s="11" customFormat="1" ht="13.5">
      <c r="B253" s="212"/>
      <c r="C253" s="213"/>
      <c r="D253" s="236" t="s">
        <v>150</v>
      </c>
      <c r="E253" s="246" t="s">
        <v>32</v>
      </c>
      <c r="F253" s="247" t="s">
        <v>297</v>
      </c>
      <c r="G253" s="213"/>
      <c r="H253" s="248">
        <v>93600</v>
      </c>
      <c r="I253" s="217"/>
      <c r="J253" s="213"/>
      <c r="K253" s="213"/>
      <c r="L253" s="218"/>
      <c r="M253" s="219"/>
      <c r="N253" s="220"/>
      <c r="O253" s="220"/>
      <c r="P253" s="220"/>
      <c r="Q253" s="220"/>
      <c r="R253" s="220"/>
      <c r="S253" s="220"/>
      <c r="T253" s="221"/>
      <c r="AT253" s="222" t="s">
        <v>150</v>
      </c>
      <c r="AU253" s="222" t="s">
        <v>146</v>
      </c>
      <c r="AV253" s="11" t="s">
        <v>86</v>
      </c>
      <c r="AW253" s="11" t="s">
        <v>39</v>
      </c>
      <c r="AX253" s="11" t="s">
        <v>84</v>
      </c>
      <c r="AY253" s="222" t="s">
        <v>136</v>
      </c>
    </row>
    <row r="254" spans="2:65" s="1" customFormat="1" ht="28.8" customHeight="1">
      <c r="B254" s="42"/>
      <c r="C254" s="197" t="s">
        <v>312</v>
      </c>
      <c r="D254" s="197" t="s">
        <v>141</v>
      </c>
      <c r="E254" s="198" t="s">
        <v>313</v>
      </c>
      <c r="F254" s="199" t="s">
        <v>314</v>
      </c>
      <c r="G254" s="200" t="s">
        <v>144</v>
      </c>
      <c r="H254" s="201">
        <v>624</v>
      </c>
      <c r="I254" s="202"/>
      <c r="J254" s="203">
        <f>ROUND(I254*H254,2)</f>
        <v>0</v>
      </c>
      <c r="K254" s="199" t="s">
        <v>178</v>
      </c>
      <c r="L254" s="62"/>
      <c r="M254" s="204" t="s">
        <v>32</v>
      </c>
      <c r="N254" s="205" t="s">
        <v>47</v>
      </c>
      <c r="O254" s="43"/>
      <c r="P254" s="206">
        <f>O254*H254</f>
        <v>0</v>
      </c>
      <c r="Q254" s="206">
        <v>0</v>
      </c>
      <c r="R254" s="206">
        <f>Q254*H254</f>
        <v>0</v>
      </c>
      <c r="S254" s="206">
        <v>0</v>
      </c>
      <c r="T254" s="207">
        <f>S254*H254</f>
        <v>0</v>
      </c>
      <c r="AR254" s="24" t="s">
        <v>145</v>
      </c>
      <c r="AT254" s="24" t="s">
        <v>141</v>
      </c>
      <c r="AU254" s="24" t="s">
        <v>146</v>
      </c>
      <c r="AY254" s="24" t="s">
        <v>136</v>
      </c>
      <c r="BE254" s="208">
        <f>IF(N254="základní",J254,0)</f>
        <v>0</v>
      </c>
      <c r="BF254" s="208">
        <f>IF(N254="snížená",J254,0)</f>
        <v>0</v>
      </c>
      <c r="BG254" s="208">
        <f>IF(N254="zákl. přenesená",J254,0)</f>
        <v>0</v>
      </c>
      <c r="BH254" s="208">
        <f>IF(N254="sníž. přenesená",J254,0)</f>
        <v>0</v>
      </c>
      <c r="BI254" s="208">
        <f>IF(N254="nulová",J254,0)</f>
        <v>0</v>
      </c>
      <c r="BJ254" s="24" t="s">
        <v>84</v>
      </c>
      <c r="BK254" s="208">
        <f>ROUND(I254*H254,2)</f>
        <v>0</v>
      </c>
      <c r="BL254" s="24" t="s">
        <v>145</v>
      </c>
      <c r="BM254" s="24" t="s">
        <v>315</v>
      </c>
    </row>
    <row r="255" spans="2:65" s="1" customFormat="1" ht="28.8" customHeight="1">
      <c r="B255" s="42"/>
      <c r="C255" s="197" t="s">
        <v>316</v>
      </c>
      <c r="D255" s="197" t="s">
        <v>141</v>
      </c>
      <c r="E255" s="198" t="s">
        <v>317</v>
      </c>
      <c r="F255" s="199" t="s">
        <v>318</v>
      </c>
      <c r="G255" s="200" t="s">
        <v>233</v>
      </c>
      <c r="H255" s="201">
        <v>9</v>
      </c>
      <c r="I255" s="202"/>
      <c r="J255" s="203">
        <f>ROUND(I255*H255,2)</f>
        <v>0</v>
      </c>
      <c r="K255" s="199" t="s">
        <v>178</v>
      </c>
      <c r="L255" s="62"/>
      <c r="M255" s="204" t="s">
        <v>32</v>
      </c>
      <c r="N255" s="205" t="s">
        <v>47</v>
      </c>
      <c r="O255" s="43"/>
      <c r="P255" s="206">
        <f>O255*H255</f>
        <v>0</v>
      </c>
      <c r="Q255" s="206">
        <v>0</v>
      </c>
      <c r="R255" s="206">
        <f>Q255*H255</f>
        <v>0</v>
      </c>
      <c r="S255" s="206">
        <v>0</v>
      </c>
      <c r="T255" s="207">
        <f>S255*H255</f>
        <v>0</v>
      </c>
      <c r="AR255" s="24" t="s">
        <v>145</v>
      </c>
      <c r="AT255" s="24" t="s">
        <v>141</v>
      </c>
      <c r="AU255" s="24" t="s">
        <v>146</v>
      </c>
      <c r="AY255" s="24" t="s">
        <v>136</v>
      </c>
      <c r="BE255" s="208">
        <f>IF(N255="základní",J255,0)</f>
        <v>0</v>
      </c>
      <c r="BF255" s="208">
        <f>IF(N255="snížená",J255,0)</f>
        <v>0</v>
      </c>
      <c r="BG255" s="208">
        <f>IF(N255="zákl. přenesená",J255,0)</f>
        <v>0</v>
      </c>
      <c r="BH255" s="208">
        <f>IF(N255="sníž. přenesená",J255,0)</f>
        <v>0</v>
      </c>
      <c r="BI255" s="208">
        <f>IF(N255="nulová",J255,0)</f>
        <v>0</v>
      </c>
      <c r="BJ255" s="24" t="s">
        <v>84</v>
      </c>
      <c r="BK255" s="208">
        <f>ROUND(I255*H255,2)</f>
        <v>0</v>
      </c>
      <c r="BL255" s="24" t="s">
        <v>145</v>
      </c>
      <c r="BM255" s="24" t="s">
        <v>319</v>
      </c>
    </row>
    <row r="256" spans="2:47" s="1" customFormat="1" ht="60">
      <c r="B256" s="42"/>
      <c r="C256" s="64"/>
      <c r="D256" s="209" t="s">
        <v>148</v>
      </c>
      <c r="E256" s="64"/>
      <c r="F256" s="210" t="s">
        <v>320</v>
      </c>
      <c r="G256" s="64"/>
      <c r="H256" s="64"/>
      <c r="I256" s="165"/>
      <c r="J256" s="64"/>
      <c r="K256" s="64"/>
      <c r="L256" s="62"/>
      <c r="M256" s="211"/>
      <c r="N256" s="43"/>
      <c r="O256" s="43"/>
      <c r="P256" s="43"/>
      <c r="Q256" s="43"/>
      <c r="R256" s="43"/>
      <c r="S256" s="43"/>
      <c r="T256" s="79"/>
      <c r="AT256" s="24" t="s">
        <v>148</v>
      </c>
      <c r="AU256" s="24" t="s">
        <v>146</v>
      </c>
    </row>
    <row r="257" spans="2:51" s="11" customFormat="1" ht="13.5">
      <c r="B257" s="212"/>
      <c r="C257" s="213"/>
      <c r="D257" s="236" t="s">
        <v>150</v>
      </c>
      <c r="E257" s="246" t="s">
        <v>32</v>
      </c>
      <c r="F257" s="247" t="s">
        <v>321</v>
      </c>
      <c r="G257" s="213"/>
      <c r="H257" s="248">
        <v>9</v>
      </c>
      <c r="I257" s="217"/>
      <c r="J257" s="213"/>
      <c r="K257" s="213"/>
      <c r="L257" s="218"/>
      <c r="M257" s="219"/>
      <c r="N257" s="220"/>
      <c r="O257" s="220"/>
      <c r="P257" s="220"/>
      <c r="Q257" s="220"/>
      <c r="R257" s="220"/>
      <c r="S257" s="220"/>
      <c r="T257" s="221"/>
      <c r="AT257" s="222" t="s">
        <v>150</v>
      </c>
      <c r="AU257" s="222" t="s">
        <v>146</v>
      </c>
      <c r="AV257" s="11" t="s">
        <v>86</v>
      </c>
      <c r="AW257" s="11" t="s">
        <v>39</v>
      </c>
      <c r="AX257" s="11" t="s">
        <v>84</v>
      </c>
      <c r="AY257" s="222" t="s">
        <v>136</v>
      </c>
    </row>
    <row r="258" spans="2:65" s="1" customFormat="1" ht="28.8" customHeight="1">
      <c r="B258" s="42"/>
      <c r="C258" s="197" t="s">
        <v>322</v>
      </c>
      <c r="D258" s="197" t="s">
        <v>141</v>
      </c>
      <c r="E258" s="198" t="s">
        <v>323</v>
      </c>
      <c r="F258" s="199" t="s">
        <v>324</v>
      </c>
      <c r="G258" s="200" t="s">
        <v>233</v>
      </c>
      <c r="H258" s="201">
        <v>1350</v>
      </c>
      <c r="I258" s="202"/>
      <c r="J258" s="203">
        <f>ROUND(I258*H258,2)</f>
        <v>0</v>
      </c>
      <c r="K258" s="199" t="s">
        <v>178</v>
      </c>
      <c r="L258" s="62"/>
      <c r="M258" s="204" t="s">
        <v>32</v>
      </c>
      <c r="N258" s="205" t="s">
        <v>47</v>
      </c>
      <c r="O258" s="43"/>
      <c r="P258" s="206">
        <f>O258*H258</f>
        <v>0</v>
      </c>
      <c r="Q258" s="206">
        <v>0</v>
      </c>
      <c r="R258" s="206">
        <f>Q258*H258</f>
        <v>0</v>
      </c>
      <c r="S258" s="206">
        <v>0</v>
      </c>
      <c r="T258" s="207">
        <f>S258*H258</f>
        <v>0</v>
      </c>
      <c r="AR258" s="24" t="s">
        <v>145</v>
      </c>
      <c r="AT258" s="24" t="s">
        <v>141</v>
      </c>
      <c r="AU258" s="24" t="s">
        <v>146</v>
      </c>
      <c r="AY258" s="24" t="s">
        <v>136</v>
      </c>
      <c r="BE258" s="208">
        <f>IF(N258="základní",J258,0)</f>
        <v>0</v>
      </c>
      <c r="BF258" s="208">
        <f>IF(N258="snížená",J258,0)</f>
        <v>0</v>
      </c>
      <c r="BG258" s="208">
        <f>IF(N258="zákl. přenesená",J258,0)</f>
        <v>0</v>
      </c>
      <c r="BH258" s="208">
        <f>IF(N258="sníž. přenesená",J258,0)</f>
        <v>0</v>
      </c>
      <c r="BI258" s="208">
        <f>IF(N258="nulová",J258,0)</f>
        <v>0</v>
      </c>
      <c r="BJ258" s="24" t="s">
        <v>84</v>
      </c>
      <c r="BK258" s="208">
        <f>ROUND(I258*H258,2)</f>
        <v>0</v>
      </c>
      <c r="BL258" s="24" t="s">
        <v>145</v>
      </c>
      <c r="BM258" s="24" t="s">
        <v>325</v>
      </c>
    </row>
    <row r="259" spans="2:47" s="1" customFormat="1" ht="60">
      <c r="B259" s="42"/>
      <c r="C259" s="64"/>
      <c r="D259" s="209" t="s">
        <v>148</v>
      </c>
      <c r="E259" s="64"/>
      <c r="F259" s="210" t="s">
        <v>320</v>
      </c>
      <c r="G259" s="64"/>
      <c r="H259" s="64"/>
      <c r="I259" s="165"/>
      <c r="J259" s="64"/>
      <c r="K259" s="64"/>
      <c r="L259" s="62"/>
      <c r="M259" s="211"/>
      <c r="N259" s="43"/>
      <c r="O259" s="43"/>
      <c r="P259" s="43"/>
      <c r="Q259" s="43"/>
      <c r="R259" s="43"/>
      <c r="S259" s="43"/>
      <c r="T259" s="79"/>
      <c r="AT259" s="24" t="s">
        <v>148</v>
      </c>
      <c r="AU259" s="24" t="s">
        <v>146</v>
      </c>
    </row>
    <row r="260" spans="2:51" s="11" customFormat="1" ht="13.5">
      <c r="B260" s="212"/>
      <c r="C260" s="213"/>
      <c r="D260" s="236" t="s">
        <v>150</v>
      </c>
      <c r="E260" s="246" t="s">
        <v>32</v>
      </c>
      <c r="F260" s="247" t="s">
        <v>326</v>
      </c>
      <c r="G260" s="213"/>
      <c r="H260" s="248">
        <v>1350</v>
      </c>
      <c r="I260" s="217"/>
      <c r="J260" s="213"/>
      <c r="K260" s="213"/>
      <c r="L260" s="218"/>
      <c r="M260" s="219"/>
      <c r="N260" s="220"/>
      <c r="O260" s="220"/>
      <c r="P260" s="220"/>
      <c r="Q260" s="220"/>
      <c r="R260" s="220"/>
      <c r="S260" s="220"/>
      <c r="T260" s="221"/>
      <c r="AT260" s="222" t="s">
        <v>150</v>
      </c>
      <c r="AU260" s="222" t="s">
        <v>146</v>
      </c>
      <c r="AV260" s="11" t="s">
        <v>86</v>
      </c>
      <c r="AW260" s="11" t="s">
        <v>39</v>
      </c>
      <c r="AX260" s="11" t="s">
        <v>84</v>
      </c>
      <c r="AY260" s="222" t="s">
        <v>136</v>
      </c>
    </row>
    <row r="261" spans="2:65" s="1" customFormat="1" ht="28.8" customHeight="1">
      <c r="B261" s="42"/>
      <c r="C261" s="197" t="s">
        <v>327</v>
      </c>
      <c r="D261" s="197" t="s">
        <v>141</v>
      </c>
      <c r="E261" s="198" t="s">
        <v>328</v>
      </c>
      <c r="F261" s="199" t="s">
        <v>329</v>
      </c>
      <c r="G261" s="200" t="s">
        <v>233</v>
      </c>
      <c r="H261" s="201">
        <v>9</v>
      </c>
      <c r="I261" s="202"/>
      <c r="J261" s="203">
        <f>ROUND(I261*H261,2)</f>
        <v>0</v>
      </c>
      <c r="K261" s="199" t="s">
        <v>178</v>
      </c>
      <c r="L261" s="62"/>
      <c r="M261" s="204" t="s">
        <v>32</v>
      </c>
      <c r="N261" s="205" t="s">
        <v>47</v>
      </c>
      <c r="O261" s="43"/>
      <c r="P261" s="206">
        <f>O261*H261</f>
        <v>0</v>
      </c>
      <c r="Q261" s="206">
        <v>0</v>
      </c>
      <c r="R261" s="206">
        <f>Q261*H261</f>
        <v>0</v>
      </c>
      <c r="S261" s="206">
        <v>0</v>
      </c>
      <c r="T261" s="207">
        <f>S261*H261</f>
        <v>0</v>
      </c>
      <c r="AR261" s="24" t="s">
        <v>145</v>
      </c>
      <c r="AT261" s="24" t="s">
        <v>141</v>
      </c>
      <c r="AU261" s="24" t="s">
        <v>146</v>
      </c>
      <c r="AY261" s="24" t="s">
        <v>136</v>
      </c>
      <c r="BE261" s="208">
        <f>IF(N261="základní",J261,0)</f>
        <v>0</v>
      </c>
      <c r="BF261" s="208">
        <f>IF(N261="snížená",J261,0)</f>
        <v>0</v>
      </c>
      <c r="BG261" s="208">
        <f>IF(N261="zákl. přenesená",J261,0)</f>
        <v>0</v>
      </c>
      <c r="BH261" s="208">
        <f>IF(N261="sníž. přenesená",J261,0)</f>
        <v>0</v>
      </c>
      <c r="BI261" s="208">
        <f>IF(N261="nulová",J261,0)</f>
        <v>0</v>
      </c>
      <c r="BJ261" s="24" t="s">
        <v>84</v>
      </c>
      <c r="BK261" s="208">
        <f>ROUND(I261*H261,2)</f>
        <v>0</v>
      </c>
      <c r="BL261" s="24" t="s">
        <v>145</v>
      </c>
      <c r="BM261" s="24" t="s">
        <v>330</v>
      </c>
    </row>
    <row r="262" spans="2:47" s="1" customFormat="1" ht="48">
      <c r="B262" s="42"/>
      <c r="C262" s="64"/>
      <c r="D262" s="236" t="s">
        <v>148</v>
      </c>
      <c r="E262" s="64"/>
      <c r="F262" s="263" t="s">
        <v>331</v>
      </c>
      <c r="G262" s="64"/>
      <c r="H262" s="64"/>
      <c r="I262" s="165"/>
      <c r="J262" s="64"/>
      <c r="K262" s="64"/>
      <c r="L262" s="62"/>
      <c r="M262" s="211"/>
      <c r="N262" s="43"/>
      <c r="O262" s="43"/>
      <c r="P262" s="43"/>
      <c r="Q262" s="43"/>
      <c r="R262" s="43"/>
      <c r="S262" s="43"/>
      <c r="T262" s="79"/>
      <c r="AT262" s="24" t="s">
        <v>148</v>
      </c>
      <c r="AU262" s="24" t="s">
        <v>146</v>
      </c>
    </row>
    <row r="263" spans="2:65" s="1" customFormat="1" ht="28.8" customHeight="1">
      <c r="B263" s="42"/>
      <c r="C263" s="197" t="s">
        <v>332</v>
      </c>
      <c r="D263" s="197" t="s">
        <v>141</v>
      </c>
      <c r="E263" s="198" t="s">
        <v>333</v>
      </c>
      <c r="F263" s="199" t="s">
        <v>334</v>
      </c>
      <c r="G263" s="200" t="s">
        <v>233</v>
      </c>
      <c r="H263" s="201">
        <v>35</v>
      </c>
      <c r="I263" s="202"/>
      <c r="J263" s="203">
        <f>ROUND(I263*H263,2)</f>
        <v>0</v>
      </c>
      <c r="K263" s="199" t="s">
        <v>178</v>
      </c>
      <c r="L263" s="62"/>
      <c r="M263" s="204" t="s">
        <v>32</v>
      </c>
      <c r="N263" s="205" t="s">
        <v>47</v>
      </c>
      <c r="O263" s="43"/>
      <c r="P263" s="206">
        <f>O263*H263</f>
        <v>0</v>
      </c>
      <c r="Q263" s="206">
        <v>0</v>
      </c>
      <c r="R263" s="206">
        <f>Q263*H263</f>
        <v>0</v>
      </c>
      <c r="S263" s="206">
        <v>0</v>
      </c>
      <c r="T263" s="207">
        <f>S263*H263</f>
        <v>0</v>
      </c>
      <c r="AR263" s="24" t="s">
        <v>145</v>
      </c>
      <c r="AT263" s="24" t="s">
        <v>141</v>
      </c>
      <c r="AU263" s="24" t="s">
        <v>146</v>
      </c>
      <c r="AY263" s="24" t="s">
        <v>136</v>
      </c>
      <c r="BE263" s="208">
        <f>IF(N263="základní",J263,0)</f>
        <v>0</v>
      </c>
      <c r="BF263" s="208">
        <f>IF(N263="snížená",J263,0)</f>
        <v>0</v>
      </c>
      <c r="BG263" s="208">
        <f>IF(N263="zákl. přenesená",J263,0)</f>
        <v>0</v>
      </c>
      <c r="BH263" s="208">
        <f>IF(N263="sníž. přenesená",J263,0)</f>
        <v>0</v>
      </c>
      <c r="BI263" s="208">
        <f>IF(N263="nulová",J263,0)</f>
        <v>0</v>
      </c>
      <c r="BJ263" s="24" t="s">
        <v>84</v>
      </c>
      <c r="BK263" s="208">
        <f>ROUND(I263*H263,2)</f>
        <v>0</v>
      </c>
      <c r="BL263" s="24" t="s">
        <v>145</v>
      </c>
      <c r="BM263" s="24" t="s">
        <v>335</v>
      </c>
    </row>
    <row r="264" spans="2:47" s="1" customFormat="1" ht="24">
      <c r="B264" s="42"/>
      <c r="C264" s="64"/>
      <c r="D264" s="236" t="s">
        <v>148</v>
      </c>
      <c r="E264" s="64"/>
      <c r="F264" s="263" t="s">
        <v>336</v>
      </c>
      <c r="G264" s="64"/>
      <c r="H264" s="64"/>
      <c r="I264" s="165"/>
      <c r="J264" s="64"/>
      <c r="K264" s="64"/>
      <c r="L264" s="62"/>
      <c r="M264" s="211"/>
      <c r="N264" s="43"/>
      <c r="O264" s="43"/>
      <c r="P264" s="43"/>
      <c r="Q264" s="43"/>
      <c r="R264" s="43"/>
      <c r="S264" s="43"/>
      <c r="T264" s="79"/>
      <c r="AT264" s="24" t="s">
        <v>148</v>
      </c>
      <c r="AU264" s="24" t="s">
        <v>146</v>
      </c>
    </row>
    <row r="265" spans="2:65" s="1" customFormat="1" ht="28.8" customHeight="1">
      <c r="B265" s="42"/>
      <c r="C265" s="197" t="s">
        <v>337</v>
      </c>
      <c r="D265" s="197" t="s">
        <v>141</v>
      </c>
      <c r="E265" s="198" t="s">
        <v>338</v>
      </c>
      <c r="F265" s="199" t="s">
        <v>339</v>
      </c>
      <c r="G265" s="200" t="s">
        <v>233</v>
      </c>
      <c r="H265" s="201">
        <v>5250</v>
      </c>
      <c r="I265" s="202"/>
      <c r="J265" s="203">
        <f>ROUND(I265*H265,2)</f>
        <v>0</v>
      </c>
      <c r="K265" s="199" t="s">
        <v>178</v>
      </c>
      <c r="L265" s="62"/>
      <c r="M265" s="204" t="s">
        <v>32</v>
      </c>
      <c r="N265" s="205" t="s">
        <v>47</v>
      </c>
      <c r="O265" s="43"/>
      <c r="P265" s="206">
        <f>O265*H265</f>
        <v>0</v>
      </c>
      <c r="Q265" s="206">
        <v>0</v>
      </c>
      <c r="R265" s="206">
        <f>Q265*H265</f>
        <v>0</v>
      </c>
      <c r="S265" s="206">
        <v>0</v>
      </c>
      <c r="T265" s="207">
        <f>S265*H265</f>
        <v>0</v>
      </c>
      <c r="AR265" s="24" t="s">
        <v>145</v>
      </c>
      <c r="AT265" s="24" t="s">
        <v>141</v>
      </c>
      <c r="AU265" s="24" t="s">
        <v>146</v>
      </c>
      <c r="AY265" s="24" t="s">
        <v>136</v>
      </c>
      <c r="BE265" s="208">
        <f>IF(N265="základní",J265,0)</f>
        <v>0</v>
      </c>
      <c r="BF265" s="208">
        <f>IF(N265="snížená",J265,0)</f>
        <v>0</v>
      </c>
      <c r="BG265" s="208">
        <f>IF(N265="zákl. přenesená",J265,0)</f>
        <v>0</v>
      </c>
      <c r="BH265" s="208">
        <f>IF(N265="sníž. přenesená",J265,0)</f>
        <v>0</v>
      </c>
      <c r="BI265" s="208">
        <f>IF(N265="nulová",J265,0)</f>
        <v>0</v>
      </c>
      <c r="BJ265" s="24" t="s">
        <v>84</v>
      </c>
      <c r="BK265" s="208">
        <f>ROUND(I265*H265,2)</f>
        <v>0</v>
      </c>
      <c r="BL265" s="24" t="s">
        <v>145</v>
      </c>
      <c r="BM265" s="24" t="s">
        <v>340</v>
      </c>
    </row>
    <row r="266" spans="2:47" s="1" customFormat="1" ht="24">
      <c r="B266" s="42"/>
      <c r="C266" s="64"/>
      <c r="D266" s="209" t="s">
        <v>148</v>
      </c>
      <c r="E266" s="64"/>
      <c r="F266" s="210" t="s">
        <v>336</v>
      </c>
      <c r="G266" s="64"/>
      <c r="H266" s="64"/>
      <c r="I266" s="165"/>
      <c r="J266" s="64"/>
      <c r="K266" s="64"/>
      <c r="L266" s="62"/>
      <c r="M266" s="211"/>
      <c r="N266" s="43"/>
      <c r="O266" s="43"/>
      <c r="P266" s="43"/>
      <c r="Q266" s="43"/>
      <c r="R266" s="43"/>
      <c r="S266" s="43"/>
      <c r="T266" s="79"/>
      <c r="AT266" s="24" t="s">
        <v>148</v>
      </c>
      <c r="AU266" s="24" t="s">
        <v>146</v>
      </c>
    </row>
    <row r="267" spans="2:51" s="11" customFormat="1" ht="13.5">
      <c r="B267" s="212"/>
      <c r="C267" s="213"/>
      <c r="D267" s="236" t="s">
        <v>150</v>
      </c>
      <c r="E267" s="246" t="s">
        <v>32</v>
      </c>
      <c r="F267" s="247" t="s">
        <v>341</v>
      </c>
      <c r="G267" s="213"/>
      <c r="H267" s="248">
        <v>5250</v>
      </c>
      <c r="I267" s="217"/>
      <c r="J267" s="213"/>
      <c r="K267" s="213"/>
      <c r="L267" s="218"/>
      <c r="M267" s="219"/>
      <c r="N267" s="220"/>
      <c r="O267" s="220"/>
      <c r="P267" s="220"/>
      <c r="Q267" s="220"/>
      <c r="R267" s="220"/>
      <c r="S267" s="220"/>
      <c r="T267" s="221"/>
      <c r="AT267" s="222" t="s">
        <v>150</v>
      </c>
      <c r="AU267" s="222" t="s">
        <v>146</v>
      </c>
      <c r="AV267" s="11" t="s">
        <v>86</v>
      </c>
      <c r="AW267" s="11" t="s">
        <v>39</v>
      </c>
      <c r="AX267" s="11" t="s">
        <v>84</v>
      </c>
      <c r="AY267" s="222" t="s">
        <v>136</v>
      </c>
    </row>
    <row r="268" spans="2:65" s="1" customFormat="1" ht="28.8" customHeight="1">
      <c r="B268" s="42"/>
      <c r="C268" s="197" t="s">
        <v>342</v>
      </c>
      <c r="D268" s="197" t="s">
        <v>141</v>
      </c>
      <c r="E268" s="198" t="s">
        <v>343</v>
      </c>
      <c r="F268" s="199" t="s">
        <v>344</v>
      </c>
      <c r="G268" s="200" t="s">
        <v>233</v>
      </c>
      <c r="H268" s="201">
        <v>35</v>
      </c>
      <c r="I268" s="202"/>
      <c r="J268" s="203">
        <f>ROUND(I268*H268,2)</f>
        <v>0</v>
      </c>
      <c r="K268" s="199" t="s">
        <v>178</v>
      </c>
      <c r="L268" s="62"/>
      <c r="M268" s="204" t="s">
        <v>32</v>
      </c>
      <c r="N268" s="205" t="s">
        <v>47</v>
      </c>
      <c r="O268" s="43"/>
      <c r="P268" s="206">
        <f>O268*H268</f>
        <v>0</v>
      </c>
      <c r="Q268" s="206">
        <v>0</v>
      </c>
      <c r="R268" s="206">
        <f>Q268*H268</f>
        <v>0</v>
      </c>
      <c r="S268" s="206">
        <v>0</v>
      </c>
      <c r="T268" s="207">
        <f>S268*H268</f>
        <v>0</v>
      </c>
      <c r="AR268" s="24" t="s">
        <v>145</v>
      </c>
      <c r="AT268" s="24" t="s">
        <v>141</v>
      </c>
      <c r="AU268" s="24" t="s">
        <v>146</v>
      </c>
      <c r="AY268" s="24" t="s">
        <v>136</v>
      </c>
      <c r="BE268" s="208">
        <f>IF(N268="základní",J268,0)</f>
        <v>0</v>
      </c>
      <c r="BF268" s="208">
        <f>IF(N268="snížená",J268,0)</f>
        <v>0</v>
      </c>
      <c r="BG268" s="208">
        <f>IF(N268="zákl. přenesená",J268,0)</f>
        <v>0</v>
      </c>
      <c r="BH268" s="208">
        <f>IF(N268="sníž. přenesená",J268,0)</f>
        <v>0</v>
      </c>
      <c r="BI268" s="208">
        <f>IF(N268="nulová",J268,0)</f>
        <v>0</v>
      </c>
      <c r="BJ268" s="24" t="s">
        <v>84</v>
      </c>
      <c r="BK268" s="208">
        <f>ROUND(I268*H268,2)</f>
        <v>0</v>
      </c>
      <c r="BL268" s="24" t="s">
        <v>145</v>
      </c>
      <c r="BM268" s="24" t="s">
        <v>345</v>
      </c>
    </row>
    <row r="269" spans="2:63" s="10" customFormat="1" ht="22.35" customHeight="1">
      <c r="B269" s="178"/>
      <c r="C269" s="179"/>
      <c r="D269" s="194" t="s">
        <v>75</v>
      </c>
      <c r="E269" s="195" t="s">
        <v>346</v>
      </c>
      <c r="F269" s="195" t="s">
        <v>347</v>
      </c>
      <c r="G269" s="179"/>
      <c r="H269" s="179"/>
      <c r="I269" s="182"/>
      <c r="J269" s="196">
        <f>BK269</f>
        <v>0</v>
      </c>
      <c r="K269" s="179"/>
      <c r="L269" s="184"/>
      <c r="M269" s="185"/>
      <c r="N269" s="186"/>
      <c r="O269" s="186"/>
      <c r="P269" s="187">
        <f>SUM(P270:P310)</f>
        <v>0</v>
      </c>
      <c r="Q269" s="186"/>
      <c r="R269" s="187">
        <f>SUM(R270:R310)</f>
        <v>0</v>
      </c>
      <c r="S269" s="186"/>
      <c r="T269" s="188">
        <f>SUM(T270:T310)</f>
        <v>10.3577</v>
      </c>
      <c r="AR269" s="189" t="s">
        <v>84</v>
      </c>
      <c r="AT269" s="190" t="s">
        <v>75</v>
      </c>
      <c r="AU269" s="190" t="s">
        <v>86</v>
      </c>
      <c r="AY269" s="189" t="s">
        <v>136</v>
      </c>
      <c r="BK269" s="191">
        <f>SUM(BK270:BK310)</f>
        <v>0</v>
      </c>
    </row>
    <row r="270" spans="2:65" s="1" customFormat="1" ht="20.4" customHeight="1">
      <c r="B270" s="42"/>
      <c r="C270" s="197" t="s">
        <v>348</v>
      </c>
      <c r="D270" s="197" t="s">
        <v>141</v>
      </c>
      <c r="E270" s="198" t="s">
        <v>349</v>
      </c>
      <c r="F270" s="199" t="s">
        <v>350</v>
      </c>
      <c r="G270" s="200" t="s">
        <v>233</v>
      </c>
      <c r="H270" s="201">
        <v>50</v>
      </c>
      <c r="I270" s="202"/>
      <c r="J270" s="203">
        <f>ROUND(I270*H270,2)</f>
        <v>0</v>
      </c>
      <c r="K270" s="199" t="s">
        <v>178</v>
      </c>
      <c r="L270" s="62"/>
      <c r="M270" s="204" t="s">
        <v>32</v>
      </c>
      <c r="N270" s="205" t="s">
        <v>47</v>
      </c>
      <c r="O270" s="43"/>
      <c r="P270" s="206">
        <f>O270*H270</f>
        <v>0</v>
      </c>
      <c r="Q270" s="206">
        <v>0</v>
      </c>
      <c r="R270" s="206">
        <f>Q270*H270</f>
        <v>0</v>
      </c>
      <c r="S270" s="206">
        <v>0.00167</v>
      </c>
      <c r="T270" s="207">
        <f>S270*H270</f>
        <v>0.0835</v>
      </c>
      <c r="AR270" s="24" t="s">
        <v>145</v>
      </c>
      <c r="AT270" s="24" t="s">
        <v>141</v>
      </c>
      <c r="AU270" s="24" t="s">
        <v>146</v>
      </c>
      <c r="AY270" s="24" t="s">
        <v>136</v>
      </c>
      <c r="BE270" s="208">
        <f>IF(N270="základní",J270,0)</f>
        <v>0</v>
      </c>
      <c r="BF270" s="208">
        <f>IF(N270="snížená",J270,0)</f>
        <v>0</v>
      </c>
      <c r="BG270" s="208">
        <f>IF(N270="zákl. přenesená",J270,0)</f>
        <v>0</v>
      </c>
      <c r="BH270" s="208">
        <f>IF(N270="sníž. přenesená",J270,0)</f>
        <v>0</v>
      </c>
      <c r="BI270" s="208">
        <f>IF(N270="nulová",J270,0)</f>
        <v>0</v>
      </c>
      <c r="BJ270" s="24" t="s">
        <v>84</v>
      </c>
      <c r="BK270" s="208">
        <f>ROUND(I270*H270,2)</f>
        <v>0</v>
      </c>
      <c r="BL270" s="24" t="s">
        <v>145</v>
      </c>
      <c r="BM270" s="24" t="s">
        <v>351</v>
      </c>
    </row>
    <row r="271" spans="2:51" s="11" customFormat="1" ht="13.5">
      <c r="B271" s="212"/>
      <c r="C271" s="213"/>
      <c r="D271" s="236" t="s">
        <v>150</v>
      </c>
      <c r="E271" s="246" t="s">
        <v>32</v>
      </c>
      <c r="F271" s="247" t="s">
        <v>352</v>
      </c>
      <c r="G271" s="213"/>
      <c r="H271" s="248">
        <v>50</v>
      </c>
      <c r="I271" s="217"/>
      <c r="J271" s="213"/>
      <c r="K271" s="213"/>
      <c r="L271" s="218"/>
      <c r="M271" s="219"/>
      <c r="N271" s="220"/>
      <c r="O271" s="220"/>
      <c r="P271" s="220"/>
      <c r="Q271" s="220"/>
      <c r="R271" s="220"/>
      <c r="S271" s="220"/>
      <c r="T271" s="221"/>
      <c r="AT271" s="222" t="s">
        <v>150</v>
      </c>
      <c r="AU271" s="222" t="s">
        <v>146</v>
      </c>
      <c r="AV271" s="11" t="s">
        <v>86</v>
      </c>
      <c r="AW271" s="11" t="s">
        <v>39</v>
      </c>
      <c r="AX271" s="11" t="s">
        <v>84</v>
      </c>
      <c r="AY271" s="222" t="s">
        <v>136</v>
      </c>
    </row>
    <row r="272" spans="2:65" s="1" customFormat="1" ht="20.4" customHeight="1">
      <c r="B272" s="42"/>
      <c r="C272" s="197" t="s">
        <v>353</v>
      </c>
      <c r="D272" s="197" t="s">
        <v>141</v>
      </c>
      <c r="E272" s="198" t="s">
        <v>354</v>
      </c>
      <c r="F272" s="199" t="s">
        <v>355</v>
      </c>
      <c r="G272" s="200" t="s">
        <v>233</v>
      </c>
      <c r="H272" s="201">
        <v>50</v>
      </c>
      <c r="I272" s="202"/>
      <c r="J272" s="203">
        <f>ROUND(I272*H272,2)</f>
        <v>0</v>
      </c>
      <c r="K272" s="199" t="s">
        <v>178</v>
      </c>
      <c r="L272" s="62"/>
      <c r="M272" s="204" t="s">
        <v>32</v>
      </c>
      <c r="N272" s="205" t="s">
        <v>47</v>
      </c>
      <c r="O272" s="43"/>
      <c r="P272" s="206">
        <f>O272*H272</f>
        <v>0</v>
      </c>
      <c r="Q272" s="206">
        <v>0</v>
      </c>
      <c r="R272" s="206">
        <f>Q272*H272</f>
        <v>0</v>
      </c>
      <c r="S272" s="206">
        <v>0.00223</v>
      </c>
      <c r="T272" s="207">
        <f>S272*H272</f>
        <v>0.11150000000000002</v>
      </c>
      <c r="AR272" s="24" t="s">
        <v>145</v>
      </c>
      <c r="AT272" s="24" t="s">
        <v>141</v>
      </c>
      <c r="AU272" s="24" t="s">
        <v>146</v>
      </c>
      <c r="AY272" s="24" t="s">
        <v>136</v>
      </c>
      <c r="BE272" s="208">
        <f>IF(N272="základní",J272,0)</f>
        <v>0</v>
      </c>
      <c r="BF272" s="208">
        <f>IF(N272="snížená",J272,0)</f>
        <v>0</v>
      </c>
      <c r="BG272" s="208">
        <f>IF(N272="zákl. přenesená",J272,0)</f>
        <v>0</v>
      </c>
      <c r="BH272" s="208">
        <f>IF(N272="sníž. přenesená",J272,0)</f>
        <v>0</v>
      </c>
      <c r="BI272" s="208">
        <f>IF(N272="nulová",J272,0)</f>
        <v>0</v>
      </c>
      <c r="BJ272" s="24" t="s">
        <v>84</v>
      </c>
      <c r="BK272" s="208">
        <f>ROUND(I272*H272,2)</f>
        <v>0</v>
      </c>
      <c r="BL272" s="24" t="s">
        <v>145</v>
      </c>
      <c r="BM272" s="24" t="s">
        <v>356</v>
      </c>
    </row>
    <row r="273" spans="2:51" s="11" customFormat="1" ht="13.5">
      <c r="B273" s="212"/>
      <c r="C273" s="213"/>
      <c r="D273" s="236" t="s">
        <v>150</v>
      </c>
      <c r="E273" s="246" t="s">
        <v>32</v>
      </c>
      <c r="F273" s="247" t="s">
        <v>352</v>
      </c>
      <c r="G273" s="213"/>
      <c r="H273" s="248">
        <v>50</v>
      </c>
      <c r="I273" s="217"/>
      <c r="J273" s="213"/>
      <c r="K273" s="213"/>
      <c r="L273" s="218"/>
      <c r="M273" s="219"/>
      <c r="N273" s="220"/>
      <c r="O273" s="220"/>
      <c r="P273" s="220"/>
      <c r="Q273" s="220"/>
      <c r="R273" s="220"/>
      <c r="S273" s="220"/>
      <c r="T273" s="221"/>
      <c r="AT273" s="222" t="s">
        <v>150</v>
      </c>
      <c r="AU273" s="222" t="s">
        <v>146</v>
      </c>
      <c r="AV273" s="11" t="s">
        <v>86</v>
      </c>
      <c r="AW273" s="11" t="s">
        <v>39</v>
      </c>
      <c r="AX273" s="11" t="s">
        <v>84</v>
      </c>
      <c r="AY273" s="222" t="s">
        <v>136</v>
      </c>
    </row>
    <row r="274" spans="2:65" s="1" customFormat="1" ht="40.2" customHeight="1">
      <c r="B274" s="42"/>
      <c r="C274" s="197" t="s">
        <v>357</v>
      </c>
      <c r="D274" s="197" t="s">
        <v>141</v>
      </c>
      <c r="E274" s="198" t="s">
        <v>358</v>
      </c>
      <c r="F274" s="199" t="s">
        <v>359</v>
      </c>
      <c r="G274" s="200" t="s">
        <v>144</v>
      </c>
      <c r="H274" s="201">
        <v>458.85</v>
      </c>
      <c r="I274" s="202"/>
      <c r="J274" s="203">
        <f>ROUND(I274*H274,2)</f>
        <v>0</v>
      </c>
      <c r="K274" s="199" t="s">
        <v>178</v>
      </c>
      <c r="L274" s="62"/>
      <c r="M274" s="204" t="s">
        <v>32</v>
      </c>
      <c r="N274" s="205" t="s">
        <v>47</v>
      </c>
      <c r="O274" s="43"/>
      <c r="P274" s="206">
        <f>O274*H274</f>
        <v>0</v>
      </c>
      <c r="Q274" s="206">
        <v>0</v>
      </c>
      <c r="R274" s="206">
        <f>Q274*H274</f>
        <v>0</v>
      </c>
      <c r="S274" s="206">
        <v>0.022</v>
      </c>
      <c r="T274" s="207">
        <f>S274*H274</f>
        <v>10.0947</v>
      </c>
      <c r="AR274" s="24" t="s">
        <v>145</v>
      </c>
      <c r="AT274" s="24" t="s">
        <v>141</v>
      </c>
      <c r="AU274" s="24" t="s">
        <v>146</v>
      </c>
      <c r="AY274" s="24" t="s">
        <v>136</v>
      </c>
      <c r="BE274" s="208">
        <f>IF(N274="základní",J274,0)</f>
        <v>0</v>
      </c>
      <c r="BF274" s="208">
        <f>IF(N274="snížená",J274,0)</f>
        <v>0</v>
      </c>
      <c r="BG274" s="208">
        <f>IF(N274="zákl. přenesená",J274,0)</f>
        <v>0</v>
      </c>
      <c r="BH274" s="208">
        <f>IF(N274="sníž. přenesená",J274,0)</f>
        <v>0</v>
      </c>
      <c r="BI274" s="208">
        <f>IF(N274="nulová",J274,0)</f>
        <v>0</v>
      </c>
      <c r="BJ274" s="24" t="s">
        <v>84</v>
      </c>
      <c r="BK274" s="208">
        <f>ROUND(I274*H274,2)</f>
        <v>0</v>
      </c>
      <c r="BL274" s="24" t="s">
        <v>145</v>
      </c>
      <c r="BM274" s="24" t="s">
        <v>360</v>
      </c>
    </row>
    <row r="275" spans="2:51" s="11" customFormat="1" ht="13.5">
      <c r="B275" s="212"/>
      <c r="C275" s="213"/>
      <c r="D275" s="209" t="s">
        <v>150</v>
      </c>
      <c r="E275" s="214" t="s">
        <v>32</v>
      </c>
      <c r="F275" s="215" t="s">
        <v>151</v>
      </c>
      <c r="G275" s="213"/>
      <c r="H275" s="216">
        <v>372.96</v>
      </c>
      <c r="I275" s="217"/>
      <c r="J275" s="213"/>
      <c r="K275" s="213"/>
      <c r="L275" s="218"/>
      <c r="M275" s="219"/>
      <c r="N275" s="220"/>
      <c r="O275" s="220"/>
      <c r="P275" s="220"/>
      <c r="Q275" s="220"/>
      <c r="R275" s="220"/>
      <c r="S275" s="220"/>
      <c r="T275" s="221"/>
      <c r="AT275" s="222" t="s">
        <v>150</v>
      </c>
      <c r="AU275" s="222" t="s">
        <v>146</v>
      </c>
      <c r="AV275" s="11" t="s">
        <v>86</v>
      </c>
      <c r="AW275" s="11" t="s">
        <v>39</v>
      </c>
      <c r="AX275" s="11" t="s">
        <v>76</v>
      </c>
      <c r="AY275" s="222" t="s">
        <v>136</v>
      </c>
    </row>
    <row r="276" spans="2:51" s="11" customFormat="1" ht="13.5">
      <c r="B276" s="212"/>
      <c r="C276" s="213"/>
      <c r="D276" s="209" t="s">
        <v>150</v>
      </c>
      <c r="E276" s="214" t="s">
        <v>32</v>
      </c>
      <c r="F276" s="215" t="s">
        <v>152</v>
      </c>
      <c r="G276" s="213"/>
      <c r="H276" s="216">
        <v>10.08</v>
      </c>
      <c r="I276" s="217"/>
      <c r="J276" s="213"/>
      <c r="K276" s="213"/>
      <c r="L276" s="218"/>
      <c r="M276" s="219"/>
      <c r="N276" s="220"/>
      <c r="O276" s="220"/>
      <c r="P276" s="220"/>
      <c r="Q276" s="220"/>
      <c r="R276" s="220"/>
      <c r="S276" s="220"/>
      <c r="T276" s="221"/>
      <c r="AT276" s="222" t="s">
        <v>150</v>
      </c>
      <c r="AU276" s="222" t="s">
        <v>146</v>
      </c>
      <c r="AV276" s="11" t="s">
        <v>86</v>
      </c>
      <c r="AW276" s="11" t="s">
        <v>39</v>
      </c>
      <c r="AX276" s="11" t="s">
        <v>76</v>
      </c>
      <c r="AY276" s="222" t="s">
        <v>136</v>
      </c>
    </row>
    <row r="277" spans="2:51" s="11" customFormat="1" ht="13.5">
      <c r="B277" s="212"/>
      <c r="C277" s="213"/>
      <c r="D277" s="209" t="s">
        <v>150</v>
      </c>
      <c r="E277" s="214" t="s">
        <v>32</v>
      </c>
      <c r="F277" s="215" t="s">
        <v>153</v>
      </c>
      <c r="G277" s="213"/>
      <c r="H277" s="216">
        <v>17.64</v>
      </c>
      <c r="I277" s="217"/>
      <c r="J277" s="213"/>
      <c r="K277" s="213"/>
      <c r="L277" s="218"/>
      <c r="M277" s="219"/>
      <c r="N277" s="220"/>
      <c r="O277" s="220"/>
      <c r="P277" s="220"/>
      <c r="Q277" s="220"/>
      <c r="R277" s="220"/>
      <c r="S277" s="220"/>
      <c r="T277" s="221"/>
      <c r="AT277" s="222" t="s">
        <v>150</v>
      </c>
      <c r="AU277" s="222" t="s">
        <v>146</v>
      </c>
      <c r="AV277" s="11" t="s">
        <v>86</v>
      </c>
      <c r="AW277" s="11" t="s">
        <v>39</v>
      </c>
      <c r="AX277" s="11" t="s">
        <v>76</v>
      </c>
      <c r="AY277" s="222" t="s">
        <v>136</v>
      </c>
    </row>
    <row r="278" spans="2:51" s="11" customFormat="1" ht="13.5">
      <c r="B278" s="212"/>
      <c r="C278" s="213"/>
      <c r="D278" s="209" t="s">
        <v>150</v>
      </c>
      <c r="E278" s="214" t="s">
        <v>32</v>
      </c>
      <c r="F278" s="215" t="s">
        <v>154</v>
      </c>
      <c r="G278" s="213"/>
      <c r="H278" s="216">
        <v>-14.28</v>
      </c>
      <c r="I278" s="217"/>
      <c r="J278" s="213"/>
      <c r="K278" s="213"/>
      <c r="L278" s="218"/>
      <c r="M278" s="219"/>
      <c r="N278" s="220"/>
      <c r="O278" s="220"/>
      <c r="P278" s="220"/>
      <c r="Q278" s="220"/>
      <c r="R278" s="220"/>
      <c r="S278" s="220"/>
      <c r="T278" s="221"/>
      <c r="AT278" s="222" t="s">
        <v>150</v>
      </c>
      <c r="AU278" s="222" t="s">
        <v>146</v>
      </c>
      <c r="AV278" s="11" t="s">
        <v>86</v>
      </c>
      <c r="AW278" s="11" t="s">
        <v>39</v>
      </c>
      <c r="AX278" s="11" t="s">
        <v>76</v>
      </c>
      <c r="AY278" s="222" t="s">
        <v>136</v>
      </c>
    </row>
    <row r="279" spans="2:51" s="11" customFormat="1" ht="36">
      <c r="B279" s="212"/>
      <c r="C279" s="213"/>
      <c r="D279" s="209" t="s">
        <v>150</v>
      </c>
      <c r="E279" s="214" t="s">
        <v>32</v>
      </c>
      <c r="F279" s="215" t="s">
        <v>155</v>
      </c>
      <c r="G279" s="213"/>
      <c r="H279" s="216">
        <v>-29.106</v>
      </c>
      <c r="I279" s="217"/>
      <c r="J279" s="213"/>
      <c r="K279" s="213"/>
      <c r="L279" s="218"/>
      <c r="M279" s="219"/>
      <c r="N279" s="220"/>
      <c r="O279" s="220"/>
      <c r="P279" s="220"/>
      <c r="Q279" s="220"/>
      <c r="R279" s="220"/>
      <c r="S279" s="220"/>
      <c r="T279" s="221"/>
      <c r="AT279" s="222" t="s">
        <v>150</v>
      </c>
      <c r="AU279" s="222" t="s">
        <v>146</v>
      </c>
      <c r="AV279" s="11" t="s">
        <v>86</v>
      </c>
      <c r="AW279" s="11" t="s">
        <v>39</v>
      </c>
      <c r="AX279" s="11" t="s">
        <v>76</v>
      </c>
      <c r="AY279" s="222" t="s">
        <v>136</v>
      </c>
    </row>
    <row r="280" spans="2:51" s="11" customFormat="1" ht="13.5">
      <c r="B280" s="212"/>
      <c r="C280" s="213"/>
      <c r="D280" s="209" t="s">
        <v>150</v>
      </c>
      <c r="E280" s="214" t="s">
        <v>32</v>
      </c>
      <c r="F280" s="215" t="s">
        <v>156</v>
      </c>
      <c r="G280" s="213"/>
      <c r="H280" s="216">
        <v>-28.854</v>
      </c>
      <c r="I280" s="217"/>
      <c r="J280" s="213"/>
      <c r="K280" s="213"/>
      <c r="L280" s="218"/>
      <c r="M280" s="219"/>
      <c r="N280" s="220"/>
      <c r="O280" s="220"/>
      <c r="P280" s="220"/>
      <c r="Q280" s="220"/>
      <c r="R280" s="220"/>
      <c r="S280" s="220"/>
      <c r="T280" s="221"/>
      <c r="AT280" s="222" t="s">
        <v>150</v>
      </c>
      <c r="AU280" s="222" t="s">
        <v>146</v>
      </c>
      <c r="AV280" s="11" t="s">
        <v>86</v>
      </c>
      <c r="AW280" s="11" t="s">
        <v>39</v>
      </c>
      <c r="AX280" s="11" t="s">
        <v>76</v>
      </c>
      <c r="AY280" s="222" t="s">
        <v>136</v>
      </c>
    </row>
    <row r="281" spans="2:51" s="11" customFormat="1" ht="13.5">
      <c r="B281" s="212"/>
      <c r="C281" s="213"/>
      <c r="D281" s="209" t="s">
        <v>150</v>
      </c>
      <c r="E281" s="214" t="s">
        <v>32</v>
      </c>
      <c r="F281" s="215" t="s">
        <v>157</v>
      </c>
      <c r="G281" s="213"/>
      <c r="H281" s="216">
        <v>6.375</v>
      </c>
      <c r="I281" s="217"/>
      <c r="J281" s="213"/>
      <c r="K281" s="213"/>
      <c r="L281" s="218"/>
      <c r="M281" s="219"/>
      <c r="N281" s="220"/>
      <c r="O281" s="220"/>
      <c r="P281" s="220"/>
      <c r="Q281" s="220"/>
      <c r="R281" s="220"/>
      <c r="S281" s="220"/>
      <c r="T281" s="221"/>
      <c r="AT281" s="222" t="s">
        <v>150</v>
      </c>
      <c r="AU281" s="222" t="s">
        <v>146</v>
      </c>
      <c r="AV281" s="11" t="s">
        <v>86</v>
      </c>
      <c r="AW281" s="11" t="s">
        <v>39</v>
      </c>
      <c r="AX281" s="11" t="s">
        <v>76</v>
      </c>
      <c r="AY281" s="222" t="s">
        <v>136</v>
      </c>
    </row>
    <row r="282" spans="2:51" s="11" customFormat="1" ht="13.5">
      <c r="B282" s="212"/>
      <c r="C282" s="213"/>
      <c r="D282" s="209" t="s">
        <v>150</v>
      </c>
      <c r="E282" s="214" t="s">
        <v>32</v>
      </c>
      <c r="F282" s="215" t="s">
        <v>158</v>
      </c>
      <c r="G282" s="213"/>
      <c r="H282" s="216">
        <v>2.515</v>
      </c>
      <c r="I282" s="217"/>
      <c r="J282" s="213"/>
      <c r="K282" s="213"/>
      <c r="L282" s="218"/>
      <c r="M282" s="219"/>
      <c r="N282" s="220"/>
      <c r="O282" s="220"/>
      <c r="P282" s="220"/>
      <c r="Q282" s="220"/>
      <c r="R282" s="220"/>
      <c r="S282" s="220"/>
      <c r="T282" s="221"/>
      <c r="AT282" s="222" t="s">
        <v>150</v>
      </c>
      <c r="AU282" s="222" t="s">
        <v>146</v>
      </c>
      <c r="AV282" s="11" t="s">
        <v>86</v>
      </c>
      <c r="AW282" s="11" t="s">
        <v>39</v>
      </c>
      <c r="AX282" s="11" t="s">
        <v>76</v>
      </c>
      <c r="AY282" s="222" t="s">
        <v>136</v>
      </c>
    </row>
    <row r="283" spans="2:51" s="11" customFormat="1" ht="13.5">
      <c r="B283" s="212"/>
      <c r="C283" s="213"/>
      <c r="D283" s="209" t="s">
        <v>150</v>
      </c>
      <c r="E283" s="214" t="s">
        <v>32</v>
      </c>
      <c r="F283" s="215" t="s">
        <v>159</v>
      </c>
      <c r="G283" s="213"/>
      <c r="H283" s="216">
        <v>1.555</v>
      </c>
      <c r="I283" s="217"/>
      <c r="J283" s="213"/>
      <c r="K283" s="213"/>
      <c r="L283" s="218"/>
      <c r="M283" s="219"/>
      <c r="N283" s="220"/>
      <c r="O283" s="220"/>
      <c r="P283" s="220"/>
      <c r="Q283" s="220"/>
      <c r="R283" s="220"/>
      <c r="S283" s="220"/>
      <c r="T283" s="221"/>
      <c r="AT283" s="222" t="s">
        <v>150</v>
      </c>
      <c r="AU283" s="222" t="s">
        <v>146</v>
      </c>
      <c r="AV283" s="11" t="s">
        <v>86</v>
      </c>
      <c r="AW283" s="11" t="s">
        <v>39</v>
      </c>
      <c r="AX283" s="11" t="s">
        <v>76</v>
      </c>
      <c r="AY283" s="222" t="s">
        <v>136</v>
      </c>
    </row>
    <row r="284" spans="2:51" s="11" customFormat="1" ht="13.5">
      <c r="B284" s="212"/>
      <c r="C284" s="213"/>
      <c r="D284" s="209" t="s">
        <v>150</v>
      </c>
      <c r="E284" s="214" t="s">
        <v>32</v>
      </c>
      <c r="F284" s="215" t="s">
        <v>160</v>
      </c>
      <c r="G284" s="213"/>
      <c r="H284" s="216">
        <v>4.455</v>
      </c>
      <c r="I284" s="217"/>
      <c r="J284" s="213"/>
      <c r="K284" s="213"/>
      <c r="L284" s="218"/>
      <c r="M284" s="219"/>
      <c r="N284" s="220"/>
      <c r="O284" s="220"/>
      <c r="P284" s="220"/>
      <c r="Q284" s="220"/>
      <c r="R284" s="220"/>
      <c r="S284" s="220"/>
      <c r="T284" s="221"/>
      <c r="AT284" s="222" t="s">
        <v>150</v>
      </c>
      <c r="AU284" s="222" t="s">
        <v>146</v>
      </c>
      <c r="AV284" s="11" t="s">
        <v>86</v>
      </c>
      <c r="AW284" s="11" t="s">
        <v>39</v>
      </c>
      <c r="AX284" s="11" t="s">
        <v>76</v>
      </c>
      <c r="AY284" s="222" t="s">
        <v>136</v>
      </c>
    </row>
    <row r="285" spans="2:51" s="11" customFormat="1" ht="13.5">
      <c r="B285" s="212"/>
      <c r="C285" s="213"/>
      <c r="D285" s="209" t="s">
        <v>150</v>
      </c>
      <c r="E285" s="214" t="s">
        <v>32</v>
      </c>
      <c r="F285" s="215" t="s">
        <v>161</v>
      </c>
      <c r="G285" s="213"/>
      <c r="H285" s="216">
        <v>3.515</v>
      </c>
      <c r="I285" s="217"/>
      <c r="J285" s="213"/>
      <c r="K285" s="213"/>
      <c r="L285" s="218"/>
      <c r="M285" s="219"/>
      <c r="N285" s="220"/>
      <c r="O285" s="220"/>
      <c r="P285" s="220"/>
      <c r="Q285" s="220"/>
      <c r="R285" s="220"/>
      <c r="S285" s="220"/>
      <c r="T285" s="221"/>
      <c r="AT285" s="222" t="s">
        <v>150</v>
      </c>
      <c r="AU285" s="222" t="s">
        <v>146</v>
      </c>
      <c r="AV285" s="11" t="s">
        <v>86</v>
      </c>
      <c r="AW285" s="11" t="s">
        <v>39</v>
      </c>
      <c r="AX285" s="11" t="s">
        <v>76</v>
      </c>
      <c r="AY285" s="222" t="s">
        <v>136</v>
      </c>
    </row>
    <row r="286" spans="2:51" s="11" customFormat="1" ht="13.5">
      <c r="B286" s="212"/>
      <c r="C286" s="213"/>
      <c r="D286" s="209" t="s">
        <v>150</v>
      </c>
      <c r="E286" s="214" t="s">
        <v>32</v>
      </c>
      <c r="F286" s="215" t="s">
        <v>162</v>
      </c>
      <c r="G286" s="213"/>
      <c r="H286" s="216">
        <v>1.483</v>
      </c>
      <c r="I286" s="217"/>
      <c r="J286" s="213"/>
      <c r="K286" s="213"/>
      <c r="L286" s="218"/>
      <c r="M286" s="219"/>
      <c r="N286" s="220"/>
      <c r="O286" s="220"/>
      <c r="P286" s="220"/>
      <c r="Q286" s="220"/>
      <c r="R286" s="220"/>
      <c r="S286" s="220"/>
      <c r="T286" s="221"/>
      <c r="AT286" s="222" t="s">
        <v>150</v>
      </c>
      <c r="AU286" s="222" t="s">
        <v>146</v>
      </c>
      <c r="AV286" s="11" t="s">
        <v>86</v>
      </c>
      <c r="AW286" s="11" t="s">
        <v>39</v>
      </c>
      <c r="AX286" s="11" t="s">
        <v>76</v>
      </c>
      <c r="AY286" s="222" t="s">
        <v>136</v>
      </c>
    </row>
    <row r="287" spans="2:51" s="11" customFormat="1" ht="13.5">
      <c r="B287" s="212"/>
      <c r="C287" s="213"/>
      <c r="D287" s="209" t="s">
        <v>150</v>
      </c>
      <c r="E287" s="214" t="s">
        <v>32</v>
      </c>
      <c r="F287" s="215" t="s">
        <v>163</v>
      </c>
      <c r="G287" s="213"/>
      <c r="H287" s="216">
        <v>14.04</v>
      </c>
      <c r="I287" s="217"/>
      <c r="J287" s="213"/>
      <c r="K287" s="213"/>
      <c r="L287" s="218"/>
      <c r="M287" s="219"/>
      <c r="N287" s="220"/>
      <c r="O287" s="220"/>
      <c r="P287" s="220"/>
      <c r="Q287" s="220"/>
      <c r="R287" s="220"/>
      <c r="S287" s="220"/>
      <c r="T287" s="221"/>
      <c r="AT287" s="222" t="s">
        <v>150</v>
      </c>
      <c r="AU287" s="222" t="s">
        <v>146</v>
      </c>
      <c r="AV287" s="11" t="s">
        <v>86</v>
      </c>
      <c r="AW287" s="11" t="s">
        <v>39</v>
      </c>
      <c r="AX287" s="11" t="s">
        <v>76</v>
      </c>
      <c r="AY287" s="222" t="s">
        <v>136</v>
      </c>
    </row>
    <row r="288" spans="2:51" s="11" customFormat="1" ht="13.5">
      <c r="B288" s="212"/>
      <c r="C288" s="213"/>
      <c r="D288" s="209" t="s">
        <v>150</v>
      </c>
      <c r="E288" s="214" t="s">
        <v>32</v>
      </c>
      <c r="F288" s="215" t="s">
        <v>164</v>
      </c>
      <c r="G288" s="213"/>
      <c r="H288" s="216">
        <v>1.708</v>
      </c>
      <c r="I288" s="217"/>
      <c r="J288" s="213"/>
      <c r="K288" s="213"/>
      <c r="L288" s="218"/>
      <c r="M288" s="219"/>
      <c r="N288" s="220"/>
      <c r="O288" s="220"/>
      <c r="P288" s="220"/>
      <c r="Q288" s="220"/>
      <c r="R288" s="220"/>
      <c r="S288" s="220"/>
      <c r="T288" s="221"/>
      <c r="AT288" s="222" t="s">
        <v>150</v>
      </c>
      <c r="AU288" s="222" t="s">
        <v>146</v>
      </c>
      <c r="AV288" s="11" t="s">
        <v>86</v>
      </c>
      <c r="AW288" s="11" t="s">
        <v>39</v>
      </c>
      <c r="AX288" s="11" t="s">
        <v>76</v>
      </c>
      <c r="AY288" s="222" t="s">
        <v>136</v>
      </c>
    </row>
    <row r="289" spans="2:51" s="11" customFormat="1" ht="13.5">
      <c r="B289" s="212"/>
      <c r="C289" s="213"/>
      <c r="D289" s="209" t="s">
        <v>150</v>
      </c>
      <c r="E289" s="214" t="s">
        <v>32</v>
      </c>
      <c r="F289" s="215" t="s">
        <v>165</v>
      </c>
      <c r="G289" s="213"/>
      <c r="H289" s="216">
        <v>2.935</v>
      </c>
      <c r="I289" s="217"/>
      <c r="J289" s="213"/>
      <c r="K289" s="213"/>
      <c r="L289" s="218"/>
      <c r="M289" s="219"/>
      <c r="N289" s="220"/>
      <c r="O289" s="220"/>
      <c r="P289" s="220"/>
      <c r="Q289" s="220"/>
      <c r="R289" s="220"/>
      <c r="S289" s="220"/>
      <c r="T289" s="221"/>
      <c r="AT289" s="222" t="s">
        <v>150</v>
      </c>
      <c r="AU289" s="222" t="s">
        <v>146</v>
      </c>
      <c r="AV289" s="11" t="s">
        <v>86</v>
      </c>
      <c r="AW289" s="11" t="s">
        <v>39</v>
      </c>
      <c r="AX289" s="11" t="s">
        <v>76</v>
      </c>
      <c r="AY289" s="222" t="s">
        <v>136</v>
      </c>
    </row>
    <row r="290" spans="2:51" s="11" customFormat="1" ht="13.5">
      <c r="B290" s="212"/>
      <c r="C290" s="213"/>
      <c r="D290" s="209" t="s">
        <v>150</v>
      </c>
      <c r="E290" s="214" t="s">
        <v>32</v>
      </c>
      <c r="F290" s="215" t="s">
        <v>166</v>
      </c>
      <c r="G290" s="213"/>
      <c r="H290" s="216">
        <v>-5.395</v>
      </c>
      <c r="I290" s="217"/>
      <c r="J290" s="213"/>
      <c r="K290" s="213"/>
      <c r="L290" s="218"/>
      <c r="M290" s="219"/>
      <c r="N290" s="220"/>
      <c r="O290" s="220"/>
      <c r="P290" s="220"/>
      <c r="Q290" s="220"/>
      <c r="R290" s="220"/>
      <c r="S290" s="220"/>
      <c r="T290" s="221"/>
      <c r="AT290" s="222" t="s">
        <v>150</v>
      </c>
      <c r="AU290" s="222" t="s">
        <v>146</v>
      </c>
      <c r="AV290" s="11" t="s">
        <v>86</v>
      </c>
      <c r="AW290" s="11" t="s">
        <v>39</v>
      </c>
      <c r="AX290" s="11" t="s">
        <v>76</v>
      </c>
      <c r="AY290" s="222" t="s">
        <v>136</v>
      </c>
    </row>
    <row r="291" spans="2:51" s="11" customFormat="1" ht="13.5">
      <c r="B291" s="212"/>
      <c r="C291" s="213"/>
      <c r="D291" s="209" t="s">
        <v>150</v>
      </c>
      <c r="E291" s="214" t="s">
        <v>32</v>
      </c>
      <c r="F291" s="215" t="s">
        <v>167</v>
      </c>
      <c r="G291" s="213"/>
      <c r="H291" s="216">
        <v>-9.389</v>
      </c>
      <c r="I291" s="217"/>
      <c r="J291" s="213"/>
      <c r="K291" s="213"/>
      <c r="L291" s="218"/>
      <c r="M291" s="219"/>
      <c r="N291" s="220"/>
      <c r="O291" s="220"/>
      <c r="P291" s="220"/>
      <c r="Q291" s="220"/>
      <c r="R291" s="220"/>
      <c r="S291" s="220"/>
      <c r="T291" s="221"/>
      <c r="AT291" s="222" t="s">
        <v>150</v>
      </c>
      <c r="AU291" s="222" t="s">
        <v>146</v>
      </c>
      <c r="AV291" s="11" t="s">
        <v>86</v>
      </c>
      <c r="AW291" s="11" t="s">
        <v>39</v>
      </c>
      <c r="AX291" s="11" t="s">
        <v>76</v>
      </c>
      <c r="AY291" s="222" t="s">
        <v>136</v>
      </c>
    </row>
    <row r="292" spans="2:51" s="11" customFormat="1" ht="13.5">
      <c r="B292" s="212"/>
      <c r="C292" s="213"/>
      <c r="D292" s="209" t="s">
        <v>150</v>
      </c>
      <c r="E292" s="214" t="s">
        <v>32</v>
      </c>
      <c r="F292" s="215" t="s">
        <v>168</v>
      </c>
      <c r="G292" s="213"/>
      <c r="H292" s="216">
        <v>3.81</v>
      </c>
      <c r="I292" s="217"/>
      <c r="J292" s="213"/>
      <c r="K292" s="213"/>
      <c r="L292" s="218"/>
      <c r="M292" s="219"/>
      <c r="N292" s="220"/>
      <c r="O292" s="220"/>
      <c r="P292" s="220"/>
      <c r="Q292" s="220"/>
      <c r="R292" s="220"/>
      <c r="S292" s="220"/>
      <c r="T292" s="221"/>
      <c r="AT292" s="222" t="s">
        <v>150</v>
      </c>
      <c r="AU292" s="222" t="s">
        <v>146</v>
      </c>
      <c r="AV292" s="11" t="s">
        <v>86</v>
      </c>
      <c r="AW292" s="11" t="s">
        <v>39</v>
      </c>
      <c r="AX292" s="11" t="s">
        <v>76</v>
      </c>
      <c r="AY292" s="222" t="s">
        <v>136</v>
      </c>
    </row>
    <row r="293" spans="2:51" s="11" customFormat="1" ht="13.5">
      <c r="B293" s="212"/>
      <c r="C293" s="213"/>
      <c r="D293" s="209" t="s">
        <v>150</v>
      </c>
      <c r="E293" s="214" t="s">
        <v>32</v>
      </c>
      <c r="F293" s="215" t="s">
        <v>169</v>
      </c>
      <c r="G293" s="213"/>
      <c r="H293" s="216">
        <v>2.93</v>
      </c>
      <c r="I293" s="217"/>
      <c r="J293" s="213"/>
      <c r="K293" s="213"/>
      <c r="L293" s="218"/>
      <c r="M293" s="219"/>
      <c r="N293" s="220"/>
      <c r="O293" s="220"/>
      <c r="P293" s="220"/>
      <c r="Q293" s="220"/>
      <c r="R293" s="220"/>
      <c r="S293" s="220"/>
      <c r="T293" s="221"/>
      <c r="AT293" s="222" t="s">
        <v>150</v>
      </c>
      <c r="AU293" s="222" t="s">
        <v>146</v>
      </c>
      <c r="AV293" s="11" t="s">
        <v>86</v>
      </c>
      <c r="AW293" s="11" t="s">
        <v>39</v>
      </c>
      <c r="AX293" s="11" t="s">
        <v>76</v>
      </c>
      <c r="AY293" s="222" t="s">
        <v>136</v>
      </c>
    </row>
    <row r="294" spans="2:51" s="11" customFormat="1" ht="24">
      <c r="B294" s="212"/>
      <c r="C294" s="213"/>
      <c r="D294" s="209" t="s">
        <v>150</v>
      </c>
      <c r="E294" s="214" t="s">
        <v>32</v>
      </c>
      <c r="F294" s="215" t="s">
        <v>170</v>
      </c>
      <c r="G294" s="213"/>
      <c r="H294" s="216">
        <v>93.205</v>
      </c>
      <c r="I294" s="217"/>
      <c r="J294" s="213"/>
      <c r="K294" s="213"/>
      <c r="L294" s="218"/>
      <c r="M294" s="219"/>
      <c r="N294" s="220"/>
      <c r="O294" s="220"/>
      <c r="P294" s="220"/>
      <c r="Q294" s="220"/>
      <c r="R294" s="220"/>
      <c r="S294" s="220"/>
      <c r="T294" s="221"/>
      <c r="AT294" s="222" t="s">
        <v>150</v>
      </c>
      <c r="AU294" s="222" t="s">
        <v>146</v>
      </c>
      <c r="AV294" s="11" t="s">
        <v>86</v>
      </c>
      <c r="AW294" s="11" t="s">
        <v>39</v>
      </c>
      <c r="AX294" s="11" t="s">
        <v>76</v>
      </c>
      <c r="AY294" s="222" t="s">
        <v>136</v>
      </c>
    </row>
    <row r="295" spans="2:51" s="11" customFormat="1" ht="13.5">
      <c r="B295" s="212"/>
      <c r="C295" s="213"/>
      <c r="D295" s="209" t="s">
        <v>150</v>
      </c>
      <c r="E295" s="214" t="s">
        <v>32</v>
      </c>
      <c r="F295" s="215" t="s">
        <v>171</v>
      </c>
      <c r="G295" s="213"/>
      <c r="H295" s="216">
        <v>-3.1</v>
      </c>
      <c r="I295" s="217"/>
      <c r="J295" s="213"/>
      <c r="K295" s="213"/>
      <c r="L295" s="218"/>
      <c r="M295" s="219"/>
      <c r="N295" s="220"/>
      <c r="O295" s="220"/>
      <c r="P295" s="220"/>
      <c r="Q295" s="220"/>
      <c r="R295" s="220"/>
      <c r="S295" s="220"/>
      <c r="T295" s="221"/>
      <c r="AT295" s="222" t="s">
        <v>150</v>
      </c>
      <c r="AU295" s="222" t="s">
        <v>146</v>
      </c>
      <c r="AV295" s="11" t="s">
        <v>86</v>
      </c>
      <c r="AW295" s="11" t="s">
        <v>39</v>
      </c>
      <c r="AX295" s="11" t="s">
        <v>76</v>
      </c>
      <c r="AY295" s="222" t="s">
        <v>136</v>
      </c>
    </row>
    <row r="296" spans="2:51" s="11" customFormat="1" ht="13.5">
      <c r="B296" s="212"/>
      <c r="C296" s="213"/>
      <c r="D296" s="209" t="s">
        <v>150</v>
      </c>
      <c r="E296" s="214" t="s">
        <v>32</v>
      </c>
      <c r="F296" s="215" t="s">
        <v>172</v>
      </c>
      <c r="G296" s="213"/>
      <c r="H296" s="216">
        <v>1.568</v>
      </c>
      <c r="I296" s="217"/>
      <c r="J296" s="213"/>
      <c r="K296" s="213"/>
      <c r="L296" s="218"/>
      <c r="M296" s="219"/>
      <c r="N296" s="220"/>
      <c r="O296" s="220"/>
      <c r="P296" s="220"/>
      <c r="Q296" s="220"/>
      <c r="R296" s="220"/>
      <c r="S296" s="220"/>
      <c r="T296" s="221"/>
      <c r="AT296" s="222" t="s">
        <v>150</v>
      </c>
      <c r="AU296" s="222" t="s">
        <v>146</v>
      </c>
      <c r="AV296" s="11" t="s">
        <v>86</v>
      </c>
      <c r="AW296" s="11" t="s">
        <v>39</v>
      </c>
      <c r="AX296" s="11" t="s">
        <v>76</v>
      </c>
      <c r="AY296" s="222" t="s">
        <v>136</v>
      </c>
    </row>
    <row r="297" spans="2:51" s="11" customFormat="1" ht="13.5">
      <c r="B297" s="212"/>
      <c r="C297" s="213"/>
      <c r="D297" s="209" t="s">
        <v>150</v>
      </c>
      <c r="E297" s="214" t="s">
        <v>32</v>
      </c>
      <c r="F297" s="215" t="s">
        <v>173</v>
      </c>
      <c r="G297" s="213"/>
      <c r="H297" s="216">
        <v>8.2</v>
      </c>
      <c r="I297" s="217"/>
      <c r="J297" s="213"/>
      <c r="K297" s="213"/>
      <c r="L297" s="218"/>
      <c r="M297" s="219"/>
      <c r="N297" s="220"/>
      <c r="O297" s="220"/>
      <c r="P297" s="220"/>
      <c r="Q297" s="220"/>
      <c r="R297" s="220"/>
      <c r="S297" s="220"/>
      <c r="T297" s="221"/>
      <c r="AT297" s="222" t="s">
        <v>150</v>
      </c>
      <c r="AU297" s="222" t="s">
        <v>146</v>
      </c>
      <c r="AV297" s="11" t="s">
        <v>86</v>
      </c>
      <c r="AW297" s="11" t="s">
        <v>39</v>
      </c>
      <c r="AX297" s="11" t="s">
        <v>76</v>
      </c>
      <c r="AY297" s="222" t="s">
        <v>136</v>
      </c>
    </row>
    <row r="298" spans="2:51" s="12" customFormat="1" ht="13.5">
      <c r="B298" s="223"/>
      <c r="C298" s="224"/>
      <c r="D298" s="209" t="s">
        <v>150</v>
      </c>
      <c r="E298" s="225" t="s">
        <v>32</v>
      </c>
      <c r="F298" s="226" t="s">
        <v>174</v>
      </c>
      <c r="G298" s="224"/>
      <c r="H298" s="227">
        <v>458.85</v>
      </c>
      <c r="I298" s="228"/>
      <c r="J298" s="224"/>
      <c r="K298" s="224"/>
      <c r="L298" s="229"/>
      <c r="M298" s="230"/>
      <c r="N298" s="231"/>
      <c r="O298" s="231"/>
      <c r="P298" s="231"/>
      <c r="Q298" s="231"/>
      <c r="R298" s="231"/>
      <c r="S298" s="231"/>
      <c r="T298" s="232"/>
      <c r="AT298" s="233" t="s">
        <v>150</v>
      </c>
      <c r="AU298" s="233" t="s">
        <v>146</v>
      </c>
      <c r="AV298" s="12" t="s">
        <v>146</v>
      </c>
      <c r="AW298" s="12" t="s">
        <v>39</v>
      </c>
      <c r="AX298" s="12" t="s">
        <v>76</v>
      </c>
      <c r="AY298" s="233" t="s">
        <v>136</v>
      </c>
    </row>
    <row r="299" spans="2:51" s="13" customFormat="1" ht="13.5">
      <c r="B299" s="234"/>
      <c r="C299" s="235"/>
      <c r="D299" s="236" t="s">
        <v>150</v>
      </c>
      <c r="E299" s="237" t="s">
        <v>32</v>
      </c>
      <c r="F299" s="238" t="s">
        <v>175</v>
      </c>
      <c r="G299" s="235"/>
      <c r="H299" s="239">
        <v>458.85</v>
      </c>
      <c r="I299" s="240"/>
      <c r="J299" s="235"/>
      <c r="K299" s="235"/>
      <c r="L299" s="241"/>
      <c r="M299" s="242"/>
      <c r="N299" s="243"/>
      <c r="O299" s="243"/>
      <c r="P299" s="243"/>
      <c r="Q299" s="243"/>
      <c r="R299" s="243"/>
      <c r="S299" s="243"/>
      <c r="T299" s="244"/>
      <c r="AT299" s="245" t="s">
        <v>150</v>
      </c>
      <c r="AU299" s="245" t="s">
        <v>146</v>
      </c>
      <c r="AV299" s="13" t="s">
        <v>145</v>
      </c>
      <c r="AW299" s="13" t="s">
        <v>39</v>
      </c>
      <c r="AX299" s="13" t="s">
        <v>84</v>
      </c>
      <c r="AY299" s="245" t="s">
        <v>136</v>
      </c>
    </row>
    <row r="300" spans="2:65" s="1" customFormat="1" ht="40.2" customHeight="1">
      <c r="B300" s="42"/>
      <c r="C300" s="197" t="s">
        <v>361</v>
      </c>
      <c r="D300" s="197" t="s">
        <v>141</v>
      </c>
      <c r="E300" s="198" t="s">
        <v>362</v>
      </c>
      <c r="F300" s="199" t="s">
        <v>363</v>
      </c>
      <c r="G300" s="200" t="s">
        <v>239</v>
      </c>
      <c r="H300" s="201">
        <v>4</v>
      </c>
      <c r="I300" s="202"/>
      <c r="J300" s="203">
        <f>ROUND(I300*H300,2)</f>
        <v>0</v>
      </c>
      <c r="K300" s="199" t="s">
        <v>178</v>
      </c>
      <c r="L300" s="62"/>
      <c r="M300" s="204" t="s">
        <v>32</v>
      </c>
      <c r="N300" s="205" t="s">
        <v>47</v>
      </c>
      <c r="O300" s="43"/>
      <c r="P300" s="206">
        <f>O300*H300</f>
        <v>0</v>
      </c>
      <c r="Q300" s="206">
        <v>0</v>
      </c>
      <c r="R300" s="206">
        <f>Q300*H300</f>
        <v>0</v>
      </c>
      <c r="S300" s="206">
        <v>0.017</v>
      </c>
      <c r="T300" s="207">
        <f>S300*H300</f>
        <v>0.068</v>
      </c>
      <c r="AR300" s="24" t="s">
        <v>145</v>
      </c>
      <c r="AT300" s="24" t="s">
        <v>141</v>
      </c>
      <c r="AU300" s="24" t="s">
        <v>146</v>
      </c>
      <c r="AY300" s="24" t="s">
        <v>136</v>
      </c>
      <c r="BE300" s="208">
        <f>IF(N300="základní",J300,0)</f>
        <v>0</v>
      </c>
      <c r="BF300" s="208">
        <f>IF(N300="snížená",J300,0)</f>
        <v>0</v>
      </c>
      <c r="BG300" s="208">
        <f>IF(N300="zákl. přenesená",J300,0)</f>
        <v>0</v>
      </c>
      <c r="BH300" s="208">
        <f>IF(N300="sníž. přenesená",J300,0)</f>
        <v>0</v>
      </c>
      <c r="BI300" s="208">
        <f>IF(N300="nulová",J300,0)</f>
        <v>0</v>
      </c>
      <c r="BJ300" s="24" t="s">
        <v>84</v>
      </c>
      <c r="BK300" s="208">
        <f>ROUND(I300*H300,2)</f>
        <v>0</v>
      </c>
      <c r="BL300" s="24" t="s">
        <v>145</v>
      </c>
      <c r="BM300" s="24" t="s">
        <v>364</v>
      </c>
    </row>
    <row r="301" spans="2:51" s="11" customFormat="1" ht="13.5">
      <c r="B301" s="212"/>
      <c r="C301" s="213"/>
      <c r="D301" s="236" t="s">
        <v>150</v>
      </c>
      <c r="E301" s="246" t="s">
        <v>32</v>
      </c>
      <c r="F301" s="247" t="s">
        <v>241</v>
      </c>
      <c r="G301" s="213"/>
      <c r="H301" s="248">
        <v>4</v>
      </c>
      <c r="I301" s="217"/>
      <c r="J301" s="213"/>
      <c r="K301" s="213"/>
      <c r="L301" s="218"/>
      <c r="M301" s="219"/>
      <c r="N301" s="220"/>
      <c r="O301" s="220"/>
      <c r="P301" s="220"/>
      <c r="Q301" s="220"/>
      <c r="R301" s="220"/>
      <c r="S301" s="220"/>
      <c r="T301" s="221"/>
      <c r="AT301" s="222" t="s">
        <v>150</v>
      </c>
      <c r="AU301" s="222" t="s">
        <v>146</v>
      </c>
      <c r="AV301" s="11" t="s">
        <v>86</v>
      </c>
      <c r="AW301" s="11" t="s">
        <v>39</v>
      </c>
      <c r="AX301" s="11" t="s">
        <v>84</v>
      </c>
      <c r="AY301" s="222" t="s">
        <v>136</v>
      </c>
    </row>
    <row r="302" spans="2:65" s="1" customFormat="1" ht="28.8" customHeight="1">
      <c r="B302" s="42"/>
      <c r="C302" s="197" t="s">
        <v>365</v>
      </c>
      <c r="D302" s="197" t="s">
        <v>141</v>
      </c>
      <c r="E302" s="198" t="s">
        <v>366</v>
      </c>
      <c r="F302" s="199" t="s">
        <v>367</v>
      </c>
      <c r="G302" s="200" t="s">
        <v>368</v>
      </c>
      <c r="H302" s="201">
        <v>12.652</v>
      </c>
      <c r="I302" s="202"/>
      <c r="J302" s="203">
        <f>ROUND(I302*H302,2)</f>
        <v>0</v>
      </c>
      <c r="K302" s="199" t="s">
        <v>178</v>
      </c>
      <c r="L302" s="62"/>
      <c r="M302" s="204" t="s">
        <v>32</v>
      </c>
      <c r="N302" s="205" t="s">
        <v>47</v>
      </c>
      <c r="O302" s="43"/>
      <c r="P302" s="206">
        <f>O302*H302</f>
        <v>0</v>
      </c>
      <c r="Q302" s="206">
        <v>0</v>
      </c>
      <c r="R302" s="206">
        <f>Q302*H302</f>
        <v>0</v>
      </c>
      <c r="S302" s="206">
        <v>0</v>
      </c>
      <c r="T302" s="207">
        <f>S302*H302</f>
        <v>0</v>
      </c>
      <c r="AR302" s="24" t="s">
        <v>145</v>
      </c>
      <c r="AT302" s="24" t="s">
        <v>141</v>
      </c>
      <c r="AU302" s="24" t="s">
        <v>146</v>
      </c>
      <c r="AY302" s="24" t="s">
        <v>136</v>
      </c>
      <c r="BE302" s="208">
        <f>IF(N302="základní",J302,0)</f>
        <v>0</v>
      </c>
      <c r="BF302" s="208">
        <f>IF(N302="snížená",J302,0)</f>
        <v>0</v>
      </c>
      <c r="BG302" s="208">
        <f>IF(N302="zákl. přenesená",J302,0)</f>
        <v>0</v>
      </c>
      <c r="BH302" s="208">
        <f>IF(N302="sníž. přenesená",J302,0)</f>
        <v>0</v>
      </c>
      <c r="BI302" s="208">
        <f>IF(N302="nulová",J302,0)</f>
        <v>0</v>
      </c>
      <c r="BJ302" s="24" t="s">
        <v>84</v>
      </c>
      <c r="BK302" s="208">
        <f>ROUND(I302*H302,2)</f>
        <v>0</v>
      </c>
      <c r="BL302" s="24" t="s">
        <v>145</v>
      </c>
      <c r="BM302" s="24" t="s">
        <v>369</v>
      </c>
    </row>
    <row r="303" spans="2:47" s="1" customFormat="1" ht="84">
      <c r="B303" s="42"/>
      <c r="C303" s="64"/>
      <c r="D303" s="236" t="s">
        <v>148</v>
      </c>
      <c r="E303" s="64"/>
      <c r="F303" s="263" t="s">
        <v>370</v>
      </c>
      <c r="G303" s="64"/>
      <c r="H303" s="64"/>
      <c r="I303" s="165"/>
      <c r="J303" s="64"/>
      <c r="K303" s="64"/>
      <c r="L303" s="62"/>
      <c r="M303" s="211"/>
      <c r="N303" s="43"/>
      <c r="O303" s="43"/>
      <c r="P303" s="43"/>
      <c r="Q303" s="43"/>
      <c r="R303" s="43"/>
      <c r="S303" s="43"/>
      <c r="T303" s="79"/>
      <c r="AT303" s="24" t="s">
        <v>148</v>
      </c>
      <c r="AU303" s="24" t="s">
        <v>146</v>
      </c>
    </row>
    <row r="304" spans="2:65" s="1" customFormat="1" ht="28.8" customHeight="1">
      <c r="B304" s="42"/>
      <c r="C304" s="197" t="s">
        <v>371</v>
      </c>
      <c r="D304" s="197" t="s">
        <v>141</v>
      </c>
      <c r="E304" s="198" t="s">
        <v>372</v>
      </c>
      <c r="F304" s="199" t="s">
        <v>373</v>
      </c>
      <c r="G304" s="200" t="s">
        <v>368</v>
      </c>
      <c r="H304" s="201">
        <v>63.26</v>
      </c>
      <c r="I304" s="202"/>
      <c r="J304" s="203">
        <f>ROUND(I304*H304,2)</f>
        <v>0</v>
      </c>
      <c r="K304" s="199" t="s">
        <v>178</v>
      </c>
      <c r="L304" s="62"/>
      <c r="M304" s="204" t="s">
        <v>32</v>
      </c>
      <c r="N304" s="205" t="s">
        <v>47</v>
      </c>
      <c r="O304" s="43"/>
      <c r="P304" s="206">
        <f>O304*H304</f>
        <v>0</v>
      </c>
      <c r="Q304" s="206">
        <v>0</v>
      </c>
      <c r="R304" s="206">
        <f>Q304*H304</f>
        <v>0</v>
      </c>
      <c r="S304" s="206">
        <v>0</v>
      </c>
      <c r="T304" s="207">
        <f>S304*H304</f>
        <v>0</v>
      </c>
      <c r="AR304" s="24" t="s">
        <v>145</v>
      </c>
      <c r="AT304" s="24" t="s">
        <v>141</v>
      </c>
      <c r="AU304" s="24" t="s">
        <v>146</v>
      </c>
      <c r="AY304" s="24" t="s">
        <v>136</v>
      </c>
      <c r="BE304" s="208">
        <f>IF(N304="základní",J304,0)</f>
        <v>0</v>
      </c>
      <c r="BF304" s="208">
        <f>IF(N304="snížená",J304,0)</f>
        <v>0</v>
      </c>
      <c r="BG304" s="208">
        <f>IF(N304="zákl. přenesená",J304,0)</f>
        <v>0</v>
      </c>
      <c r="BH304" s="208">
        <f>IF(N304="sníž. přenesená",J304,0)</f>
        <v>0</v>
      </c>
      <c r="BI304" s="208">
        <f>IF(N304="nulová",J304,0)</f>
        <v>0</v>
      </c>
      <c r="BJ304" s="24" t="s">
        <v>84</v>
      </c>
      <c r="BK304" s="208">
        <f>ROUND(I304*H304,2)</f>
        <v>0</v>
      </c>
      <c r="BL304" s="24" t="s">
        <v>145</v>
      </c>
      <c r="BM304" s="24" t="s">
        <v>374</v>
      </c>
    </row>
    <row r="305" spans="2:47" s="1" customFormat="1" ht="84">
      <c r="B305" s="42"/>
      <c r="C305" s="64"/>
      <c r="D305" s="209" t="s">
        <v>148</v>
      </c>
      <c r="E305" s="64"/>
      <c r="F305" s="210" t="s">
        <v>370</v>
      </c>
      <c r="G305" s="64"/>
      <c r="H305" s="64"/>
      <c r="I305" s="165"/>
      <c r="J305" s="64"/>
      <c r="K305" s="64"/>
      <c r="L305" s="62"/>
      <c r="M305" s="211"/>
      <c r="N305" s="43"/>
      <c r="O305" s="43"/>
      <c r="P305" s="43"/>
      <c r="Q305" s="43"/>
      <c r="R305" s="43"/>
      <c r="S305" s="43"/>
      <c r="T305" s="79"/>
      <c r="AT305" s="24" t="s">
        <v>148</v>
      </c>
      <c r="AU305" s="24" t="s">
        <v>146</v>
      </c>
    </row>
    <row r="306" spans="2:51" s="11" customFormat="1" ht="13.5">
      <c r="B306" s="212"/>
      <c r="C306" s="213"/>
      <c r="D306" s="236" t="s">
        <v>150</v>
      </c>
      <c r="E306" s="246" t="s">
        <v>32</v>
      </c>
      <c r="F306" s="247" t="s">
        <v>375</v>
      </c>
      <c r="G306" s="213"/>
      <c r="H306" s="248">
        <v>63.26</v>
      </c>
      <c r="I306" s="217"/>
      <c r="J306" s="213"/>
      <c r="K306" s="213"/>
      <c r="L306" s="218"/>
      <c r="M306" s="219"/>
      <c r="N306" s="220"/>
      <c r="O306" s="220"/>
      <c r="P306" s="220"/>
      <c r="Q306" s="220"/>
      <c r="R306" s="220"/>
      <c r="S306" s="220"/>
      <c r="T306" s="221"/>
      <c r="AT306" s="222" t="s">
        <v>150</v>
      </c>
      <c r="AU306" s="222" t="s">
        <v>146</v>
      </c>
      <c r="AV306" s="11" t="s">
        <v>86</v>
      </c>
      <c r="AW306" s="11" t="s">
        <v>39</v>
      </c>
      <c r="AX306" s="11" t="s">
        <v>84</v>
      </c>
      <c r="AY306" s="222" t="s">
        <v>136</v>
      </c>
    </row>
    <row r="307" spans="2:65" s="1" customFormat="1" ht="20.4" customHeight="1">
      <c r="B307" s="42"/>
      <c r="C307" s="264" t="s">
        <v>376</v>
      </c>
      <c r="D307" s="264" t="s">
        <v>377</v>
      </c>
      <c r="E307" s="265" t="s">
        <v>378</v>
      </c>
      <c r="F307" s="266" t="s">
        <v>379</v>
      </c>
      <c r="G307" s="267" t="s">
        <v>368</v>
      </c>
      <c r="H307" s="268">
        <v>12.456</v>
      </c>
      <c r="I307" s="269"/>
      <c r="J307" s="270">
        <f>ROUND(I307*H307,2)</f>
        <v>0</v>
      </c>
      <c r="K307" s="266" t="s">
        <v>178</v>
      </c>
      <c r="L307" s="271"/>
      <c r="M307" s="272" t="s">
        <v>32</v>
      </c>
      <c r="N307" s="273" t="s">
        <v>47</v>
      </c>
      <c r="O307" s="43"/>
      <c r="P307" s="206">
        <f>O307*H307</f>
        <v>0</v>
      </c>
      <c r="Q307" s="206">
        <v>0</v>
      </c>
      <c r="R307" s="206">
        <f>Q307*H307</f>
        <v>0</v>
      </c>
      <c r="S307" s="206">
        <v>0</v>
      </c>
      <c r="T307" s="207">
        <f>S307*H307</f>
        <v>0</v>
      </c>
      <c r="AR307" s="24" t="s">
        <v>203</v>
      </c>
      <c r="AT307" s="24" t="s">
        <v>377</v>
      </c>
      <c r="AU307" s="24" t="s">
        <v>146</v>
      </c>
      <c r="AY307" s="24" t="s">
        <v>136</v>
      </c>
      <c r="BE307" s="208">
        <f>IF(N307="základní",J307,0)</f>
        <v>0</v>
      </c>
      <c r="BF307" s="208">
        <f>IF(N307="snížená",J307,0)</f>
        <v>0</v>
      </c>
      <c r="BG307" s="208">
        <f>IF(N307="zákl. přenesená",J307,0)</f>
        <v>0</v>
      </c>
      <c r="BH307" s="208">
        <f>IF(N307="sníž. přenesená",J307,0)</f>
        <v>0</v>
      </c>
      <c r="BI307" s="208">
        <f>IF(N307="nulová",J307,0)</f>
        <v>0</v>
      </c>
      <c r="BJ307" s="24" t="s">
        <v>84</v>
      </c>
      <c r="BK307" s="208">
        <f>ROUND(I307*H307,2)</f>
        <v>0</v>
      </c>
      <c r="BL307" s="24" t="s">
        <v>145</v>
      </c>
      <c r="BM307" s="24" t="s">
        <v>380</v>
      </c>
    </row>
    <row r="308" spans="2:51" s="11" customFormat="1" ht="13.5">
      <c r="B308" s="212"/>
      <c r="C308" s="213"/>
      <c r="D308" s="209" t="s">
        <v>150</v>
      </c>
      <c r="E308" s="214" t="s">
        <v>32</v>
      </c>
      <c r="F308" s="215" t="s">
        <v>381</v>
      </c>
      <c r="G308" s="213"/>
      <c r="H308" s="216">
        <v>12.652</v>
      </c>
      <c r="I308" s="217"/>
      <c r="J308" s="213"/>
      <c r="K308" s="213"/>
      <c r="L308" s="218"/>
      <c r="M308" s="219"/>
      <c r="N308" s="220"/>
      <c r="O308" s="220"/>
      <c r="P308" s="220"/>
      <c r="Q308" s="220"/>
      <c r="R308" s="220"/>
      <c r="S308" s="220"/>
      <c r="T308" s="221"/>
      <c r="AT308" s="222" t="s">
        <v>150</v>
      </c>
      <c r="AU308" s="222" t="s">
        <v>146</v>
      </c>
      <c r="AV308" s="11" t="s">
        <v>86</v>
      </c>
      <c r="AW308" s="11" t="s">
        <v>39</v>
      </c>
      <c r="AX308" s="11" t="s">
        <v>76</v>
      </c>
      <c r="AY308" s="222" t="s">
        <v>136</v>
      </c>
    </row>
    <row r="309" spans="2:51" s="11" customFormat="1" ht="13.5">
      <c r="B309" s="212"/>
      <c r="C309" s="213"/>
      <c r="D309" s="209" t="s">
        <v>150</v>
      </c>
      <c r="E309" s="214" t="s">
        <v>32</v>
      </c>
      <c r="F309" s="215" t="s">
        <v>382</v>
      </c>
      <c r="G309" s="213"/>
      <c r="H309" s="216">
        <v>-0.196</v>
      </c>
      <c r="I309" s="217"/>
      <c r="J309" s="213"/>
      <c r="K309" s="213"/>
      <c r="L309" s="218"/>
      <c r="M309" s="219"/>
      <c r="N309" s="220"/>
      <c r="O309" s="220"/>
      <c r="P309" s="220"/>
      <c r="Q309" s="220"/>
      <c r="R309" s="220"/>
      <c r="S309" s="220"/>
      <c r="T309" s="221"/>
      <c r="AT309" s="222" t="s">
        <v>150</v>
      </c>
      <c r="AU309" s="222" t="s">
        <v>146</v>
      </c>
      <c r="AV309" s="11" t="s">
        <v>86</v>
      </c>
      <c r="AW309" s="11" t="s">
        <v>39</v>
      </c>
      <c r="AX309" s="11" t="s">
        <v>76</v>
      </c>
      <c r="AY309" s="222" t="s">
        <v>136</v>
      </c>
    </row>
    <row r="310" spans="2:51" s="13" customFormat="1" ht="13.5">
      <c r="B310" s="234"/>
      <c r="C310" s="235"/>
      <c r="D310" s="209" t="s">
        <v>150</v>
      </c>
      <c r="E310" s="260" t="s">
        <v>32</v>
      </c>
      <c r="F310" s="261" t="s">
        <v>175</v>
      </c>
      <c r="G310" s="235"/>
      <c r="H310" s="262">
        <v>12.456</v>
      </c>
      <c r="I310" s="240"/>
      <c r="J310" s="235"/>
      <c r="K310" s="235"/>
      <c r="L310" s="241"/>
      <c r="M310" s="242"/>
      <c r="N310" s="243"/>
      <c r="O310" s="243"/>
      <c r="P310" s="243"/>
      <c r="Q310" s="243"/>
      <c r="R310" s="243"/>
      <c r="S310" s="243"/>
      <c r="T310" s="244"/>
      <c r="AT310" s="245" t="s">
        <v>150</v>
      </c>
      <c r="AU310" s="245" t="s">
        <v>146</v>
      </c>
      <c r="AV310" s="13" t="s">
        <v>145</v>
      </c>
      <c r="AW310" s="13" t="s">
        <v>39</v>
      </c>
      <c r="AX310" s="13" t="s">
        <v>84</v>
      </c>
      <c r="AY310" s="245" t="s">
        <v>136</v>
      </c>
    </row>
    <row r="311" spans="2:63" s="10" customFormat="1" ht="29.85" customHeight="1">
      <c r="B311" s="178"/>
      <c r="C311" s="179"/>
      <c r="D311" s="194" t="s">
        <v>75</v>
      </c>
      <c r="E311" s="195" t="s">
        <v>383</v>
      </c>
      <c r="F311" s="195" t="s">
        <v>384</v>
      </c>
      <c r="G311" s="179"/>
      <c r="H311" s="179"/>
      <c r="I311" s="182"/>
      <c r="J311" s="196">
        <f>BK311</f>
        <v>0</v>
      </c>
      <c r="K311" s="179"/>
      <c r="L311" s="184"/>
      <c r="M311" s="185"/>
      <c r="N311" s="186"/>
      <c r="O311" s="186"/>
      <c r="P311" s="187">
        <f>SUM(P312:P313)</f>
        <v>0</v>
      </c>
      <c r="Q311" s="186"/>
      <c r="R311" s="187">
        <f>SUM(R312:R313)</f>
        <v>0</v>
      </c>
      <c r="S311" s="186"/>
      <c r="T311" s="188">
        <f>SUM(T312:T313)</f>
        <v>0</v>
      </c>
      <c r="AR311" s="189" t="s">
        <v>84</v>
      </c>
      <c r="AT311" s="190" t="s">
        <v>75</v>
      </c>
      <c r="AU311" s="190" t="s">
        <v>84</v>
      </c>
      <c r="AY311" s="189" t="s">
        <v>136</v>
      </c>
      <c r="BK311" s="191">
        <f>SUM(BK312:BK313)</f>
        <v>0</v>
      </c>
    </row>
    <row r="312" spans="2:65" s="1" customFormat="1" ht="40.2" customHeight="1">
      <c r="B312" s="42"/>
      <c r="C312" s="197" t="s">
        <v>385</v>
      </c>
      <c r="D312" s="197" t="s">
        <v>141</v>
      </c>
      <c r="E312" s="198" t="s">
        <v>386</v>
      </c>
      <c r="F312" s="199" t="s">
        <v>387</v>
      </c>
      <c r="G312" s="200" t="s">
        <v>368</v>
      </c>
      <c r="H312" s="201">
        <v>14.308</v>
      </c>
      <c r="I312" s="202"/>
      <c r="J312" s="203">
        <f>ROUND(I312*H312,2)</f>
        <v>0</v>
      </c>
      <c r="K312" s="199" t="s">
        <v>178</v>
      </c>
      <c r="L312" s="62"/>
      <c r="M312" s="204" t="s">
        <v>32</v>
      </c>
      <c r="N312" s="205" t="s">
        <v>47</v>
      </c>
      <c r="O312" s="43"/>
      <c r="P312" s="206">
        <f>O312*H312</f>
        <v>0</v>
      </c>
      <c r="Q312" s="206">
        <v>0</v>
      </c>
      <c r="R312" s="206">
        <f>Q312*H312</f>
        <v>0</v>
      </c>
      <c r="S312" s="206">
        <v>0</v>
      </c>
      <c r="T312" s="207">
        <f>S312*H312</f>
        <v>0</v>
      </c>
      <c r="AR312" s="24" t="s">
        <v>145</v>
      </c>
      <c r="AT312" s="24" t="s">
        <v>141</v>
      </c>
      <c r="AU312" s="24" t="s">
        <v>86</v>
      </c>
      <c r="AY312" s="24" t="s">
        <v>136</v>
      </c>
      <c r="BE312" s="208">
        <f>IF(N312="základní",J312,0)</f>
        <v>0</v>
      </c>
      <c r="BF312" s="208">
        <f>IF(N312="snížená",J312,0)</f>
        <v>0</v>
      </c>
      <c r="BG312" s="208">
        <f>IF(N312="zákl. přenesená",J312,0)</f>
        <v>0</v>
      </c>
      <c r="BH312" s="208">
        <f>IF(N312="sníž. přenesená",J312,0)</f>
        <v>0</v>
      </c>
      <c r="BI312" s="208">
        <f>IF(N312="nulová",J312,0)</f>
        <v>0</v>
      </c>
      <c r="BJ312" s="24" t="s">
        <v>84</v>
      </c>
      <c r="BK312" s="208">
        <f>ROUND(I312*H312,2)</f>
        <v>0</v>
      </c>
      <c r="BL312" s="24" t="s">
        <v>145</v>
      </c>
      <c r="BM312" s="24" t="s">
        <v>388</v>
      </c>
    </row>
    <row r="313" spans="2:47" s="1" customFormat="1" ht="84">
      <c r="B313" s="42"/>
      <c r="C313" s="64"/>
      <c r="D313" s="209" t="s">
        <v>148</v>
      </c>
      <c r="E313" s="64"/>
      <c r="F313" s="210" t="s">
        <v>389</v>
      </c>
      <c r="G313" s="64"/>
      <c r="H313" s="64"/>
      <c r="I313" s="165"/>
      <c r="J313" s="64"/>
      <c r="K313" s="64"/>
      <c r="L313" s="62"/>
      <c r="M313" s="211"/>
      <c r="N313" s="43"/>
      <c r="O313" s="43"/>
      <c r="P313" s="43"/>
      <c r="Q313" s="43"/>
      <c r="R313" s="43"/>
      <c r="S313" s="43"/>
      <c r="T313" s="79"/>
      <c r="AT313" s="24" t="s">
        <v>148</v>
      </c>
      <c r="AU313" s="24" t="s">
        <v>86</v>
      </c>
    </row>
    <row r="314" spans="2:63" s="10" customFormat="1" ht="37.35" customHeight="1">
      <c r="B314" s="178"/>
      <c r="C314" s="179"/>
      <c r="D314" s="180" t="s">
        <v>75</v>
      </c>
      <c r="E314" s="181" t="s">
        <v>390</v>
      </c>
      <c r="F314" s="181" t="s">
        <v>391</v>
      </c>
      <c r="G314" s="179"/>
      <c r="H314" s="179"/>
      <c r="I314" s="182"/>
      <c r="J314" s="183">
        <f>BK314</f>
        <v>0</v>
      </c>
      <c r="K314" s="179"/>
      <c r="L314" s="184"/>
      <c r="M314" s="185"/>
      <c r="N314" s="186"/>
      <c r="O314" s="186"/>
      <c r="P314" s="187">
        <f>P315+P326+P343+P353</f>
        <v>0</v>
      </c>
      <c r="Q314" s="186"/>
      <c r="R314" s="187">
        <f>R315+R326+R343+R353</f>
        <v>0.350094</v>
      </c>
      <c r="S314" s="186"/>
      <c r="T314" s="188">
        <f>T315+T326+T343+T353</f>
        <v>0</v>
      </c>
      <c r="AR314" s="189" t="s">
        <v>86</v>
      </c>
      <c r="AT314" s="190" t="s">
        <v>75</v>
      </c>
      <c r="AU314" s="190" t="s">
        <v>76</v>
      </c>
      <c r="AY314" s="189" t="s">
        <v>136</v>
      </c>
      <c r="BK314" s="191">
        <f>BK315+BK326+BK343+BK353</f>
        <v>0</v>
      </c>
    </row>
    <row r="315" spans="2:63" s="10" customFormat="1" ht="19.95" customHeight="1">
      <c r="B315" s="178"/>
      <c r="C315" s="179"/>
      <c r="D315" s="194" t="s">
        <v>75</v>
      </c>
      <c r="E315" s="195" t="s">
        <v>392</v>
      </c>
      <c r="F315" s="195" t="s">
        <v>393</v>
      </c>
      <c r="G315" s="179"/>
      <c r="H315" s="179"/>
      <c r="I315" s="182"/>
      <c r="J315" s="196">
        <f>BK315</f>
        <v>0</v>
      </c>
      <c r="K315" s="179"/>
      <c r="L315" s="184"/>
      <c r="M315" s="185"/>
      <c r="N315" s="186"/>
      <c r="O315" s="186"/>
      <c r="P315" s="187">
        <f>SUM(P316:P325)</f>
        <v>0</v>
      </c>
      <c r="Q315" s="186"/>
      <c r="R315" s="187">
        <f>SUM(R316:R325)</f>
        <v>0.00555</v>
      </c>
      <c r="S315" s="186"/>
      <c r="T315" s="188">
        <f>SUM(T316:T325)</f>
        <v>0</v>
      </c>
      <c r="AR315" s="189" t="s">
        <v>86</v>
      </c>
      <c r="AT315" s="190" t="s">
        <v>75</v>
      </c>
      <c r="AU315" s="190" t="s">
        <v>84</v>
      </c>
      <c r="AY315" s="189" t="s">
        <v>136</v>
      </c>
      <c r="BK315" s="191">
        <f>SUM(BK316:BK325)</f>
        <v>0</v>
      </c>
    </row>
    <row r="316" spans="2:65" s="1" customFormat="1" ht="28.8" customHeight="1">
      <c r="B316" s="42"/>
      <c r="C316" s="197" t="s">
        <v>394</v>
      </c>
      <c r="D316" s="197" t="s">
        <v>141</v>
      </c>
      <c r="E316" s="198" t="s">
        <v>395</v>
      </c>
      <c r="F316" s="199" t="s">
        <v>396</v>
      </c>
      <c r="G316" s="200" t="s">
        <v>144</v>
      </c>
      <c r="H316" s="201">
        <v>1.85</v>
      </c>
      <c r="I316" s="202"/>
      <c r="J316" s="203">
        <f>ROUND(I316*H316,2)</f>
        <v>0</v>
      </c>
      <c r="K316" s="199" t="s">
        <v>178</v>
      </c>
      <c r="L316" s="62"/>
      <c r="M316" s="204" t="s">
        <v>32</v>
      </c>
      <c r="N316" s="205" t="s">
        <v>47</v>
      </c>
      <c r="O316" s="43"/>
      <c r="P316" s="206">
        <f>O316*H316</f>
        <v>0</v>
      </c>
      <c r="Q316" s="206">
        <v>0</v>
      </c>
      <c r="R316" s="206">
        <f>Q316*H316</f>
        <v>0</v>
      </c>
      <c r="S316" s="206">
        <v>0</v>
      </c>
      <c r="T316" s="207">
        <f>S316*H316</f>
        <v>0</v>
      </c>
      <c r="AR316" s="24" t="s">
        <v>236</v>
      </c>
      <c r="AT316" s="24" t="s">
        <v>141</v>
      </c>
      <c r="AU316" s="24" t="s">
        <v>86</v>
      </c>
      <c r="AY316" s="24" t="s">
        <v>136</v>
      </c>
      <c r="BE316" s="208">
        <f>IF(N316="základní",J316,0)</f>
        <v>0</v>
      </c>
      <c r="BF316" s="208">
        <f>IF(N316="snížená",J316,0)</f>
        <v>0</v>
      </c>
      <c r="BG316" s="208">
        <f>IF(N316="zákl. přenesená",J316,0)</f>
        <v>0</v>
      </c>
      <c r="BH316" s="208">
        <f>IF(N316="sníž. přenesená",J316,0)</f>
        <v>0</v>
      </c>
      <c r="BI316" s="208">
        <f>IF(N316="nulová",J316,0)</f>
        <v>0</v>
      </c>
      <c r="BJ316" s="24" t="s">
        <v>84</v>
      </c>
      <c r="BK316" s="208">
        <f>ROUND(I316*H316,2)</f>
        <v>0</v>
      </c>
      <c r="BL316" s="24" t="s">
        <v>236</v>
      </c>
      <c r="BM316" s="24" t="s">
        <v>397</v>
      </c>
    </row>
    <row r="317" spans="2:47" s="1" customFormat="1" ht="36">
      <c r="B317" s="42"/>
      <c r="C317" s="64"/>
      <c r="D317" s="209" t="s">
        <v>148</v>
      </c>
      <c r="E317" s="64"/>
      <c r="F317" s="210" t="s">
        <v>398</v>
      </c>
      <c r="G317" s="64"/>
      <c r="H317" s="64"/>
      <c r="I317" s="165"/>
      <c r="J317" s="64"/>
      <c r="K317" s="64"/>
      <c r="L317" s="62"/>
      <c r="M317" s="211"/>
      <c r="N317" s="43"/>
      <c r="O317" s="43"/>
      <c r="P317" s="43"/>
      <c r="Q317" s="43"/>
      <c r="R317" s="43"/>
      <c r="S317" s="43"/>
      <c r="T317" s="79"/>
      <c r="AT317" s="24" t="s">
        <v>148</v>
      </c>
      <c r="AU317" s="24" t="s">
        <v>86</v>
      </c>
    </row>
    <row r="318" spans="2:51" s="14" customFormat="1" ht="13.5">
      <c r="B318" s="249"/>
      <c r="C318" s="250"/>
      <c r="D318" s="209" t="s">
        <v>150</v>
      </c>
      <c r="E318" s="251" t="s">
        <v>32</v>
      </c>
      <c r="F318" s="252" t="s">
        <v>216</v>
      </c>
      <c r="G318" s="250"/>
      <c r="H318" s="253" t="s">
        <v>32</v>
      </c>
      <c r="I318" s="254"/>
      <c r="J318" s="250"/>
      <c r="K318" s="250"/>
      <c r="L318" s="255"/>
      <c r="M318" s="256"/>
      <c r="N318" s="257"/>
      <c r="O318" s="257"/>
      <c r="P318" s="257"/>
      <c r="Q318" s="257"/>
      <c r="R318" s="257"/>
      <c r="S318" s="257"/>
      <c r="T318" s="258"/>
      <c r="AT318" s="259" t="s">
        <v>150</v>
      </c>
      <c r="AU318" s="259" t="s">
        <v>86</v>
      </c>
      <c r="AV318" s="14" t="s">
        <v>84</v>
      </c>
      <c r="AW318" s="14" t="s">
        <v>39</v>
      </c>
      <c r="AX318" s="14" t="s">
        <v>76</v>
      </c>
      <c r="AY318" s="259" t="s">
        <v>136</v>
      </c>
    </row>
    <row r="319" spans="2:51" s="11" customFormat="1" ht="13.5">
      <c r="B319" s="212"/>
      <c r="C319" s="213"/>
      <c r="D319" s="236" t="s">
        <v>150</v>
      </c>
      <c r="E319" s="246" t="s">
        <v>32</v>
      </c>
      <c r="F319" s="247" t="s">
        <v>192</v>
      </c>
      <c r="G319" s="213"/>
      <c r="H319" s="248">
        <v>1.85</v>
      </c>
      <c r="I319" s="217"/>
      <c r="J319" s="213"/>
      <c r="K319" s="213"/>
      <c r="L319" s="218"/>
      <c r="M319" s="219"/>
      <c r="N319" s="220"/>
      <c r="O319" s="220"/>
      <c r="P319" s="220"/>
      <c r="Q319" s="220"/>
      <c r="R319" s="220"/>
      <c r="S319" s="220"/>
      <c r="T319" s="221"/>
      <c r="AT319" s="222" t="s">
        <v>150</v>
      </c>
      <c r="AU319" s="222" t="s">
        <v>86</v>
      </c>
      <c r="AV319" s="11" t="s">
        <v>86</v>
      </c>
      <c r="AW319" s="11" t="s">
        <v>39</v>
      </c>
      <c r="AX319" s="11" t="s">
        <v>84</v>
      </c>
      <c r="AY319" s="222" t="s">
        <v>136</v>
      </c>
    </row>
    <row r="320" spans="2:65" s="1" customFormat="1" ht="28.8" customHeight="1">
      <c r="B320" s="42"/>
      <c r="C320" s="197" t="s">
        <v>399</v>
      </c>
      <c r="D320" s="197" t="s">
        <v>141</v>
      </c>
      <c r="E320" s="198" t="s">
        <v>400</v>
      </c>
      <c r="F320" s="199" t="s">
        <v>401</v>
      </c>
      <c r="G320" s="200" t="s">
        <v>144</v>
      </c>
      <c r="H320" s="201">
        <v>1.85</v>
      </c>
      <c r="I320" s="202"/>
      <c r="J320" s="203">
        <f>ROUND(I320*H320,2)</f>
        <v>0</v>
      </c>
      <c r="K320" s="199" t="s">
        <v>178</v>
      </c>
      <c r="L320" s="62"/>
      <c r="M320" s="204" t="s">
        <v>32</v>
      </c>
      <c r="N320" s="205" t="s">
        <v>47</v>
      </c>
      <c r="O320" s="43"/>
      <c r="P320" s="206">
        <f>O320*H320</f>
        <v>0</v>
      </c>
      <c r="Q320" s="206">
        <v>0</v>
      </c>
      <c r="R320" s="206">
        <f>Q320*H320</f>
        <v>0</v>
      </c>
      <c r="S320" s="206">
        <v>0</v>
      </c>
      <c r="T320" s="207">
        <f>S320*H320</f>
        <v>0</v>
      </c>
      <c r="AR320" s="24" t="s">
        <v>236</v>
      </c>
      <c r="AT320" s="24" t="s">
        <v>141</v>
      </c>
      <c r="AU320" s="24" t="s">
        <v>86</v>
      </c>
      <c r="AY320" s="24" t="s">
        <v>136</v>
      </c>
      <c r="BE320" s="208">
        <f>IF(N320="základní",J320,0)</f>
        <v>0</v>
      </c>
      <c r="BF320" s="208">
        <f>IF(N320="snížená",J320,0)</f>
        <v>0</v>
      </c>
      <c r="BG320" s="208">
        <f>IF(N320="zákl. přenesená",J320,0)</f>
        <v>0</v>
      </c>
      <c r="BH320" s="208">
        <f>IF(N320="sníž. přenesená",J320,0)</f>
        <v>0</v>
      </c>
      <c r="BI320" s="208">
        <f>IF(N320="nulová",J320,0)</f>
        <v>0</v>
      </c>
      <c r="BJ320" s="24" t="s">
        <v>84</v>
      </c>
      <c r="BK320" s="208">
        <f>ROUND(I320*H320,2)</f>
        <v>0</v>
      </c>
      <c r="BL320" s="24" t="s">
        <v>236</v>
      </c>
      <c r="BM320" s="24" t="s">
        <v>402</v>
      </c>
    </row>
    <row r="321" spans="2:47" s="1" customFormat="1" ht="36">
      <c r="B321" s="42"/>
      <c r="C321" s="64"/>
      <c r="D321" s="236" t="s">
        <v>148</v>
      </c>
      <c r="E321" s="64"/>
      <c r="F321" s="263" t="s">
        <v>403</v>
      </c>
      <c r="G321" s="64"/>
      <c r="H321" s="64"/>
      <c r="I321" s="165"/>
      <c r="J321" s="64"/>
      <c r="K321" s="64"/>
      <c r="L321" s="62"/>
      <c r="M321" s="211"/>
      <c r="N321" s="43"/>
      <c r="O321" s="43"/>
      <c r="P321" s="43"/>
      <c r="Q321" s="43"/>
      <c r="R321" s="43"/>
      <c r="S321" s="43"/>
      <c r="T321" s="79"/>
      <c r="AT321" s="24" t="s">
        <v>148</v>
      </c>
      <c r="AU321" s="24" t="s">
        <v>86</v>
      </c>
    </row>
    <row r="322" spans="2:65" s="1" customFormat="1" ht="20.4" customHeight="1">
      <c r="B322" s="42"/>
      <c r="C322" s="264" t="s">
        <v>404</v>
      </c>
      <c r="D322" s="264" t="s">
        <v>377</v>
      </c>
      <c r="E322" s="265" t="s">
        <v>405</v>
      </c>
      <c r="F322" s="266" t="s">
        <v>406</v>
      </c>
      <c r="G322" s="267" t="s">
        <v>407</v>
      </c>
      <c r="H322" s="268">
        <v>5.55</v>
      </c>
      <c r="I322" s="269"/>
      <c r="J322" s="270">
        <f>ROUND(I322*H322,2)</f>
        <v>0</v>
      </c>
      <c r="K322" s="266" t="s">
        <v>32</v>
      </c>
      <c r="L322" s="271"/>
      <c r="M322" s="272" t="s">
        <v>32</v>
      </c>
      <c r="N322" s="273" t="s">
        <v>47</v>
      </c>
      <c r="O322" s="43"/>
      <c r="P322" s="206">
        <f>O322*H322</f>
        <v>0</v>
      </c>
      <c r="Q322" s="206">
        <v>0.001</v>
      </c>
      <c r="R322" s="206">
        <f>Q322*H322</f>
        <v>0.00555</v>
      </c>
      <c r="S322" s="206">
        <v>0</v>
      </c>
      <c r="T322" s="207">
        <f>S322*H322</f>
        <v>0</v>
      </c>
      <c r="AR322" s="24" t="s">
        <v>327</v>
      </c>
      <c r="AT322" s="24" t="s">
        <v>377</v>
      </c>
      <c r="AU322" s="24" t="s">
        <v>86</v>
      </c>
      <c r="AY322" s="24" t="s">
        <v>136</v>
      </c>
      <c r="BE322" s="208">
        <f>IF(N322="základní",J322,0)</f>
        <v>0</v>
      </c>
      <c r="BF322" s="208">
        <f>IF(N322="snížená",J322,0)</f>
        <v>0</v>
      </c>
      <c r="BG322" s="208">
        <f>IF(N322="zákl. přenesená",J322,0)</f>
        <v>0</v>
      </c>
      <c r="BH322" s="208">
        <f>IF(N322="sníž. přenesená",J322,0)</f>
        <v>0</v>
      </c>
      <c r="BI322" s="208">
        <f>IF(N322="nulová",J322,0)</f>
        <v>0</v>
      </c>
      <c r="BJ322" s="24" t="s">
        <v>84</v>
      </c>
      <c r="BK322" s="208">
        <f>ROUND(I322*H322,2)</f>
        <v>0</v>
      </c>
      <c r="BL322" s="24" t="s">
        <v>236</v>
      </c>
      <c r="BM322" s="24" t="s">
        <v>408</v>
      </c>
    </row>
    <row r="323" spans="2:51" s="11" customFormat="1" ht="13.5">
      <c r="B323" s="212"/>
      <c r="C323" s="213"/>
      <c r="D323" s="236" t="s">
        <v>150</v>
      </c>
      <c r="E323" s="246" t="s">
        <v>32</v>
      </c>
      <c r="F323" s="247" t="s">
        <v>409</v>
      </c>
      <c r="G323" s="213"/>
      <c r="H323" s="248">
        <v>5.55</v>
      </c>
      <c r="I323" s="217"/>
      <c r="J323" s="213"/>
      <c r="K323" s="213"/>
      <c r="L323" s="218"/>
      <c r="M323" s="219"/>
      <c r="N323" s="220"/>
      <c r="O323" s="220"/>
      <c r="P323" s="220"/>
      <c r="Q323" s="220"/>
      <c r="R323" s="220"/>
      <c r="S323" s="220"/>
      <c r="T323" s="221"/>
      <c r="AT323" s="222" t="s">
        <v>150</v>
      </c>
      <c r="AU323" s="222" t="s">
        <v>86</v>
      </c>
      <c r="AV323" s="11" t="s">
        <v>86</v>
      </c>
      <c r="AW323" s="11" t="s">
        <v>39</v>
      </c>
      <c r="AX323" s="11" t="s">
        <v>84</v>
      </c>
      <c r="AY323" s="222" t="s">
        <v>136</v>
      </c>
    </row>
    <row r="324" spans="2:65" s="1" customFormat="1" ht="40.2" customHeight="1">
      <c r="B324" s="42"/>
      <c r="C324" s="197" t="s">
        <v>410</v>
      </c>
      <c r="D324" s="197" t="s">
        <v>141</v>
      </c>
      <c r="E324" s="198" t="s">
        <v>411</v>
      </c>
      <c r="F324" s="199" t="s">
        <v>412</v>
      </c>
      <c r="G324" s="200" t="s">
        <v>413</v>
      </c>
      <c r="H324" s="274"/>
      <c r="I324" s="202"/>
      <c r="J324" s="203">
        <f>ROUND(I324*H324,2)</f>
        <v>0</v>
      </c>
      <c r="K324" s="199" t="s">
        <v>178</v>
      </c>
      <c r="L324" s="62"/>
      <c r="M324" s="204" t="s">
        <v>32</v>
      </c>
      <c r="N324" s="205" t="s">
        <v>47</v>
      </c>
      <c r="O324" s="43"/>
      <c r="P324" s="206">
        <f>O324*H324</f>
        <v>0</v>
      </c>
      <c r="Q324" s="206">
        <v>0</v>
      </c>
      <c r="R324" s="206">
        <f>Q324*H324</f>
        <v>0</v>
      </c>
      <c r="S324" s="206">
        <v>0</v>
      </c>
      <c r="T324" s="207">
        <f>S324*H324</f>
        <v>0</v>
      </c>
      <c r="AR324" s="24" t="s">
        <v>236</v>
      </c>
      <c r="AT324" s="24" t="s">
        <v>141</v>
      </c>
      <c r="AU324" s="24" t="s">
        <v>86</v>
      </c>
      <c r="AY324" s="24" t="s">
        <v>136</v>
      </c>
      <c r="BE324" s="208">
        <f>IF(N324="základní",J324,0)</f>
        <v>0</v>
      </c>
      <c r="BF324" s="208">
        <f>IF(N324="snížená",J324,0)</f>
        <v>0</v>
      </c>
      <c r="BG324" s="208">
        <f>IF(N324="zákl. přenesená",J324,0)</f>
        <v>0</v>
      </c>
      <c r="BH324" s="208">
        <f>IF(N324="sníž. přenesená",J324,0)</f>
        <v>0</v>
      </c>
      <c r="BI324" s="208">
        <f>IF(N324="nulová",J324,0)</f>
        <v>0</v>
      </c>
      <c r="BJ324" s="24" t="s">
        <v>84</v>
      </c>
      <c r="BK324" s="208">
        <f>ROUND(I324*H324,2)</f>
        <v>0</v>
      </c>
      <c r="BL324" s="24" t="s">
        <v>236</v>
      </c>
      <c r="BM324" s="24" t="s">
        <v>414</v>
      </c>
    </row>
    <row r="325" spans="2:47" s="1" customFormat="1" ht="120">
      <c r="B325" s="42"/>
      <c r="C325" s="64"/>
      <c r="D325" s="209" t="s">
        <v>148</v>
      </c>
      <c r="E325" s="64"/>
      <c r="F325" s="210" t="s">
        <v>415</v>
      </c>
      <c r="G325" s="64"/>
      <c r="H325" s="64"/>
      <c r="I325" s="165"/>
      <c r="J325" s="64"/>
      <c r="K325" s="64"/>
      <c r="L325" s="62"/>
      <c r="M325" s="211"/>
      <c r="N325" s="43"/>
      <c r="O325" s="43"/>
      <c r="P325" s="43"/>
      <c r="Q325" s="43"/>
      <c r="R325" s="43"/>
      <c r="S325" s="43"/>
      <c r="T325" s="79"/>
      <c r="AT325" s="24" t="s">
        <v>148</v>
      </c>
      <c r="AU325" s="24" t="s">
        <v>86</v>
      </c>
    </row>
    <row r="326" spans="2:63" s="10" customFormat="1" ht="29.85" customHeight="1">
      <c r="B326" s="178"/>
      <c r="C326" s="179"/>
      <c r="D326" s="194" t="s">
        <v>75</v>
      </c>
      <c r="E326" s="195" t="s">
        <v>416</v>
      </c>
      <c r="F326" s="195" t="s">
        <v>417</v>
      </c>
      <c r="G326" s="179"/>
      <c r="H326" s="179"/>
      <c r="I326" s="182"/>
      <c r="J326" s="196">
        <f>BK326</f>
        <v>0</v>
      </c>
      <c r="K326" s="179"/>
      <c r="L326" s="184"/>
      <c r="M326" s="185"/>
      <c r="N326" s="186"/>
      <c r="O326" s="186"/>
      <c r="P326" s="187">
        <f>SUM(P327:P342)</f>
        <v>0</v>
      </c>
      <c r="Q326" s="186"/>
      <c r="R326" s="187">
        <f>SUM(R327:R342)</f>
        <v>0.3285</v>
      </c>
      <c r="S326" s="186"/>
      <c r="T326" s="188">
        <f>SUM(T327:T342)</f>
        <v>0</v>
      </c>
      <c r="AR326" s="189" t="s">
        <v>86</v>
      </c>
      <c r="AT326" s="190" t="s">
        <v>75</v>
      </c>
      <c r="AU326" s="190" t="s">
        <v>84</v>
      </c>
      <c r="AY326" s="189" t="s">
        <v>136</v>
      </c>
      <c r="BK326" s="191">
        <f>SUM(BK327:BK342)</f>
        <v>0</v>
      </c>
    </row>
    <row r="327" spans="2:65" s="1" customFormat="1" ht="20.4" customHeight="1">
      <c r="B327" s="42"/>
      <c r="C327" s="197" t="s">
        <v>418</v>
      </c>
      <c r="D327" s="197" t="s">
        <v>141</v>
      </c>
      <c r="E327" s="198" t="s">
        <v>419</v>
      </c>
      <c r="F327" s="199" t="s">
        <v>420</v>
      </c>
      <c r="G327" s="200" t="s">
        <v>233</v>
      </c>
      <c r="H327" s="201">
        <v>30</v>
      </c>
      <c r="I327" s="202"/>
      <c r="J327" s="203">
        <f>ROUND(I327*H327,2)</f>
        <v>0</v>
      </c>
      <c r="K327" s="199" t="s">
        <v>178</v>
      </c>
      <c r="L327" s="62"/>
      <c r="M327" s="204" t="s">
        <v>32</v>
      </c>
      <c r="N327" s="205" t="s">
        <v>47</v>
      </c>
      <c r="O327" s="43"/>
      <c r="P327" s="206">
        <f>O327*H327</f>
        <v>0</v>
      </c>
      <c r="Q327" s="206">
        <v>0.00394</v>
      </c>
      <c r="R327" s="206">
        <f>Q327*H327</f>
        <v>0.1182</v>
      </c>
      <c r="S327" s="206">
        <v>0</v>
      </c>
      <c r="T327" s="207">
        <f>S327*H327</f>
        <v>0</v>
      </c>
      <c r="AR327" s="24" t="s">
        <v>236</v>
      </c>
      <c r="AT327" s="24" t="s">
        <v>141</v>
      </c>
      <c r="AU327" s="24" t="s">
        <v>86</v>
      </c>
      <c r="AY327" s="24" t="s">
        <v>136</v>
      </c>
      <c r="BE327" s="208">
        <f>IF(N327="základní",J327,0)</f>
        <v>0</v>
      </c>
      <c r="BF327" s="208">
        <f>IF(N327="snížená",J327,0)</f>
        <v>0</v>
      </c>
      <c r="BG327" s="208">
        <f>IF(N327="zákl. přenesená",J327,0)</f>
        <v>0</v>
      </c>
      <c r="BH327" s="208">
        <f>IF(N327="sníž. přenesená",J327,0)</f>
        <v>0</v>
      </c>
      <c r="BI327" s="208">
        <f>IF(N327="nulová",J327,0)</f>
        <v>0</v>
      </c>
      <c r="BJ327" s="24" t="s">
        <v>84</v>
      </c>
      <c r="BK327" s="208">
        <f>ROUND(I327*H327,2)</f>
        <v>0</v>
      </c>
      <c r="BL327" s="24" t="s">
        <v>236</v>
      </c>
      <c r="BM327" s="24" t="s">
        <v>421</v>
      </c>
    </row>
    <row r="328" spans="2:51" s="11" customFormat="1" ht="13.5">
      <c r="B328" s="212"/>
      <c r="C328" s="213"/>
      <c r="D328" s="236" t="s">
        <v>150</v>
      </c>
      <c r="E328" s="246" t="s">
        <v>32</v>
      </c>
      <c r="F328" s="247" t="s">
        <v>422</v>
      </c>
      <c r="G328" s="213"/>
      <c r="H328" s="248">
        <v>30</v>
      </c>
      <c r="I328" s="217"/>
      <c r="J328" s="213"/>
      <c r="K328" s="213"/>
      <c r="L328" s="218"/>
      <c r="M328" s="219"/>
      <c r="N328" s="220"/>
      <c r="O328" s="220"/>
      <c r="P328" s="220"/>
      <c r="Q328" s="220"/>
      <c r="R328" s="220"/>
      <c r="S328" s="220"/>
      <c r="T328" s="221"/>
      <c r="AT328" s="222" t="s">
        <v>150</v>
      </c>
      <c r="AU328" s="222" t="s">
        <v>86</v>
      </c>
      <c r="AV328" s="11" t="s">
        <v>86</v>
      </c>
      <c r="AW328" s="11" t="s">
        <v>39</v>
      </c>
      <c r="AX328" s="11" t="s">
        <v>84</v>
      </c>
      <c r="AY328" s="222" t="s">
        <v>136</v>
      </c>
    </row>
    <row r="329" spans="2:65" s="1" customFormat="1" ht="20.4" customHeight="1">
      <c r="B329" s="42"/>
      <c r="C329" s="197" t="s">
        <v>423</v>
      </c>
      <c r="D329" s="197" t="s">
        <v>141</v>
      </c>
      <c r="E329" s="198" t="s">
        <v>424</v>
      </c>
      <c r="F329" s="199" t="s">
        <v>425</v>
      </c>
      <c r="G329" s="200" t="s">
        <v>233</v>
      </c>
      <c r="H329" s="201">
        <v>30</v>
      </c>
      <c r="I329" s="202"/>
      <c r="J329" s="203">
        <f>ROUND(I329*H329,2)</f>
        <v>0</v>
      </c>
      <c r="K329" s="199" t="s">
        <v>178</v>
      </c>
      <c r="L329" s="62"/>
      <c r="M329" s="204" t="s">
        <v>32</v>
      </c>
      <c r="N329" s="205" t="s">
        <v>47</v>
      </c>
      <c r="O329" s="43"/>
      <c r="P329" s="206">
        <f>O329*H329</f>
        <v>0</v>
      </c>
      <c r="Q329" s="206">
        <v>0</v>
      </c>
      <c r="R329" s="206">
        <f>Q329*H329</f>
        <v>0</v>
      </c>
      <c r="S329" s="206">
        <v>0</v>
      </c>
      <c r="T329" s="207">
        <f>S329*H329</f>
        <v>0</v>
      </c>
      <c r="AR329" s="24" t="s">
        <v>236</v>
      </c>
      <c r="AT329" s="24" t="s">
        <v>141</v>
      </c>
      <c r="AU329" s="24" t="s">
        <v>86</v>
      </c>
      <c r="AY329" s="24" t="s">
        <v>136</v>
      </c>
      <c r="BE329" s="208">
        <f>IF(N329="základní",J329,0)</f>
        <v>0</v>
      </c>
      <c r="BF329" s="208">
        <f>IF(N329="snížená",J329,0)</f>
        <v>0</v>
      </c>
      <c r="BG329" s="208">
        <f>IF(N329="zákl. přenesená",J329,0)</f>
        <v>0</v>
      </c>
      <c r="BH329" s="208">
        <f>IF(N329="sníž. přenesená",J329,0)</f>
        <v>0</v>
      </c>
      <c r="BI329" s="208">
        <f>IF(N329="nulová",J329,0)</f>
        <v>0</v>
      </c>
      <c r="BJ329" s="24" t="s">
        <v>84</v>
      </c>
      <c r="BK329" s="208">
        <f>ROUND(I329*H329,2)</f>
        <v>0</v>
      </c>
      <c r="BL329" s="24" t="s">
        <v>236</v>
      </c>
      <c r="BM329" s="24" t="s">
        <v>426</v>
      </c>
    </row>
    <row r="330" spans="2:51" s="14" customFormat="1" ht="13.5">
      <c r="B330" s="249"/>
      <c r="C330" s="250"/>
      <c r="D330" s="209" t="s">
        <v>150</v>
      </c>
      <c r="E330" s="251" t="s">
        <v>32</v>
      </c>
      <c r="F330" s="252" t="s">
        <v>427</v>
      </c>
      <c r="G330" s="250"/>
      <c r="H330" s="253" t="s">
        <v>32</v>
      </c>
      <c r="I330" s="254"/>
      <c r="J330" s="250"/>
      <c r="K330" s="250"/>
      <c r="L330" s="255"/>
      <c r="M330" s="256"/>
      <c r="N330" s="257"/>
      <c r="O330" s="257"/>
      <c r="P330" s="257"/>
      <c r="Q330" s="257"/>
      <c r="R330" s="257"/>
      <c r="S330" s="257"/>
      <c r="T330" s="258"/>
      <c r="AT330" s="259" t="s">
        <v>150</v>
      </c>
      <c r="AU330" s="259" t="s">
        <v>86</v>
      </c>
      <c r="AV330" s="14" t="s">
        <v>84</v>
      </c>
      <c r="AW330" s="14" t="s">
        <v>39</v>
      </c>
      <c r="AX330" s="14" t="s">
        <v>76</v>
      </c>
      <c r="AY330" s="259" t="s">
        <v>136</v>
      </c>
    </row>
    <row r="331" spans="2:51" s="11" customFormat="1" ht="13.5">
      <c r="B331" s="212"/>
      <c r="C331" s="213"/>
      <c r="D331" s="236" t="s">
        <v>150</v>
      </c>
      <c r="E331" s="246" t="s">
        <v>32</v>
      </c>
      <c r="F331" s="247" t="s">
        <v>422</v>
      </c>
      <c r="G331" s="213"/>
      <c r="H331" s="248">
        <v>30</v>
      </c>
      <c r="I331" s="217"/>
      <c r="J331" s="213"/>
      <c r="K331" s="213"/>
      <c r="L331" s="218"/>
      <c r="M331" s="219"/>
      <c r="N331" s="220"/>
      <c r="O331" s="220"/>
      <c r="P331" s="220"/>
      <c r="Q331" s="220"/>
      <c r="R331" s="220"/>
      <c r="S331" s="220"/>
      <c r="T331" s="221"/>
      <c r="AT331" s="222" t="s">
        <v>150</v>
      </c>
      <c r="AU331" s="222" t="s">
        <v>86</v>
      </c>
      <c r="AV331" s="11" t="s">
        <v>86</v>
      </c>
      <c r="AW331" s="11" t="s">
        <v>39</v>
      </c>
      <c r="AX331" s="11" t="s">
        <v>84</v>
      </c>
      <c r="AY331" s="222" t="s">
        <v>136</v>
      </c>
    </row>
    <row r="332" spans="2:65" s="1" customFormat="1" ht="20.4" customHeight="1">
      <c r="B332" s="42"/>
      <c r="C332" s="197" t="s">
        <v>256</v>
      </c>
      <c r="D332" s="197" t="s">
        <v>141</v>
      </c>
      <c r="E332" s="198" t="s">
        <v>428</v>
      </c>
      <c r="F332" s="199" t="s">
        <v>429</v>
      </c>
      <c r="G332" s="200" t="s">
        <v>239</v>
      </c>
      <c r="H332" s="201">
        <v>2</v>
      </c>
      <c r="I332" s="202"/>
      <c r="J332" s="203">
        <f>ROUND(I332*H332,2)</f>
        <v>0</v>
      </c>
      <c r="K332" s="199" t="s">
        <v>178</v>
      </c>
      <c r="L332" s="62"/>
      <c r="M332" s="204" t="s">
        <v>32</v>
      </c>
      <c r="N332" s="205" t="s">
        <v>47</v>
      </c>
      <c r="O332" s="43"/>
      <c r="P332" s="206">
        <f>O332*H332</f>
        <v>0</v>
      </c>
      <c r="Q332" s="206">
        <v>0</v>
      </c>
      <c r="R332" s="206">
        <f>Q332*H332</f>
        <v>0</v>
      </c>
      <c r="S332" s="206">
        <v>0</v>
      </c>
      <c r="T332" s="207">
        <f>S332*H332</f>
        <v>0</v>
      </c>
      <c r="AR332" s="24" t="s">
        <v>236</v>
      </c>
      <c r="AT332" s="24" t="s">
        <v>141</v>
      </c>
      <c r="AU332" s="24" t="s">
        <v>86</v>
      </c>
      <c r="AY332" s="24" t="s">
        <v>136</v>
      </c>
      <c r="BE332" s="208">
        <f>IF(N332="základní",J332,0)</f>
        <v>0</v>
      </c>
      <c r="BF332" s="208">
        <f>IF(N332="snížená",J332,0)</f>
        <v>0</v>
      </c>
      <c r="BG332" s="208">
        <f>IF(N332="zákl. přenesená",J332,0)</f>
        <v>0</v>
      </c>
      <c r="BH332" s="208">
        <f>IF(N332="sníž. přenesená",J332,0)</f>
        <v>0</v>
      </c>
      <c r="BI332" s="208">
        <f>IF(N332="nulová",J332,0)</f>
        <v>0</v>
      </c>
      <c r="BJ332" s="24" t="s">
        <v>84</v>
      </c>
      <c r="BK332" s="208">
        <f>ROUND(I332*H332,2)</f>
        <v>0</v>
      </c>
      <c r="BL332" s="24" t="s">
        <v>236</v>
      </c>
      <c r="BM332" s="24" t="s">
        <v>430</v>
      </c>
    </row>
    <row r="333" spans="2:65" s="1" customFormat="1" ht="28.8" customHeight="1">
      <c r="B333" s="42"/>
      <c r="C333" s="197" t="s">
        <v>431</v>
      </c>
      <c r="D333" s="197" t="s">
        <v>141</v>
      </c>
      <c r="E333" s="198" t="s">
        <v>432</v>
      </c>
      <c r="F333" s="199" t="s">
        <v>433</v>
      </c>
      <c r="G333" s="200" t="s">
        <v>233</v>
      </c>
      <c r="H333" s="201">
        <v>50</v>
      </c>
      <c r="I333" s="202"/>
      <c r="J333" s="203">
        <f>ROUND(I333*H333,2)</f>
        <v>0</v>
      </c>
      <c r="K333" s="199" t="s">
        <v>178</v>
      </c>
      <c r="L333" s="62"/>
      <c r="M333" s="204" t="s">
        <v>32</v>
      </c>
      <c r="N333" s="205" t="s">
        <v>47</v>
      </c>
      <c r="O333" s="43"/>
      <c r="P333" s="206">
        <f>O333*H333</f>
        <v>0</v>
      </c>
      <c r="Q333" s="206">
        <v>0.00197</v>
      </c>
      <c r="R333" s="206">
        <f>Q333*H333</f>
        <v>0.0985</v>
      </c>
      <c r="S333" s="206">
        <v>0</v>
      </c>
      <c r="T333" s="207">
        <f>S333*H333</f>
        <v>0</v>
      </c>
      <c r="AR333" s="24" t="s">
        <v>236</v>
      </c>
      <c r="AT333" s="24" t="s">
        <v>141</v>
      </c>
      <c r="AU333" s="24" t="s">
        <v>86</v>
      </c>
      <c r="AY333" s="24" t="s">
        <v>136</v>
      </c>
      <c r="BE333" s="208">
        <f>IF(N333="základní",J333,0)</f>
        <v>0</v>
      </c>
      <c r="BF333" s="208">
        <f>IF(N333="snížená",J333,0)</f>
        <v>0</v>
      </c>
      <c r="BG333" s="208">
        <f>IF(N333="zákl. přenesená",J333,0)</f>
        <v>0</v>
      </c>
      <c r="BH333" s="208">
        <f>IF(N333="sníž. přenesená",J333,0)</f>
        <v>0</v>
      </c>
      <c r="BI333" s="208">
        <f>IF(N333="nulová",J333,0)</f>
        <v>0</v>
      </c>
      <c r="BJ333" s="24" t="s">
        <v>84</v>
      </c>
      <c r="BK333" s="208">
        <f>ROUND(I333*H333,2)</f>
        <v>0</v>
      </c>
      <c r="BL333" s="24" t="s">
        <v>236</v>
      </c>
      <c r="BM333" s="24" t="s">
        <v>434</v>
      </c>
    </row>
    <row r="334" spans="2:51" s="11" customFormat="1" ht="13.5">
      <c r="B334" s="212"/>
      <c r="C334" s="213"/>
      <c r="D334" s="236" t="s">
        <v>150</v>
      </c>
      <c r="E334" s="246" t="s">
        <v>32</v>
      </c>
      <c r="F334" s="247" t="s">
        <v>352</v>
      </c>
      <c r="G334" s="213"/>
      <c r="H334" s="248">
        <v>50</v>
      </c>
      <c r="I334" s="217"/>
      <c r="J334" s="213"/>
      <c r="K334" s="213"/>
      <c r="L334" s="218"/>
      <c r="M334" s="219"/>
      <c r="N334" s="220"/>
      <c r="O334" s="220"/>
      <c r="P334" s="220"/>
      <c r="Q334" s="220"/>
      <c r="R334" s="220"/>
      <c r="S334" s="220"/>
      <c r="T334" s="221"/>
      <c r="AT334" s="222" t="s">
        <v>150</v>
      </c>
      <c r="AU334" s="222" t="s">
        <v>86</v>
      </c>
      <c r="AV334" s="11" t="s">
        <v>86</v>
      </c>
      <c r="AW334" s="11" t="s">
        <v>39</v>
      </c>
      <c r="AX334" s="11" t="s">
        <v>84</v>
      </c>
      <c r="AY334" s="222" t="s">
        <v>136</v>
      </c>
    </row>
    <row r="335" spans="2:65" s="1" customFormat="1" ht="28.8" customHeight="1">
      <c r="B335" s="42"/>
      <c r="C335" s="197" t="s">
        <v>435</v>
      </c>
      <c r="D335" s="197" t="s">
        <v>141</v>
      </c>
      <c r="E335" s="198" t="s">
        <v>436</v>
      </c>
      <c r="F335" s="199" t="s">
        <v>437</v>
      </c>
      <c r="G335" s="200" t="s">
        <v>233</v>
      </c>
      <c r="H335" s="201">
        <v>30</v>
      </c>
      <c r="I335" s="202"/>
      <c r="J335" s="203">
        <f>ROUND(I335*H335,2)</f>
        <v>0</v>
      </c>
      <c r="K335" s="199" t="s">
        <v>178</v>
      </c>
      <c r="L335" s="62"/>
      <c r="M335" s="204" t="s">
        <v>32</v>
      </c>
      <c r="N335" s="205" t="s">
        <v>47</v>
      </c>
      <c r="O335" s="43"/>
      <c r="P335" s="206">
        <f>O335*H335</f>
        <v>0</v>
      </c>
      <c r="Q335" s="206">
        <v>0.002</v>
      </c>
      <c r="R335" s="206">
        <f>Q335*H335</f>
        <v>0.06</v>
      </c>
      <c r="S335" s="206">
        <v>0</v>
      </c>
      <c r="T335" s="207">
        <f>S335*H335</f>
        <v>0</v>
      </c>
      <c r="AR335" s="24" t="s">
        <v>236</v>
      </c>
      <c r="AT335" s="24" t="s">
        <v>141</v>
      </c>
      <c r="AU335" s="24" t="s">
        <v>86</v>
      </c>
      <c r="AY335" s="24" t="s">
        <v>136</v>
      </c>
      <c r="BE335" s="208">
        <f>IF(N335="základní",J335,0)</f>
        <v>0</v>
      </c>
      <c r="BF335" s="208">
        <f>IF(N335="snížená",J335,0)</f>
        <v>0</v>
      </c>
      <c r="BG335" s="208">
        <f>IF(N335="zákl. přenesená",J335,0)</f>
        <v>0</v>
      </c>
      <c r="BH335" s="208">
        <f>IF(N335="sníž. přenesená",J335,0)</f>
        <v>0</v>
      </c>
      <c r="BI335" s="208">
        <f>IF(N335="nulová",J335,0)</f>
        <v>0</v>
      </c>
      <c r="BJ335" s="24" t="s">
        <v>84</v>
      </c>
      <c r="BK335" s="208">
        <f>ROUND(I335*H335,2)</f>
        <v>0</v>
      </c>
      <c r="BL335" s="24" t="s">
        <v>236</v>
      </c>
      <c r="BM335" s="24" t="s">
        <v>438</v>
      </c>
    </row>
    <row r="336" spans="2:47" s="1" customFormat="1" ht="24">
      <c r="B336" s="42"/>
      <c r="C336" s="64"/>
      <c r="D336" s="209" t="s">
        <v>148</v>
      </c>
      <c r="E336" s="64"/>
      <c r="F336" s="210" t="s">
        <v>439</v>
      </c>
      <c r="G336" s="64"/>
      <c r="H336" s="64"/>
      <c r="I336" s="165"/>
      <c r="J336" s="64"/>
      <c r="K336" s="64"/>
      <c r="L336" s="62"/>
      <c r="M336" s="211"/>
      <c r="N336" s="43"/>
      <c r="O336" s="43"/>
      <c r="P336" s="43"/>
      <c r="Q336" s="43"/>
      <c r="R336" s="43"/>
      <c r="S336" s="43"/>
      <c r="T336" s="79"/>
      <c r="AT336" s="24" t="s">
        <v>148</v>
      </c>
      <c r="AU336" s="24" t="s">
        <v>86</v>
      </c>
    </row>
    <row r="337" spans="2:51" s="11" customFormat="1" ht="13.5">
      <c r="B337" s="212"/>
      <c r="C337" s="213"/>
      <c r="D337" s="236" t="s">
        <v>150</v>
      </c>
      <c r="E337" s="246" t="s">
        <v>32</v>
      </c>
      <c r="F337" s="247" t="s">
        <v>440</v>
      </c>
      <c r="G337" s="213"/>
      <c r="H337" s="248">
        <v>30</v>
      </c>
      <c r="I337" s="217"/>
      <c r="J337" s="213"/>
      <c r="K337" s="213"/>
      <c r="L337" s="218"/>
      <c r="M337" s="219"/>
      <c r="N337" s="220"/>
      <c r="O337" s="220"/>
      <c r="P337" s="220"/>
      <c r="Q337" s="220"/>
      <c r="R337" s="220"/>
      <c r="S337" s="220"/>
      <c r="T337" s="221"/>
      <c r="AT337" s="222" t="s">
        <v>150</v>
      </c>
      <c r="AU337" s="222" t="s">
        <v>86</v>
      </c>
      <c r="AV337" s="11" t="s">
        <v>86</v>
      </c>
      <c r="AW337" s="11" t="s">
        <v>39</v>
      </c>
      <c r="AX337" s="11" t="s">
        <v>84</v>
      </c>
      <c r="AY337" s="222" t="s">
        <v>136</v>
      </c>
    </row>
    <row r="338" spans="2:65" s="1" customFormat="1" ht="40.2" customHeight="1">
      <c r="B338" s="42"/>
      <c r="C338" s="197" t="s">
        <v>441</v>
      </c>
      <c r="D338" s="197" t="s">
        <v>141</v>
      </c>
      <c r="E338" s="198" t="s">
        <v>442</v>
      </c>
      <c r="F338" s="199" t="s">
        <v>443</v>
      </c>
      <c r="G338" s="200" t="s">
        <v>233</v>
      </c>
      <c r="H338" s="201">
        <v>20</v>
      </c>
      <c r="I338" s="202"/>
      <c r="J338" s="203">
        <f>ROUND(I338*H338,2)</f>
        <v>0</v>
      </c>
      <c r="K338" s="199" t="s">
        <v>178</v>
      </c>
      <c r="L338" s="62"/>
      <c r="M338" s="204" t="s">
        <v>32</v>
      </c>
      <c r="N338" s="205" t="s">
        <v>47</v>
      </c>
      <c r="O338" s="43"/>
      <c r="P338" s="206">
        <f>O338*H338</f>
        <v>0</v>
      </c>
      <c r="Q338" s="206">
        <v>0.00259</v>
      </c>
      <c r="R338" s="206">
        <f>Q338*H338</f>
        <v>0.0518</v>
      </c>
      <c r="S338" s="206">
        <v>0</v>
      </c>
      <c r="T338" s="207">
        <f>S338*H338</f>
        <v>0</v>
      </c>
      <c r="AR338" s="24" t="s">
        <v>236</v>
      </c>
      <c r="AT338" s="24" t="s">
        <v>141</v>
      </c>
      <c r="AU338" s="24" t="s">
        <v>86</v>
      </c>
      <c r="AY338" s="24" t="s">
        <v>136</v>
      </c>
      <c r="BE338" s="208">
        <f>IF(N338="základní",J338,0)</f>
        <v>0</v>
      </c>
      <c r="BF338" s="208">
        <f>IF(N338="snížená",J338,0)</f>
        <v>0</v>
      </c>
      <c r="BG338" s="208">
        <f>IF(N338="zákl. přenesená",J338,0)</f>
        <v>0</v>
      </c>
      <c r="BH338" s="208">
        <f>IF(N338="sníž. přenesená",J338,0)</f>
        <v>0</v>
      </c>
      <c r="BI338" s="208">
        <f>IF(N338="nulová",J338,0)</f>
        <v>0</v>
      </c>
      <c r="BJ338" s="24" t="s">
        <v>84</v>
      </c>
      <c r="BK338" s="208">
        <f>ROUND(I338*H338,2)</f>
        <v>0</v>
      </c>
      <c r="BL338" s="24" t="s">
        <v>236</v>
      </c>
      <c r="BM338" s="24" t="s">
        <v>444</v>
      </c>
    </row>
    <row r="339" spans="2:47" s="1" customFormat="1" ht="24">
      <c r="B339" s="42"/>
      <c r="C339" s="64"/>
      <c r="D339" s="209" t="s">
        <v>148</v>
      </c>
      <c r="E339" s="64"/>
      <c r="F339" s="210" t="s">
        <v>439</v>
      </c>
      <c r="G339" s="64"/>
      <c r="H339" s="64"/>
      <c r="I339" s="165"/>
      <c r="J339" s="64"/>
      <c r="K339" s="64"/>
      <c r="L339" s="62"/>
      <c r="M339" s="211"/>
      <c r="N339" s="43"/>
      <c r="O339" s="43"/>
      <c r="P339" s="43"/>
      <c r="Q339" s="43"/>
      <c r="R339" s="43"/>
      <c r="S339" s="43"/>
      <c r="T339" s="79"/>
      <c r="AT339" s="24" t="s">
        <v>148</v>
      </c>
      <c r="AU339" s="24" t="s">
        <v>86</v>
      </c>
    </row>
    <row r="340" spans="2:51" s="11" customFormat="1" ht="13.5">
      <c r="B340" s="212"/>
      <c r="C340" s="213"/>
      <c r="D340" s="236" t="s">
        <v>150</v>
      </c>
      <c r="E340" s="246" t="s">
        <v>32</v>
      </c>
      <c r="F340" s="247" t="s">
        <v>445</v>
      </c>
      <c r="G340" s="213"/>
      <c r="H340" s="248">
        <v>20</v>
      </c>
      <c r="I340" s="217"/>
      <c r="J340" s="213"/>
      <c r="K340" s="213"/>
      <c r="L340" s="218"/>
      <c r="M340" s="219"/>
      <c r="N340" s="220"/>
      <c r="O340" s="220"/>
      <c r="P340" s="220"/>
      <c r="Q340" s="220"/>
      <c r="R340" s="220"/>
      <c r="S340" s="220"/>
      <c r="T340" s="221"/>
      <c r="AT340" s="222" t="s">
        <v>150</v>
      </c>
      <c r="AU340" s="222" t="s">
        <v>86</v>
      </c>
      <c r="AV340" s="11" t="s">
        <v>86</v>
      </c>
      <c r="AW340" s="11" t="s">
        <v>39</v>
      </c>
      <c r="AX340" s="11" t="s">
        <v>84</v>
      </c>
      <c r="AY340" s="222" t="s">
        <v>136</v>
      </c>
    </row>
    <row r="341" spans="2:65" s="1" customFormat="1" ht="40.2" customHeight="1">
      <c r="B341" s="42"/>
      <c r="C341" s="197" t="s">
        <v>446</v>
      </c>
      <c r="D341" s="197" t="s">
        <v>141</v>
      </c>
      <c r="E341" s="198" t="s">
        <v>447</v>
      </c>
      <c r="F341" s="199" t="s">
        <v>448</v>
      </c>
      <c r="G341" s="200" t="s">
        <v>413</v>
      </c>
      <c r="H341" s="274"/>
      <c r="I341" s="202"/>
      <c r="J341" s="203">
        <f>ROUND(I341*H341,2)</f>
        <v>0</v>
      </c>
      <c r="K341" s="199" t="s">
        <v>178</v>
      </c>
      <c r="L341" s="62"/>
      <c r="M341" s="204" t="s">
        <v>32</v>
      </c>
      <c r="N341" s="205" t="s">
        <v>47</v>
      </c>
      <c r="O341" s="43"/>
      <c r="P341" s="206">
        <f>O341*H341</f>
        <v>0</v>
      </c>
      <c r="Q341" s="206">
        <v>0</v>
      </c>
      <c r="R341" s="206">
        <f>Q341*H341</f>
        <v>0</v>
      </c>
      <c r="S341" s="206">
        <v>0</v>
      </c>
      <c r="T341" s="207">
        <f>S341*H341</f>
        <v>0</v>
      </c>
      <c r="AR341" s="24" t="s">
        <v>236</v>
      </c>
      <c r="AT341" s="24" t="s">
        <v>141</v>
      </c>
      <c r="AU341" s="24" t="s">
        <v>86</v>
      </c>
      <c r="AY341" s="24" t="s">
        <v>136</v>
      </c>
      <c r="BE341" s="208">
        <f>IF(N341="základní",J341,0)</f>
        <v>0</v>
      </c>
      <c r="BF341" s="208">
        <f>IF(N341="snížená",J341,0)</f>
        <v>0</v>
      </c>
      <c r="BG341" s="208">
        <f>IF(N341="zákl. přenesená",J341,0)</f>
        <v>0</v>
      </c>
      <c r="BH341" s="208">
        <f>IF(N341="sníž. přenesená",J341,0)</f>
        <v>0</v>
      </c>
      <c r="BI341" s="208">
        <f>IF(N341="nulová",J341,0)</f>
        <v>0</v>
      </c>
      <c r="BJ341" s="24" t="s">
        <v>84</v>
      </c>
      <c r="BK341" s="208">
        <f>ROUND(I341*H341,2)</f>
        <v>0</v>
      </c>
      <c r="BL341" s="24" t="s">
        <v>236</v>
      </c>
      <c r="BM341" s="24" t="s">
        <v>449</v>
      </c>
    </row>
    <row r="342" spans="2:47" s="1" customFormat="1" ht="120">
      <c r="B342" s="42"/>
      <c r="C342" s="64"/>
      <c r="D342" s="209" t="s">
        <v>148</v>
      </c>
      <c r="E342" s="64"/>
      <c r="F342" s="210" t="s">
        <v>450</v>
      </c>
      <c r="G342" s="64"/>
      <c r="H342" s="64"/>
      <c r="I342" s="165"/>
      <c r="J342" s="64"/>
      <c r="K342" s="64"/>
      <c r="L342" s="62"/>
      <c r="M342" s="211"/>
      <c r="N342" s="43"/>
      <c r="O342" s="43"/>
      <c r="P342" s="43"/>
      <c r="Q342" s="43"/>
      <c r="R342" s="43"/>
      <c r="S342" s="43"/>
      <c r="T342" s="79"/>
      <c r="AT342" s="24" t="s">
        <v>148</v>
      </c>
      <c r="AU342" s="24" t="s">
        <v>86</v>
      </c>
    </row>
    <row r="343" spans="2:63" s="10" customFormat="1" ht="29.85" customHeight="1">
      <c r="B343" s="178"/>
      <c r="C343" s="179"/>
      <c r="D343" s="194" t="s">
        <v>75</v>
      </c>
      <c r="E343" s="195" t="s">
        <v>451</v>
      </c>
      <c r="F343" s="195" t="s">
        <v>452</v>
      </c>
      <c r="G343" s="179"/>
      <c r="H343" s="179"/>
      <c r="I343" s="182"/>
      <c r="J343" s="196">
        <f>BK343</f>
        <v>0</v>
      </c>
      <c r="K343" s="179"/>
      <c r="L343" s="184"/>
      <c r="M343" s="185"/>
      <c r="N343" s="186"/>
      <c r="O343" s="186"/>
      <c r="P343" s="187">
        <f>SUM(P344:P352)</f>
        <v>0</v>
      </c>
      <c r="Q343" s="186"/>
      <c r="R343" s="187">
        <f>SUM(R344:R352)</f>
        <v>0</v>
      </c>
      <c r="S343" s="186"/>
      <c r="T343" s="188">
        <f>SUM(T344:T352)</f>
        <v>0</v>
      </c>
      <c r="AR343" s="189" t="s">
        <v>86</v>
      </c>
      <c r="AT343" s="190" t="s">
        <v>75</v>
      </c>
      <c r="AU343" s="190" t="s">
        <v>84</v>
      </c>
      <c r="AY343" s="189" t="s">
        <v>136</v>
      </c>
      <c r="BK343" s="191">
        <f>SUM(BK344:BK352)</f>
        <v>0</v>
      </c>
    </row>
    <row r="344" spans="2:65" s="1" customFormat="1" ht="28.8" customHeight="1">
      <c r="B344" s="42"/>
      <c r="C344" s="197" t="s">
        <v>453</v>
      </c>
      <c r="D344" s="197" t="s">
        <v>141</v>
      </c>
      <c r="E344" s="198" t="s">
        <v>454</v>
      </c>
      <c r="F344" s="199" t="s">
        <v>455</v>
      </c>
      <c r="G344" s="200" t="s">
        <v>239</v>
      </c>
      <c r="H344" s="201">
        <v>1</v>
      </c>
      <c r="I344" s="202"/>
      <c r="J344" s="203">
        <f aca="true" t="shared" si="0" ref="J344:J349">ROUND(I344*H344,2)</f>
        <v>0</v>
      </c>
      <c r="K344" s="199" t="s">
        <v>32</v>
      </c>
      <c r="L344" s="62"/>
      <c r="M344" s="204" t="s">
        <v>32</v>
      </c>
      <c r="N344" s="205" t="s">
        <v>47</v>
      </c>
      <c r="O344" s="43"/>
      <c r="P344" s="206">
        <f aca="true" t="shared" si="1" ref="P344:P349">O344*H344</f>
        <v>0</v>
      </c>
      <c r="Q344" s="206">
        <v>0</v>
      </c>
      <c r="R344" s="206">
        <f aca="true" t="shared" si="2" ref="R344:R349">Q344*H344</f>
        <v>0</v>
      </c>
      <c r="S344" s="206">
        <v>0</v>
      </c>
      <c r="T344" s="207">
        <f aca="true" t="shared" si="3" ref="T344:T349">S344*H344</f>
        <v>0</v>
      </c>
      <c r="AR344" s="24" t="s">
        <v>236</v>
      </c>
      <c r="AT344" s="24" t="s">
        <v>141</v>
      </c>
      <c r="AU344" s="24" t="s">
        <v>86</v>
      </c>
      <c r="AY344" s="24" t="s">
        <v>136</v>
      </c>
      <c r="BE344" s="208">
        <f aca="true" t="shared" si="4" ref="BE344:BE349">IF(N344="základní",J344,0)</f>
        <v>0</v>
      </c>
      <c r="BF344" s="208">
        <f aca="true" t="shared" si="5" ref="BF344:BF349">IF(N344="snížená",J344,0)</f>
        <v>0</v>
      </c>
      <c r="BG344" s="208">
        <f aca="true" t="shared" si="6" ref="BG344:BG349">IF(N344="zákl. přenesená",J344,0)</f>
        <v>0</v>
      </c>
      <c r="BH344" s="208">
        <f aca="true" t="shared" si="7" ref="BH344:BH349">IF(N344="sníž. přenesená",J344,0)</f>
        <v>0</v>
      </c>
      <c r="BI344" s="208">
        <f aca="true" t="shared" si="8" ref="BI344:BI349">IF(N344="nulová",J344,0)</f>
        <v>0</v>
      </c>
      <c r="BJ344" s="24" t="s">
        <v>84</v>
      </c>
      <c r="BK344" s="208">
        <f aca="true" t="shared" si="9" ref="BK344:BK349">ROUND(I344*H344,2)</f>
        <v>0</v>
      </c>
      <c r="BL344" s="24" t="s">
        <v>236</v>
      </c>
      <c r="BM344" s="24" t="s">
        <v>456</v>
      </c>
    </row>
    <row r="345" spans="2:65" s="1" customFormat="1" ht="28.8" customHeight="1">
      <c r="B345" s="42"/>
      <c r="C345" s="197" t="s">
        <v>457</v>
      </c>
      <c r="D345" s="197" t="s">
        <v>141</v>
      </c>
      <c r="E345" s="198" t="s">
        <v>458</v>
      </c>
      <c r="F345" s="199" t="s">
        <v>459</v>
      </c>
      <c r="G345" s="200" t="s">
        <v>239</v>
      </c>
      <c r="H345" s="201">
        <v>1</v>
      </c>
      <c r="I345" s="202"/>
      <c r="J345" s="203">
        <f t="shared" si="0"/>
        <v>0</v>
      </c>
      <c r="K345" s="199" t="s">
        <v>32</v>
      </c>
      <c r="L345" s="62"/>
      <c r="M345" s="204" t="s">
        <v>32</v>
      </c>
      <c r="N345" s="205" t="s">
        <v>47</v>
      </c>
      <c r="O345" s="43"/>
      <c r="P345" s="206">
        <f t="shared" si="1"/>
        <v>0</v>
      </c>
      <c r="Q345" s="206">
        <v>0</v>
      </c>
      <c r="R345" s="206">
        <f t="shared" si="2"/>
        <v>0</v>
      </c>
      <c r="S345" s="206">
        <v>0</v>
      </c>
      <c r="T345" s="207">
        <f t="shared" si="3"/>
        <v>0</v>
      </c>
      <c r="AR345" s="24" t="s">
        <v>236</v>
      </c>
      <c r="AT345" s="24" t="s">
        <v>141</v>
      </c>
      <c r="AU345" s="24" t="s">
        <v>86</v>
      </c>
      <c r="AY345" s="24" t="s">
        <v>136</v>
      </c>
      <c r="BE345" s="208">
        <f t="shared" si="4"/>
        <v>0</v>
      </c>
      <c r="BF345" s="208">
        <f t="shared" si="5"/>
        <v>0</v>
      </c>
      <c r="BG345" s="208">
        <f t="shared" si="6"/>
        <v>0</v>
      </c>
      <c r="BH345" s="208">
        <f t="shared" si="7"/>
        <v>0</v>
      </c>
      <c r="BI345" s="208">
        <f t="shared" si="8"/>
        <v>0</v>
      </c>
      <c r="BJ345" s="24" t="s">
        <v>84</v>
      </c>
      <c r="BK345" s="208">
        <f t="shared" si="9"/>
        <v>0</v>
      </c>
      <c r="BL345" s="24" t="s">
        <v>236</v>
      </c>
      <c r="BM345" s="24" t="s">
        <v>460</v>
      </c>
    </row>
    <row r="346" spans="2:65" s="1" customFormat="1" ht="20.4" customHeight="1">
      <c r="B346" s="42"/>
      <c r="C346" s="197" t="s">
        <v>461</v>
      </c>
      <c r="D346" s="197" t="s">
        <v>141</v>
      </c>
      <c r="E346" s="198" t="s">
        <v>462</v>
      </c>
      <c r="F346" s="199" t="s">
        <v>463</v>
      </c>
      <c r="G346" s="200" t="s">
        <v>239</v>
      </c>
      <c r="H346" s="201">
        <v>1</v>
      </c>
      <c r="I346" s="202"/>
      <c r="J346" s="203">
        <f t="shared" si="0"/>
        <v>0</v>
      </c>
      <c r="K346" s="199" t="s">
        <v>32</v>
      </c>
      <c r="L346" s="62"/>
      <c r="M346" s="204" t="s">
        <v>32</v>
      </c>
      <c r="N346" s="205" t="s">
        <v>47</v>
      </c>
      <c r="O346" s="43"/>
      <c r="P346" s="206">
        <f t="shared" si="1"/>
        <v>0</v>
      </c>
      <c r="Q346" s="206">
        <v>0</v>
      </c>
      <c r="R346" s="206">
        <f t="shared" si="2"/>
        <v>0</v>
      </c>
      <c r="S346" s="206">
        <v>0</v>
      </c>
      <c r="T346" s="207">
        <f t="shared" si="3"/>
        <v>0</v>
      </c>
      <c r="AR346" s="24" t="s">
        <v>236</v>
      </c>
      <c r="AT346" s="24" t="s">
        <v>141</v>
      </c>
      <c r="AU346" s="24" t="s">
        <v>86</v>
      </c>
      <c r="AY346" s="24" t="s">
        <v>136</v>
      </c>
      <c r="BE346" s="208">
        <f t="shared" si="4"/>
        <v>0</v>
      </c>
      <c r="BF346" s="208">
        <f t="shared" si="5"/>
        <v>0</v>
      </c>
      <c r="BG346" s="208">
        <f t="shared" si="6"/>
        <v>0</v>
      </c>
      <c r="BH346" s="208">
        <f t="shared" si="7"/>
        <v>0</v>
      </c>
      <c r="BI346" s="208">
        <f t="shared" si="8"/>
        <v>0</v>
      </c>
      <c r="BJ346" s="24" t="s">
        <v>84</v>
      </c>
      <c r="BK346" s="208">
        <f t="shared" si="9"/>
        <v>0</v>
      </c>
      <c r="BL346" s="24" t="s">
        <v>236</v>
      </c>
      <c r="BM346" s="24" t="s">
        <v>464</v>
      </c>
    </row>
    <row r="347" spans="2:65" s="1" customFormat="1" ht="20.4" customHeight="1">
      <c r="B347" s="42"/>
      <c r="C347" s="197" t="s">
        <v>465</v>
      </c>
      <c r="D347" s="197" t="s">
        <v>141</v>
      </c>
      <c r="E347" s="198" t="s">
        <v>466</v>
      </c>
      <c r="F347" s="199" t="s">
        <v>467</v>
      </c>
      <c r="G347" s="200" t="s">
        <v>239</v>
      </c>
      <c r="H347" s="201">
        <v>5</v>
      </c>
      <c r="I347" s="202"/>
      <c r="J347" s="203">
        <f t="shared" si="0"/>
        <v>0</v>
      </c>
      <c r="K347" s="199" t="s">
        <v>32</v>
      </c>
      <c r="L347" s="62"/>
      <c r="M347" s="204" t="s">
        <v>32</v>
      </c>
      <c r="N347" s="205" t="s">
        <v>47</v>
      </c>
      <c r="O347" s="43"/>
      <c r="P347" s="206">
        <f t="shared" si="1"/>
        <v>0</v>
      </c>
      <c r="Q347" s="206">
        <v>0</v>
      </c>
      <c r="R347" s="206">
        <f t="shared" si="2"/>
        <v>0</v>
      </c>
      <c r="S347" s="206">
        <v>0</v>
      </c>
      <c r="T347" s="207">
        <f t="shared" si="3"/>
        <v>0</v>
      </c>
      <c r="AR347" s="24" t="s">
        <v>236</v>
      </c>
      <c r="AT347" s="24" t="s">
        <v>141</v>
      </c>
      <c r="AU347" s="24" t="s">
        <v>86</v>
      </c>
      <c r="AY347" s="24" t="s">
        <v>136</v>
      </c>
      <c r="BE347" s="208">
        <f t="shared" si="4"/>
        <v>0</v>
      </c>
      <c r="BF347" s="208">
        <f t="shared" si="5"/>
        <v>0</v>
      </c>
      <c r="BG347" s="208">
        <f t="shared" si="6"/>
        <v>0</v>
      </c>
      <c r="BH347" s="208">
        <f t="shared" si="7"/>
        <v>0</v>
      </c>
      <c r="BI347" s="208">
        <f t="shared" si="8"/>
        <v>0</v>
      </c>
      <c r="BJ347" s="24" t="s">
        <v>84</v>
      </c>
      <c r="BK347" s="208">
        <f t="shared" si="9"/>
        <v>0</v>
      </c>
      <c r="BL347" s="24" t="s">
        <v>236</v>
      </c>
      <c r="BM347" s="24" t="s">
        <v>468</v>
      </c>
    </row>
    <row r="348" spans="2:65" s="1" customFormat="1" ht="20.4" customHeight="1">
      <c r="B348" s="42"/>
      <c r="C348" s="197" t="s">
        <v>469</v>
      </c>
      <c r="D348" s="197" t="s">
        <v>141</v>
      </c>
      <c r="E348" s="198" t="s">
        <v>470</v>
      </c>
      <c r="F348" s="199" t="s">
        <v>471</v>
      </c>
      <c r="G348" s="200" t="s">
        <v>239</v>
      </c>
      <c r="H348" s="201">
        <v>2</v>
      </c>
      <c r="I348" s="202"/>
      <c r="J348" s="203">
        <f t="shared" si="0"/>
        <v>0</v>
      </c>
      <c r="K348" s="199" t="s">
        <v>32</v>
      </c>
      <c r="L348" s="62"/>
      <c r="M348" s="204" t="s">
        <v>32</v>
      </c>
      <c r="N348" s="205" t="s">
        <v>47</v>
      </c>
      <c r="O348" s="43"/>
      <c r="P348" s="206">
        <f t="shared" si="1"/>
        <v>0</v>
      </c>
      <c r="Q348" s="206">
        <v>0</v>
      </c>
      <c r="R348" s="206">
        <f t="shared" si="2"/>
        <v>0</v>
      </c>
      <c r="S348" s="206">
        <v>0</v>
      </c>
      <c r="T348" s="207">
        <f t="shared" si="3"/>
        <v>0</v>
      </c>
      <c r="AR348" s="24" t="s">
        <v>236</v>
      </c>
      <c r="AT348" s="24" t="s">
        <v>141</v>
      </c>
      <c r="AU348" s="24" t="s">
        <v>86</v>
      </c>
      <c r="AY348" s="24" t="s">
        <v>136</v>
      </c>
      <c r="BE348" s="208">
        <f t="shared" si="4"/>
        <v>0</v>
      </c>
      <c r="BF348" s="208">
        <f t="shared" si="5"/>
        <v>0</v>
      </c>
      <c r="BG348" s="208">
        <f t="shared" si="6"/>
        <v>0</v>
      </c>
      <c r="BH348" s="208">
        <f t="shared" si="7"/>
        <v>0</v>
      </c>
      <c r="BI348" s="208">
        <f t="shared" si="8"/>
        <v>0</v>
      </c>
      <c r="BJ348" s="24" t="s">
        <v>84</v>
      </c>
      <c r="BK348" s="208">
        <f t="shared" si="9"/>
        <v>0</v>
      </c>
      <c r="BL348" s="24" t="s">
        <v>236</v>
      </c>
      <c r="BM348" s="24" t="s">
        <v>472</v>
      </c>
    </row>
    <row r="349" spans="2:65" s="1" customFormat="1" ht="20.4" customHeight="1">
      <c r="B349" s="42"/>
      <c r="C349" s="197" t="s">
        <v>473</v>
      </c>
      <c r="D349" s="197" t="s">
        <v>141</v>
      </c>
      <c r="E349" s="198" t="s">
        <v>474</v>
      </c>
      <c r="F349" s="199" t="s">
        <v>475</v>
      </c>
      <c r="G349" s="200" t="s">
        <v>144</v>
      </c>
      <c r="H349" s="201">
        <v>11</v>
      </c>
      <c r="I349" s="202"/>
      <c r="J349" s="203">
        <f t="shared" si="0"/>
        <v>0</v>
      </c>
      <c r="K349" s="199" t="s">
        <v>32</v>
      </c>
      <c r="L349" s="62"/>
      <c r="M349" s="204" t="s">
        <v>32</v>
      </c>
      <c r="N349" s="205" t="s">
        <v>47</v>
      </c>
      <c r="O349" s="43"/>
      <c r="P349" s="206">
        <f t="shared" si="1"/>
        <v>0</v>
      </c>
      <c r="Q349" s="206">
        <v>0</v>
      </c>
      <c r="R349" s="206">
        <f t="shared" si="2"/>
        <v>0</v>
      </c>
      <c r="S349" s="206">
        <v>0</v>
      </c>
      <c r="T349" s="207">
        <f t="shared" si="3"/>
        <v>0</v>
      </c>
      <c r="AR349" s="24" t="s">
        <v>236</v>
      </c>
      <c r="AT349" s="24" t="s">
        <v>141</v>
      </c>
      <c r="AU349" s="24" t="s">
        <v>86</v>
      </c>
      <c r="AY349" s="24" t="s">
        <v>136</v>
      </c>
      <c r="BE349" s="208">
        <f t="shared" si="4"/>
        <v>0</v>
      </c>
      <c r="BF349" s="208">
        <f t="shared" si="5"/>
        <v>0</v>
      </c>
      <c r="BG349" s="208">
        <f t="shared" si="6"/>
        <v>0</v>
      </c>
      <c r="BH349" s="208">
        <f t="shared" si="7"/>
        <v>0</v>
      </c>
      <c r="BI349" s="208">
        <f t="shared" si="8"/>
        <v>0</v>
      </c>
      <c r="BJ349" s="24" t="s">
        <v>84</v>
      </c>
      <c r="BK349" s="208">
        <f t="shared" si="9"/>
        <v>0</v>
      </c>
      <c r="BL349" s="24" t="s">
        <v>236</v>
      </c>
      <c r="BM349" s="24" t="s">
        <v>476</v>
      </c>
    </row>
    <row r="350" spans="2:51" s="11" customFormat="1" ht="13.5">
      <c r="B350" s="212"/>
      <c r="C350" s="213"/>
      <c r="D350" s="236" t="s">
        <v>150</v>
      </c>
      <c r="E350" s="246" t="s">
        <v>32</v>
      </c>
      <c r="F350" s="247" t="s">
        <v>477</v>
      </c>
      <c r="G350" s="213"/>
      <c r="H350" s="248">
        <v>11</v>
      </c>
      <c r="I350" s="217"/>
      <c r="J350" s="213"/>
      <c r="K350" s="213"/>
      <c r="L350" s="218"/>
      <c r="M350" s="219"/>
      <c r="N350" s="220"/>
      <c r="O350" s="220"/>
      <c r="P350" s="220"/>
      <c r="Q350" s="220"/>
      <c r="R350" s="220"/>
      <c r="S350" s="220"/>
      <c r="T350" s="221"/>
      <c r="AT350" s="222" t="s">
        <v>150</v>
      </c>
      <c r="AU350" s="222" t="s">
        <v>86</v>
      </c>
      <c r="AV350" s="11" t="s">
        <v>86</v>
      </c>
      <c r="AW350" s="11" t="s">
        <v>39</v>
      </c>
      <c r="AX350" s="11" t="s">
        <v>84</v>
      </c>
      <c r="AY350" s="222" t="s">
        <v>136</v>
      </c>
    </row>
    <row r="351" spans="2:65" s="1" customFormat="1" ht="40.2" customHeight="1">
      <c r="B351" s="42"/>
      <c r="C351" s="197" t="s">
        <v>478</v>
      </c>
      <c r="D351" s="197" t="s">
        <v>141</v>
      </c>
      <c r="E351" s="198" t="s">
        <v>479</v>
      </c>
      <c r="F351" s="199" t="s">
        <v>480</v>
      </c>
      <c r="G351" s="200" t="s">
        <v>413</v>
      </c>
      <c r="H351" s="274"/>
      <c r="I351" s="202"/>
      <c r="J351" s="203">
        <f>ROUND(I351*H351,2)</f>
        <v>0</v>
      </c>
      <c r="K351" s="199" t="s">
        <v>178</v>
      </c>
      <c r="L351" s="62"/>
      <c r="M351" s="204" t="s">
        <v>32</v>
      </c>
      <c r="N351" s="205" t="s">
        <v>47</v>
      </c>
      <c r="O351" s="43"/>
      <c r="P351" s="206">
        <f>O351*H351</f>
        <v>0</v>
      </c>
      <c r="Q351" s="206">
        <v>0</v>
      </c>
      <c r="R351" s="206">
        <f>Q351*H351</f>
        <v>0</v>
      </c>
      <c r="S351" s="206">
        <v>0</v>
      </c>
      <c r="T351" s="207">
        <f>S351*H351</f>
        <v>0</v>
      </c>
      <c r="AR351" s="24" t="s">
        <v>236</v>
      </c>
      <c r="AT351" s="24" t="s">
        <v>141</v>
      </c>
      <c r="AU351" s="24" t="s">
        <v>86</v>
      </c>
      <c r="AY351" s="24" t="s">
        <v>136</v>
      </c>
      <c r="BE351" s="208">
        <f>IF(N351="základní",J351,0)</f>
        <v>0</v>
      </c>
      <c r="BF351" s="208">
        <f>IF(N351="snížená",J351,0)</f>
        <v>0</v>
      </c>
      <c r="BG351" s="208">
        <f>IF(N351="zákl. přenesená",J351,0)</f>
        <v>0</v>
      </c>
      <c r="BH351" s="208">
        <f>IF(N351="sníž. přenesená",J351,0)</f>
        <v>0</v>
      </c>
      <c r="BI351" s="208">
        <f>IF(N351="nulová",J351,0)</f>
        <v>0</v>
      </c>
      <c r="BJ351" s="24" t="s">
        <v>84</v>
      </c>
      <c r="BK351" s="208">
        <f>ROUND(I351*H351,2)</f>
        <v>0</v>
      </c>
      <c r="BL351" s="24" t="s">
        <v>236</v>
      </c>
      <c r="BM351" s="24" t="s">
        <v>481</v>
      </c>
    </row>
    <row r="352" spans="2:47" s="1" customFormat="1" ht="120">
      <c r="B352" s="42"/>
      <c r="C352" s="64"/>
      <c r="D352" s="209" t="s">
        <v>148</v>
      </c>
      <c r="E352" s="64"/>
      <c r="F352" s="210" t="s">
        <v>482</v>
      </c>
      <c r="G352" s="64"/>
      <c r="H352" s="64"/>
      <c r="I352" s="165"/>
      <c r="J352" s="64"/>
      <c r="K352" s="64"/>
      <c r="L352" s="62"/>
      <c r="M352" s="211"/>
      <c r="N352" s="43"/>
      <c r="O352" s="43"/>
      <c r="P352" s="43"/>
      <c r="Q352" s="43"/>
      <c r="R352" s="43"/>
      <c r="S352" s="43"/>
      <c r="T352" s="79"/>
      <c r="AT352" s="24" t="s">
        <v>148</v>
      </c>
      <c r="AU352" s="24" t="s">
        <v>86</v>
      </c>
    </row>
    <row r="353" spans="2:63" s="10" customFormat="1" ht="29.85" customHeight="1">
      <c r="B353" s="178"/>
      <c r="C353" s="179"/>
      <c r="D353" s="194" t="s">
        <v>75</v>
      </c>
      <c r="E353" s="195" t="s">
        <v>483</v>
      </c>
      <c r="F353" s="195" t="s">
        <v>484</v>
      </c>
      <c r="G353" s="179"/>
      <c r="H353" s="179"/>
      <c r="I353" s="182"/>
      <c r="J353" s="196">
        <f>BK353</f>
        <v>0</v>
      </c>
      <c r="K353" s="179"/>
      <c r="L353" s="184"/>
      <c r="M353" s="185"/>
      <c r="N353" s="186"/>
      <c r="O353" s="186"/>
      <c r="P353" s="187">
        <f>SUM(P354:P370)</f>
        <v>0</v>
      </c>
      <c r="Q353" s="186"/>
      <c r="R353" s="187">
        <f>SUM(R354:R370)</f>
        <v>0.016044</v>
      </c>
      <c r="S353" s="186"/>
      <c r="T353" s="188">
        <f>SUM(T354:T370)</f>
        <v>0</v>
      </c>
      <c r="AR353" s="189" t="s">
        <v>86</v>
      </c>
      <c r="AT353" s="190" t="s">
        <v>75</v>
      </c>
      <c r="AU353" s="190" t="s">
        <v>84</v>
      </c>
      <c r="AY353" s="189" t="s">
        <v>136</v>
      </c>
      <c r="BK353" s="191">
        <f>SUM(BK354:BK370)</f>
        <v>0</v>
      </c>
    </row>
    <row r="354" spans="2:65" s="1" customFormat="1" ht="20.4" customHeight="1">
      <c r="B354" s="42"/>
      <c r="C354" s="197" t="s">
        <v>139</v>
      </c>
      <c r="D354" s="197" t="s">
        <v>141</v>
      </c>
      <c r="E354" s="198" t="s">
        <v>485</v>
      </c>
      <c r="F354" s="199" t="s">
        <v>486</v>
      </c>
      <c r="G354" s="200" t="s">
        <v>144</v>
      </c>
      <c r="H354" s="201">
        <v>28.56</v>
      </c>
      <c r="I354" s="202"/>
      <c r="J354" s="203">
        <f>ROUND(I354*H354,2)</f>
        <v>0</v>
      </c>
      <c r="K354" s="199" t="s">
        <v>178</v>
      </c>
      <c r="L354" s="62"/>
      <c r="M354" s="204" t="s">
        <v>32</v>
      </c>
      <c r="N354" s="205" t="s">
        <v>47</v>
      </c>
      <c r="O354" s="43"/>
      <c r="P354" s="206">
        <f>O354*H354</f>
        <v>0</v>
      </c>
      <c r="Q354" s="206">
        <v>2E-05</v>
      </c>
      <c r="R354" s="206">
        <f>Q354*H354</f>
        <v>0.0005712</v>
      </c>
      <c r="S354" s="206">
        <v>0</v>
      </c>
      <c r="T354" s="207">
        <f>S354*H354</f>
        <v>0</v>
      </c>
      <c r="AR354" s="24" t="s">
        <v>236</v>
      </c>
      <c r="AT354" s="24" t="s">
        <v>141</v>
      </c>
      <c r="AU354" s="24" t="s">
        <v>86</v>
      </c>
      <c r="AY354" s="24" t="s">
        <v>136</v>
      </c>
      <c r="BE354" s="208">
        <f>IF(N354="základní",J354,0)</f>
        <v>0</v>
      </c>
      <c r="BF354" s="208">
        <f>IF(N354="snížená",J354,0)</f>
        <v>0</v>
      </c>
      <c r="BG354" s="208">
        <f>IF(N354="zákl. přenesená",J354,0)</f>
        <v>0</v>
      </c>
      <c r="BH354" s="208">
        <f>IF(N354="sníž. přenesená",J354,0)</f>
        <v>0</v>
      </c>
      <c r="BI354" s="208">
        <f>IF(N354="nulová",J354,0)</f>
        <v>0</v>
      </c>
      <c r="BJ354" s="24" t="s">
        <v>84</v>
      </c>
      <c r="BK354" s="208">
        <f>ROUND(I354*H354,2)</f>
        <v>0</v>
      </c>
      <c r="BL354" s="24" t="s">
        <v>236</v>
      </c>
      <c r="BM354" s="24" t="s">
        <v>487</v>
      </c>
    </row>
    <row r="355" spans="2:51" s="14" customFormat="1" ht="13.5">
      <c r="B355" s="249"/>
      <c r="C355" s="250"/>
      <c r="D355" s="209" t="s">
        <v>150</v>
      </c>
      <c r="E355" s="251" t="s">
        <v>32</v>
      </c>
      <c r="F355" s="252" t="s">
        <v>488</v>
      </c>
      <c r="G355" s="250"/>
      <c r="H355" s="253" t="s">
        <v>32</v>
      </c>
      <c r="I355" s="254"/>
      <c r="J355" s="250"/>
      <c r="K355" s="250"/>
      <c r="L355" s="255"/>
      <c r="M355" s="256"/>
      <c r="N355" s="257"/>
      <c r="O355" s="257"/>
      <c r="P355" s="257"/>
      <c r="Q355" s="257"/>
      <c r="R355" s="257"/>
      <c r="S355" s="257"/>
      <c r="T355" s="258"/>
      <c r="AT355" s="259" t="s">
        <v>150</v>
      </c>
      <c r="AU355" s="259" t="s">
        <v>86</v>
      </c>
      <c r="AV355" s="14" t="s">
        <v>84</v>
      </c>
      <c r="AW355" s="14" t="s">
        <v>39</v>
      </c>
      <c r="AX355" s="14" t="s">
        <v>76</v>
      </c>
      <c r="AY355" s="259" t="s">
        <v>136</v>
      </c>
    </row>
    <row r="356" spans="2:51" s="11" customFormat="1" ht="13.5">
      <c r="B356" s="212"/>
      <c r="C356" s="213"/>
      <c r="D356" s="236" t="s">
        <v>150</v>
      </c>
      <c r="E356" s="246" t="s">
        <v>32</v>
      </c>
      <c r="F356" s="247" t="s">
        <v>489</v>
      </c>
      <c r="G356" s="213"/>
      <c r="H356" s="248">
        <v>28.56</v>
      </c>
      <c r="I356" s="217"/>
      <c r="J356" s="213"/>
      <c r="K356" s="213"/>
      <c r="L356" s="218"/>
      <c r="M356" s="219"/>
      <c r="N356" s="220"/>
      <c r="O356" s="220"/>
      <c r="P356" s="220"/>
      <c r="Q356" s="220"/>
      <c r="R356" s="220"/>
      <c r="S356" s="220"/>
      <c r="T356" s="221"/>
      <c r="AT356" s="222" t="s">
        <v>150</v>
      </c>
      <c r="AU356" s="222" t="s">
        <v>86</v>
      </c>
      <c r="AV356" s="11" t="s">
        <v>86</v>
      </c>
      <c r="AW356" s="11" t="s">
        <v>39</v>
      </c>
      <c r="AX356" s="11" t="s">
        <v>84</v>
      </c>
      <c r="AY356" s="222" t="s">
        <v>136</v>
      </c>
    </row>
    <row r="357" spans="2:65" s="1" customFormat="1" ht="28.8" customHeight="1">
      <c r="B357" s="42"/>
      <c r="C357" s="197" t="s">
        <v>490</v>
      </c>
      <c r="D357" s="197" t="s">
        <v>141</v>
      </c>
      <c r="E357" s="198" t="s">
        <v>491</v>
      </c>
      <c r="F357" s="199" t="s">
        <v>492</v>
      </c>
      <c r="G357" s="200" t="s">
        <v>144</v>
      </c>
      <c r="H357" s="201">
        <v>28.56</v>
      </c>
      <c r="I357" s="202"/>
      <c r="J357" s="203">
        <f>ROUND(I357*H357,2)</f>
        <v>0</v>
      </c>
      <c r="K357" s="199" t="s">
        <v>178</v>
      </c>
      <c r="L357" s="62"/>
      <c r="M357" s="204" t="s">
        <v>32</v>
      </c>
      <c r="N357" s="205" t="s">
        <v>47</v>
      </c>
      <c r="O357" s="43"/>
      <c r="P357" s="206">
        <f>O357*H357</f>
        <v>0</v>
      </c>
      <c r="Q357" s="206">
        <v>7E-05</v>
      </c>
      <c r="R357" s="206">
        <f>Q357*H357</f>
        <v>0.0019991999999999996</v>
      </c>
      <c r="S357" s="206">
        <v>0</v>
      </c>
      <c r="T357" s="207">
        <f>S357*H357</f>
        <v>0</v>
      </c>
      <c r="AR357" s="24" t="s">
        <v>236</v>
      </c>
      <c r="AT357" s="24" t="s">
        <v>141</v>
      </c>
      <c r="AU357" s="24" t="s">
        <v>86</v>
      </c>
      <c r="AY357" s="24" t="s">
        <v>136</v>
      </c>
      <c r="BE357" s="208">
        <f>IF(N357="základní",J357,0)</f>
        <v>0</v>
      </c>
      <c r="BF357" s="208">
        <f>IF(N357="snížená",J357,0)</f>
        <v>0</v>
      </c>
      <c r="BG357" s="208">
        <f>IF(N357="zákl. přenesená",J357,0)</f>
        <v>0</v>
      </c>
      <c r="BH357" s="208">
        <f>IF(N357="sníž. přenesená",J357,0)</f>
        <v>0</v>
      </c>
      <c r="BI357" s="208">
        <f>IF(N357="nulová",J357,0)</f>
        <v>0</v>
      </c>
      <c r="BJ357" s="24" t="s">
        <v>84</v>
      </c>
      <c r="BK357" s="208">
        <f>ROUND(I357*H357,2)</f>
        <v>0</v>
      </c>
      <c r="BL357" s="24" t="s">
        <v>236</v>
      </c>
      <c r="BM357" s="24" t="s">
        <v>493</v>
      </c>
    </row>
    <row r="358" spans="2:51" s="14" customFormat="1" ht="13.5">
      <c r="B358" s="249"/>
      <c r="C358" s="250"/>
      <c r="D358" s="209" t="s">
        <v>150</v>
      </c>
      <c r="E358" s="251" t="s">
        <v>32</v>
      </c>
      <c r="F358" s="252" t="s">
        <v>488</v>
      </c>
      <c r="G358" s="250"/>
      <c r="H358" s="253" t="s">
        <v>32</v>
      </c>
      <c r="I358" s="254"/>
      <c r="J358" s="250"/>
      <c r="K358" s="250"/>
      <c r="L358" s="255"/>
      <c r="M358" s="256"/>
      <c r="N358" s="257"/>
      <c r="O358" s="257"/>
      <c r="P358" s="257"/>
      <c r="Q358" s="257"/>
      <c r="R358" s="257"/>
      <c r="S358" s="257"/>
      <c r="T358" s="258"/>
      <c r="AT358" s="259" t="s">
        <v>150</v>
      </c>
      <c r="AU358" s="259" t="s">
        <v>86</v>
      </c>
      <c r="AV358" s="14" t="s">
        <v>84</v>
      </c>
      <c r="AW358" s="14" t="s">
        <v>39</v>
      </c>
      <c r="AX358" s="14" t="s">
        <v>76</v>
      </c>
      <c r="AY358" s="259" t="s">
        <v>136</v>
      </c>
    </row>
    <row r="359" spans="2:51" s="11" customFormat="1" ht="13.5">
      <c r="B359" s="212"/>
      <c r="C359" s="213"/>
      <c r="D359" s="236" t="s">
        <v>150</v>
      </c>
      <c r="E359" s="246" t="s">
        <v>32</v>
      </c>
      <c r="F359" s="247" t="s">
        <v>489</v>
      </c>
      <c r="G359" s="213"/>
      <c r="H359" s="248">
        <v>28.56</v>
      </c>
      <c r="I359" s="217"/>
      <c r="J359" s="213"/>
      <c r="K359" s="213"/>
      <c r="L359" s="218"/>
      <c r="M359" s="219"/>
      <c r="N359" s="220"/>
      <c r="O359" s="220"/>
      <c r="P359" s="220"/>
      <c r="Q359" s="220"/>
      <c r="R359" s="220"/>
      <c r="S359" s="220"/>
      <c r="T359" s="221"/>
      <c r="AT359" s="222" t="s">
        <v>150</v>
      </c>
      <c r="AU359" s="222" t="s">
        <v>86</v>
      </c>
      <c r="AV359" s="11" t="s">
        <v>86</v>
      </c>
      <c r="AW359" s="11" t="s">
        <v>39</v>
      </c>
      <c r="AX359" s="11" t="s">
        <v>84</v>
      </c>
      <c r="AY359" s="222" t="s">
        <v>136</v>
      </c>
    </row>
    <row r="360" spans="2:65" s="1" customFormat="1" ht="28.8" customHeight="1">
      <c r="B360" s="42"/>
      <c r="C360" s="197" t="s">
        <v>494</v>
      </c>
      <c r="D360" s="197" t="s">
        <v>141</v>
      </c>
      <c r="E360" s="198" t="s">
        <v>495</v>
      </c>
      <c r="F360" s="199" t="s">
        <v>496</v>
      </c>
      <c r="G360" s="200" t="s">
        <v>144</v>
      </c>
      <c r="H360" s="201">
        <v>28.56</v>
      </c>
      <c r="I360" s="202"/>
      <c r="J360" s="203">
        <f>ROUND(I360*H360,2)</f>
        <v>0</v>
      </c>
      <c r="K360" s="199" t="s">
        <v>178</v>
      </c>
      <c r="L360" s="62"/>
      <c r="M360" s="204" t="s">
        <v>32</v>
      </c>
      <c r="N360" s="205" t="s">
        <v>47</v>
      </c>
      <c r="O360" s="43"/>
      <c r="P360" s="206">
        <f>O360*H360</f>
        <v>0</v>
      </c>
      <c r="Q360" s="206">
        <v>3E-05</v>
      </c>
      <c r="R360" s="206">
        <f>Q360*H360</f>
        <v>0.0008568</v>
      </c>
      <c r="S360" s="206">
        <v>0</v>
      </c>
      <c r="T360" s="207">
        <f>S360*H360</f>
        <v>0</v>
      </c>
      <c r="AR360" s="24" t="s">
        <v>236</v>
      </c>
      <c r="AT360" s="24" t="s">
        <v>141</v>
      </c>
      <c r="AU360" s="24" t="s">
        <v>86</v>
      </c>
      <c r="AY360" s="24" t="s">
        <v>136</v>
      </c>
      <c r="BE360" s="208">
        <f>IF(N360="základní",J360,0)</f>
        <v>0</v>
      </c>
      <c r="BF360" s="208">
        <f>IF(N360="snížená",J360,0)</f>
        <v>0</v>
      </c>
      <c r="BG360" s="208">
        <f>IF(N360="zákl. přenesená",J360,0)</f>
        <v>0</v>
      </c>
      <c r="BH360" s="208">
        <f>IF(N360="sníž. přenesená",J360,0)</f>
        <v>0</v>
      </c>
      <c r="BI360" s="208">
        <f>IF(N360="nulová",J360,0)</f>
        <v>0</v>
      </c>
      <c r="BJ360" s="24" t="s">
        <v>84</v>
      </c>
      <c r="BK360" s="208">
        <f>ROUND(I360*H360,2)</f>
        <v>0</v>
      </c>
      <c r="BL360" s="24" t="s">
        <v>236</v>
      </c>
      <c r="BM360" s="24" t="s">
        <v>497</v>
      </c>
    </row>
    <row r="361" spans="2:51" s="14" customFormat="1" ht="13.5">
      <c r="B361" s="249"/>
      <c r="C361" s="250"/>
      <c r="D361" s="209" t="s">
        <v>150</v>
      </c>
      <c r="E361" s="251" t="s">
        <v>32</v>
      </c>
      <c r="F361" s="252" t="s">
        <v>488</v>
      </c>
      <c r="G361" s="250"/>
      <c r="H361" s="253" t="s">
        <v>32</v>
      </c>
      <c r="I361" s="254"/>
      <c r="J361" s="250"/>
      <c r="K361" s="250"/>
      <c r="L361" s="255"/>
      <c r="M361" s="256"/>
      <c r="N361" s="257"/>
      <c r="O361" s="257"/>
      <c r="P361" s="257"/>
      <c r="Q361" s="257"/>
      <c r="R361" s="257"/>
      <c r="S361" s="257"/>
      <c r="T361" s="258"/>
      <c r="AT361" s="259" t="s">
        <v>150</v>
      </c>
      <c r="AU361" s="259" t="s">
        <v>86</v>
      </c>
      <c r="AV361" s="14" t="s">
        <v>84</v>
      </c>
      <c r="AW361" s="14" t="s">
        <v>39</v>
      </c>
      <c r="AX361" s="14" t="s">
        <v>76</v>
      </c>
      <c r="AY361" s="259" t="s">
        <v>136</v>
      </c>
    </row>
    <row r="362" spans="2:51" s="11" customFormat="1" ht="13.5">
      <c r="B362" s="212"/>
      <c r="C362" s="213"/>
      <c r="D362" s="236" t="s">
        <v>150</v>
      </c>
      <c r="E362" s="246" t="s">
        <v>32</v>
      </c>
      <c r="F362" s="247" t="s">
        <v>489</v>
      </c>
      <c r="G362" s="213"/>
      <c r="H362" s="248">
        <v>28.56</v>
      </c>
      <c r="I362" s="217"/>
      <c r="J362" s="213"/>
      <c r="K362" s="213"/>
      <c r="L362" s="218"/>
      <c r="M362" s="219"/>
      <c r="N362" s="220"/>
      <c r="O362" s="220"/>
      <c r="P362" s="220"/>
      <c r="Q362" s="220"/>
      <c r="R362" s="220"/>
      <c r="S362" s="220"/>
      <c r="T362" s="221"/>
      <c r="AT362" s="222" t="s">
        <v>150</v>
      </c>
      <c r="AU362" s="222" t="s">
        <v>86</v>
      </c>
      <c r="AV362" s="11" t="s">
        <v>86</v>
      </c>
      <c r="AW362" s="11" t="s">
        <v>39</v>
      </c>
      <c r="AX362" s="11" t="s">
        <v>84</v>
      </c>
      <c r="AY362" s="222" t="s">
        <v>136</v>
      </c>
    </row>
    <row r="363" spans="2:65" s="1" customFormat="1" ht="28.8" customHeight="1">
      <c r="B363" s="42"/>
      <c r="C363" s="197" t="s">
        <v>498</v>
      </c>
      <c r="D363" s="197" t="s">
        <v>141</v>
      </c>
      <c r="E363" s="198" t="s">
        <v>499</v>
      </c>
      <c r="F363" s="199" t="s">
        <v>500</v>
      </c>
      <c r="G363" s="200" t="s">
        <v>144</v>
      </c>
      <c r="H363" s="201">
        <v>28.56</v>
      </c>
      <c r="I363" s="202"/>
      <c r="J363" s="203">
        <f>ROUND(I363*H363,2)</f>
        <v>0</v>
      </c>
      <c r="K363" s="199" t="s">
        <v>178</v>
      </c>
      <c r="L363" s="62"/>
      <c r="M363" s="204" t="s">
        <v>32</v>
      </c>
      <c r="N363" s="205" t="s">
        <v>47</v>
      </c>
      <c r="O363" s="43"/>
      <c r="P363" s="206">
        <f>O363*H363</f>
        <v>0</v>
      </c>
      <c r="Q363" s="206">
        <v>0.00014</v>
      </c>
      <c r="R363" s="206">
        <f>Q363*H363</f>
        <v>0.003998399999999999</v>
      </c>
      <c r="S363" s="206">
        <v>0</v>
      </c>
      <c r="T363" s="207">
        <f>S363*H363</f>
        <v>0</v>
      </c>
      <c r="AR363" s="24" t="s">
        <v>236</v>
      </c>
      <c r="AT363" s="24" t="s">
        <v>141</v>
      </c>
      <c r="AU363" s="24" t="s">
        <v>86</v>
      </c>
      <c r="AY363" s="24" t="s">
        <v>136</v>
      </c>
      <c r="BE363" s="208">
        <f>IF(N363="základní",J363,0)</f>
        <v>0</v>
      </c>
      <c r="BF363" s="208">
        <f>IF(N363="snížená",J363,0)</f>
        <v>0</v>
      </c>
      <c r="BG363" s="208">
        <f>IF(N363="zákl. přenesená",J363,0)</f>
        <v>0</v>
      </c>
      <c r="BH363" s="208">
        <f>IF(N363="sníž. přenesená",J363,0)</f>
        <v>0</v>
      </c>
      <c r="BI363" s="208">
        <f>IF(N363="nulová",J363,0)</f>
        <v>0</v>
      </c>
      <c r="BJ363" s="24" t="s">
        <v>84</v>
      </c>
      <c r="BK363" s="208">
        <f>ROUND(I363*H363,2)</f>
        <v>0</v>
      </c>
      <c r="BL363" s="24" t="s">
        <v>236</v>
      </c>
      <c r="BM363" s="24" t="s">
        <v>501</v>
      </c>
    </row>
    <row r="364" spans="2:51" s="14" customFormat="1" ht="13.5">
      <c r="B364" s="249"/>
      <c r="C364" s="250"/>
      <c r="D364" s="209" t="s">
        <v>150</v>
      </c>
      <c r="E364" s="251" t="s">
        <v>32</v>
      </c>
      <c r="F364" s="252" t="s">
        <v>488</v>
      </c>
      <c r="G364" s="250"/>
      <c r="H364" s="253" t="s">
        <v>32</v>
      </c>
      <c r="I364" s="254"/>
      <c r="J364" s="250"/>
      <c r="K364" s="250"/>
      <c r="L364" s="255"/>
      <c r="M364" s="256"/>
      <c r="N364" s="257"/>
      <c r="O364" s="257"/>
      <c r="P364" s="257"/>
      <c r="Q364" s="257"/>
      <c r="R364" s="257"/>
      <c r="S364" s="257"/>
      <c r="T364" s="258"/>
      <c r="AT364" s="259" t="s">
        <v>150</v>
      </c>
      <c r="AU364" s="259" t="s">
        <v>86</v>
      </c>
      <c r="AV364" s="14" t="s">
        <v>84</v>
      </c>
      <c r="AW364" s="14" t="s">
        <v>39</v>
      </c>
      <c r="AX364" s="14" t="s">
        <v>76</v>
      </c>
      <c r="AY364" s="259" t="s">
        <v>136</v>
      </c>
    </row>
    <row r="365" spans="2:51" s="11" customFormat="1" ht="13.5">
      <c r="B365" s="212"/>
      <c r="C365" s="213"/>
      <c r="D365" s="236" t="s">
        <v>150</v>
      </c>
      <c r="E365" s="246" t="s">
        <v>32</v>
      </c>
      <c r="F365" s="247" t="s">
        <v>489</v>
      </c>
      <c r="G365" s="213"/>
      <c r="H365" s="248">
        <v>28.56</v>
      </c>
      <c r="I365" s="217"/>
      <c r="J365" s="213"/>
      <c r="K365" s="213"/>
      <c r="L365" s="218"/>
      <c r="M365" s="219"/>
      <c r="N365" s="220"/>
      <c r="O365" s="220"/>
      <c r="P365" s="220"/>
      <c r="Q365" s="220"/>
      <c r="R365" s="220"/>
      <c r="S365" s="220"/>
      <c r="T365" s="221"/>
      <c r="AT365" s="222" t="s">
        <v>150</v>
      </c>
      <c r="AU365" s="222" t="s">
        <v>86</v>
      </c>
      <c r="AV365" s="11" t="s">
        <v>86</v>
      </c>
      <c r="AW365" s="11" t="s">
        <v>39</v>
      </c>
      <c r="AX365" s="11" t="s">
        <v>84</v>
      </c>
      <c r="AY365" s="222" t="s">
        <v>136</v>
      </c>
    </row>
    <row r="366" spans="2:65" s="1" customFormat="1" ht="28.8" customHeight="1">
      <c r="B366" s="42"/>
      <c r="C366" s="197" t="s">
        <v>502</v>
      </c>
      <c r="D366" s="197" t="s">
        <v>141</v>
      </c>
      <c r="E366" s="198" t="s">
        <v>503</v>
      </c>
      <c r="F366" s="199" t="s">
        <v>504</v>
      </c>
      <c r="G366" s="200" t="s">
        <v>144</v>
      </c>
      <c r="H366" s="201">
        <v>28.56</v>
      </c>
      <c r="I366" s="202"/>
      <c r="J366" s="203">
        <f>ROUND(I366*H366,2)</f>
        <v>0</v>
      </c>
      <c r="K366" s="199" t="s">
        <v>178</v>
      </c>
      <c r="L366" s="62"/>
      <c r="M366" s="204" t="s">
        <v>32</v>
      </c>
      <c r="N366" s="205" t="s">
        <v>47</v>
      </c>
      <c r="O366" s="43"/>
      <c r="P366" s="206">
        <f>O366*H366</f>
        <v>0</v>
      </c>
      <c r="Q366" s="206">
        <v>0.00014</v>
      </c>
      <c r="R366" s="206">
        <f>Q366*H366</f>
        <v>0.003998399999999999</v>
      </c>
      <c r="S366" s="206">
        <v>0</v>
      </c>
      <c r="T366" s="207">
        <f>S366*H366</f>
        <v>0</v>
      </c>
      <c r="AR366" s="24" t="s">
        <v>236</v>
      </c>
      <c r="AT366" s="24" t="s">
        <v>141</v>
      </c>
      <c r="AU366" s="24" t="s">
        <v>86</v>
      </c>
      <c r="AY366" s="24" t="s">
        <v>136</v>
      </c>
      <c r="BE366" s="208">
        <f>IF(N366="základní",J366,0)</f>
        <v>0</v>
      </c>
      <c r="BF366" s="208">
        <f>IF(N366="snížená",J366,0)</f>
        <v>0</v>
      </c>
      <c r="BG366" s="208">
        <f>IF(N366="zákl. přenesená",J366,0)</f>
        <v>0</v>
      </c>
      <c r="BH366" s="208">
        <f>IF(N366="sníž. přenesená",J366,0)</f>
        <v>0</v>
      </c>
      <c r="BI366" s="208">
        <f>IF(N366="nulová",J366,0)</f>
        <v>0</v>
      </c>
      <c r="BJ366" s="24" t="s">
        <v>84</v>
      </c>
      <c r="BK366" s="208">
        <f>ROUND(I366*H366,2)</f>
        <v>0</v>
      </c>
      <c r="BL366" s="24" t="s">
        <v>236</v>
      </c>
      <c r="BM366" s="24" t="s">
        <v>505</v>
      </c>
    </row>
    <row r="367" spans="2:51" s="14" customFormat="1" ht="13.5">
      <c r="B367" s="249"/>
      <c r="C367" s="250"/>
      <c r="D367" s="209" t="s">
        <v>150</v>
      </c>
      <c r="E367" s="251" t="s">
        <v>32</v>
      </c>
      <c r="F367" s="252" t="s">
        <v>488</v>
      </c>
      <c r="G367" s="250"/>
      <c r="H367" s="253" t="s">
        <v>32</v>
      </c>
      <c r="I367" s="254"/>
      <c r="J367" s="250"/>
      <c r="K367" s="250"/>
      <c r="L367" s="255"/>
      <c r="M367" s="256"/>
      <c r="N367" s="257"/>
      <c r="O367" s="257"/>
      <c r="P367" s="257"/>
      <c r="Q367" s="257"/>
      <c r="R367" s="257"/>
      <c r="S367" s="257"/>
      <c r="T367" s="258"/>
      <c r="AT367" s="259" t="s">
        <v>150</v>
      </c>
      <c r="AU367" s="259" t="s">
        <v>86</v>
      </c>
      <c r="AV367" s="14" t="s">
        <v>84</v>
      </c>
      <c r="AW367" s="14" t="s">
        <v>39</v>
      </c>
      <c r="AX367" s="14" t="s">
        <v>76</v>
      </c>
      <c r="AY367" s="259" t="s">
        <v>136</v>
      </c>
    </row>
    <row r="368" spans="2:51" s="11" customFormat="1" ht="13.5">
      <c r="B368" s="212"/>
      <c r="C368" s="213"/>
      <c r="D368" s="236" t="s">
        <v>150</v>
      </c>
      <c r="E368" s="246" t="s">
        <v>32</v>
      </c>
      <c r="F368" s="247" t="s">
        <v>489</v>
      </c>
      <c r="G368" s="213"/>
      <c r="H368" s="248">
        <v>28.56</v>
      </c>
      <c r="I368" s="217"/>
      <c r="J368" s="213"/>
      <c r="K368" s="213"/>
      <c r="L368" s="218"/>
      <c r="M368" s="219"/>
      <c r="N368" s="220"/>
      <c r="O368" s="220"/>
      <c r="P368" s="220"/>
      <c r="Q368" s="220"/>
      <c r="R368" s="220"/>
      <c r="S368" s="220"/>
      <c r="T368" s="221"/>
      <c r="AT368" s="222" t="s">
        <v>150</v>
      </c>
      <c r="AU368" s="222" t="s">
        <v>86</v>
      </c>
      <c r="AV368" s="11" t="s">
        <v>86</v>
      </c>
      <c r="AW368" s="11" t="s">
        <v>39</v>
      </c>
      <c r="AX368" s="11" t="s">
        <v>84</v>
      </c>
      <c r="AY368" s="222" t="s">
        <v>136</v>
      </c>
    </row>
    <row r="369" spans="2:65" s="1" customFormat="1" ht="20.4" customHeight="1">
      <c r="B369" s="42"/>
      <c r="C369" s="197" t="s">
        <v>506</v>
      </c>
      <c r="D369" s="197" t="s">
        <v>141</v>
      </c>
      <c r="E369" s="198" t="s">
        <v>507</v>
      </c>
      <c r="F369" s="199" t="s">
        <v>508</v>
      </c>
      <c r="G369" s="200" t="s">
        <v>144</v>
      </c>
      <c r="H369" s="201">
        <v>33</v>
      </c>
      <c r="I369" s="202"/>
      <c r="J369" s="203">
        <f>ROUND(I369*H369,2)</f>
        <v>0</v>
      </c>
      <c r="K369" s="199" t="s">
        <v>178</v>
      </c>
      <c r="L369" s="62"/>
      <c r="M369" s="204" t="s">
        <v>32</v>
      </c>
      <c r="N369" s="205" t="s">
        <v>47</v>
      </c>
      <c r="O369" s="43"/>
      <c r="P369" s="206">
        <f>O369*H369</f>
        <v>0</v>
      </c>
      <c r="Q369" s="206">
        <v>0.00014</v>
      </c>
      <c r="R369" s="206">
        <f>Q369*H369</f>
        <v>0.00462</v>
      </c>
      <c r="S369" s="206">
        <v>0</v>
      </c>
      <c r="T369" s="207">
        <f>S369*H369</f>
        <v>0</v>
      </c>
      <c r="AR369" s="24" t="s">
        <v>236</v>
      </c>
      <c r="AT369" s="24" t="s">
        <v>141</v>
      </c>
      <c r="AU369" s="24" t="s">
        <v>86</v>
      </c>
      <c r="AY369" s="24" t="s">
        <v>136</v>
      </c>
      <c r="BE369" s="208">
        <f>IF(N369="základní",J369,0)</f>
        <v>0</v>
      </c>
      <c r="BF369" s="208">
        <f>IF(N369="snížená",J369,0)</f>
        <v>0</v>
      </c>
      <c r="BG369" s="208">
        <f>IF(N369="zákl. přenesená",J369,0)</f>
        <v>0</v>
      </c>
      <c r="BH369" s="208">
        <f>IF(N369="sníž. přenesená",J369,0)</f>
        <v>0</v>
      </c>
      <c r="BI369" s="208">
        <f>IF(N369="nulová",J369,0)</f>
        <v>0</v>
      </c>
      <c r="BJ369" s="24" t="s">
        <v>84</v>
      </c>
      <c r="BK369" s="208">
        <f>ROUND(I369*H369,2)</f>
        <v>0</v>
      </c>
      <c r="BL369" s="24" t="s">
        <v>236</v>
      </c>
      <c r="BM369" s="24" t="s">
        <v>509</v>
      </c>
    </row>
    <row r="370" spans="2:51" s="11" customFormat="1" ht="13.5">
      <c r="B370" s="212"/>
      <c r="C370" s="213"/>
      <c r="D370" s="209" t="s">
        <v>150</v>
      </c>
      <c r="E370" s="214" t="s">
        <v>32</v>
      </c>
      <c r="F370" s="215" t="s">
        <v>510</v>
      </c>
      <c r="G370" s="213"/>
      <c r="H370" s="216">
        <v>33</v>
      </c>
      <c r="I370" s="217"/>
      <c r="J370" s="213"/>
      <c r="K370" s="213"/>
      <c r="L370" s="218"/>
      <c r="M370" s="219"/>
      <c r="N370" s="220"/>
      <c r="O370" s="220"/>
      <c r="P370" s="220"/>
      <c r="Q370" s="220"/>
      <c r="R370" s="220"/>
      <c r="S370" s="220"/>
      <c r="T370" s="221"/>
      <c r="AT370" s="222" t="s">
        <v>150</v>
      </c>
      <c r="AU370" s="222" t="s">
        <v>86</v>
      </c>
      <c r="AV370" s="11" t="s">
        <v>86</v>
      </c>
      <c r="AW370" s="11" t="s">
        <v>39</v>
      </c>
      <c r="AX370" s="11" t="s">
        <v>84</v>
      </c>
      <c r="AY370" s="222" t="s">
        <v>136</v>
      </c>
    </row>
    <row r="371" spans="2:63" s="10" customFormat="1" ht="37.35" customHeight="1">
      <c r="B371" s="178"/>
      <c r="C371" s="179"/>
      <c r="D371" s="180" t="s">
        <v>75</v>
      </c>
      <c r="E371" s="181" t="s">
        <v>377</v>
      </c>
      <c r="F371" s="181" t="s">
        <v>511</v>
      </c>
      <c r="G371" s="179"/>
      <c r="H371" s="179"/>
      <c r="I371" s="182"/>
      <c r="J371" s="183">
        <f>BK371</f>
        <v>0</v>
      </c>
      <c r="K371" s="179"/>
      <c r="L371" s="184"/>
      <c r="M371" s="185"/>
      <c r="N371" s="186"/>
      <c r="O371" s="186"/>
      <c r="P371" s="187">
        <f>P372</f>
        <v>0</v>
      </c>
      <c r="Q371" s="186"/>
      <c r="R371" s="187">
        <f>R372</f>
        <v>0</v>
      </c>
      <c r="S371" s="186"/>
      <c r="T371" s="188">
        <f>T372</f>
        <v>0</v>
      </c>
      <c r="AR371" s="189" t="s">
        <v>146</v>
      </c>
      <c r="AT371" s="190" t="s">
        <v>75</v>
      </c>
      <c r="AU371" s="190" t="s">
        <v>76</v>
      </c>
      <c r="AY371" s="189" t="s">
        <v>136</v>
      </c>
      <c r="BK371" s="191">
        <f>BK372</f>
        <v>0</v>
      </c>
    </row>
    <row r="372" spans="2:63" s="10" customFormat="1" ht="19.95" customHeight="1">
      <c r="B372" s="178"/>
      <c r="C372" s="179"/>
      <c r="D372" s="194" t="s">
        <v>75</v>
      </c>
      <c r="E372" s="195" t="s">
        <v>512</v>
      </c>
      <c r="F372" s="195" t="s">
        <v>513</v>
      </c>
      <c r="G372" s="179"/>
      <c r="H372" s="179"/>
      <c r="I372" s="182"/>
      <c r="J372" s="196">
        <f>BK372</f>
        <v>0</v>
      </c>
      <c r="K372" s="179"/>
      <c r="L372" s="184"/>
      <c r="M372" s="185"/>
      <c r="N372" s="186"/>
      <c r="O372" s="186"/>
      <c r="P372" s="187">
        <f>SUM(P373:P374)</f>
        <v>0</v>
      </c>
      <c r="Q372" s="186"/>
      <c r="R372" s="187">
        <f>SUM(R373:R374)</f>
        <v>0</v>
      </c>
      <c r="S372" s="186"/>
      <c r="T372" s="188">
        <f>SUM(T373:T374)</f>
        <v>0</v>
      </c>
      <c r="AR372" s="189" t="s">
        <v>146</v>
      </c>
      <c r="AT372" s="190" t="s">
        <v>75</v>
      </c>
      <c r="AU372" s="190" t="s">
        <v>84</v>
      </c>
      <c r="AY372" s="189" t="s">
        <v>136</v>
      </c>
      <c r="BK372" s="191">
        <f>SUM(BK373:BK374)</f>
        <v>0</v>
      </c>
    </row>
    <row r="373" spans="2:65" s="1" customFormat="1" ht="20.4" customHeight="1">
      <c r="B373" s="42"/>
      <c r="C373" s="197" t="s">
        <v>514</v>
      </c>
      <c r="D373" s="197" t="s">
        <v>141</v>
      </c>
      <c r="E373" s="198" t="s">
        <v>515</v>
      </c>
      <c r="F373" s="199" t="s">
        <v>516</v>
      </c>
      <c r="G373" s="200" t="s">
        <v>517</v>
      </c>
      <c r="H373" s="201">
        <v>1</v>
      </c>
      <c r="I373" s="202"/>
      <c r="J373" s="203">
        <f>ROUND(I373*H373,2)</f>
        <v>0</v>
      </c>
      <c r="K373" s="199" t="s">
        <v>32</v>
      </c>
      <c r="L373" s="62"/>
      <c r="M373" s="204" t="s">
        <v>32</v>
      </c>
      <c r="N373" s="205" t="s">
        <v>47</v>
      </c>
      <c r="O373" s="43"/>
      <c r="P373" s="206">
        <f>O373*H373</f>
        <v>0</v>
      </c>
      <c r="Q373" s="206">
        <v>0</v>
      </c>
      <c r="R373" s="206">
        <f>Q373*H373</f>
        <v>0</v>
      </c>
      <c r="S373" s="206">
        <v>0</v>
      </c>
      <c r="T373" s="207">
        <f>S373*H373</f>
        <v>0</v>
      </c>
      <c r="AR373" s="24" t="s">
        <v>494</v>
      </c>
      <c r="AT373" s="24" t="s">
        <v>141</v>
      </c>
      <c r="AU373" s="24" t="s">
        <v>86</v>
      </c>
      <c r="AY373" s="24" t="s">
        <v>136</v>
      </c>
      <c r="BE373" s="208">
        <f>IF(N373="základní",J373,0)</f>
        <v>0</v>
      </c>
      <c r="BF373" s="208">
        <f>IF(N373="snížená",J373,0)</f>
        <v>0</v>
      </c>
      <c r="BG373" s="208">
        <f>IF(N373="zákl. přenesená",J373,0)</f>
        <v>0</v>
      </c>
      <c r="BH373" s="208">
        <f>IF(N373="sníž. přenesená",J373,0)</f>
        <v>0</v>
      </c>
      <c r="BI373" s="208">
        <f>IF(N373="nulová",J373,0)</f>
        <v>0</v>
      </c>
      <c r="BJ373" s="24" t="s">
        <v>84</v>
      </c>
      <c r="BK373" s="208">
        <f>ROUND(I373*H373,2)</f>
        <v>0</v>
      </c>
      <c r="BL373" s="24" t="s">
        <v>494</v>
      </c>
      <c r="BM373" s="24" t="s">
        <v>518</v>
      </c>
    </row>
    <row r="374" spans="2:65" s="1" customFormat="1" ht="20.4" customHeight="1">
      <c r="B374" s="42"/>
      <c r="C374" s="197" t="s">
        <v>519</v>
      </c>
      <c r="D374" s="197" t="s">
        <v>141</v>
      </c>
      <c r="E374" s="198" t="s">
        <v>520</v>
      </c>
      <c r="F374" s="199" t="s">
        <v>521</v>
      </c>
      <c r="G374" s="200" t="s">
        <v>239</v>
      </c>
      <c r="H374" s="201">
        <v>1</v>
      </c>
      <c r="I374" s="202"/>
      <c r="J374" s="203">
        <f>ROUND(I374*H374,2)</f>
        <v>0</v>
      </c>
      <c r="K374" s="199" t="s">
        <v>32</v>
      </c>
      <c r="L374" s="62"/>
      <c r="M374" s="204" t="s">
        <v>32</v>
      </c>
      <c r="N374" s="205" t="s">
        <v>47</v>
      </c>
      <c r="O374" s="43"/>
      <c r="P374" s="206">
        <f>O374*H374</f>
        <v>0</v>
      </c>
      <c r="Q374" s="206">
        <v>0</v>
      </c>
      <c r="R374" s="206">
        <f>Q374*H374</f>
        <v>0</v>
      </c>
      <c r="S374" s="206">
        <v>0</v>
      </c>
      <c r="T374" s="207">
        <f>S374*H374</f>
        <v>0</v>
      </c>
      <c r="AR374" s="24" t="s">
        <v>494</v>
      </c>
      <c r="AT374" s="24" t="s">
        <v>141</v>
      </c>
      <c r="AU374" s="24" t="s">
        <v>86</v>
      </c>
      <c r="AY374" s="24" t="s">
        <v>136</v>
      </c>
      <c r="BE374" s="208">
        <f>IF(N374="základní",J374,0)</f>
        <v>0</v>
      </c>
      <c r="BF374" s="208">
        <f>IF(N374="snížená",J374,0)</f>
        <v>0</v>
      </c>
      <c r="BG374" s="208">
        <f>IF(N374="zákl. přenesená",J374,0)</f>
        <v>0</v>
      </c>
      <c r="BH374" s="208">
        <f>IF(N374="sníž. přenesená",J374,0)</f>
        <v>0</v>
      </c>
      <c r="BI374" s="208">
        <f>IF(N374="nulová",J374,0)</f>
        <v>0</v>
      </c>
      <c r="BJ374" s="24" t="s">
        <v>84</v>
      </c>
      <c r="BK374" s="208">
        <f>ROUND(I374*H374,2)</f>
        <v>0</v>
      </c>
      <c r="BL374" s="24" t="s">
        <v>494</v>
      </c>
      <c r="BM374" s="24" t="s">
        <v>522</v>
      </c>
    </row>
    <row r="375" spans="2:63" s="10" customFormat="1" ht="37.35" customHeight="1">
      <c r="B375" s="178"/>
      <c r="C375" s="179"/>
      <c r="D375" s="194" t="s">
        <v>75</v>
      </c>
      <c r="E375" s="275" t="s">
        <v>523</v>
      </c>
      <c r="F375" s="275" t="s">
        <v>524</v>
      </c>
      <c r="G375" s="179"/>
      <c r="H375" s="179"/>
      <c r="I375" s="182"/>
      <c r="J375" s="276">
        <f>BK375</f>
        <v>0</v>
      </c>
      <c r="K375" s="179"/>
      <c r="L375" s="184"/>
      <c r="M375" s="185"/>
      <c r="N375" s="186"/>
      <c r="O375" s="186"/>
      <c r="P375" s="187">
        <f>SUM(P376:P378)</f>
        <v>0</v>
      </c>
      <c r="Q375" s="186"/>
      <c r="R375" s="187">
        <f>SUM(R376:R378)</f>
        <v>0</v>
      </c>
      <c r="S375" s="186"/>
      <c r="T375" s="188">
        <f>SUM(T376:T378)</f>
        <v>0</v>
      </c>
      <c r="AR375" s="189" t="s">
        <v>145</v>
      </c>
      <c r="AT375" s="190" t="s">
        <v>75</v>
      </c>
      <c r="AU375" s="190" t="s">
        <v>76</v>
      </c>
      <c r="AY375" s="189" t="s">
        <v>136</v>
      </c>
      <c r="BK375" s="191">
        <f>SUM(BK376:BK378)</f>
        <v>0</v>
      </c>
    </row>
    <row r="376" spans="2:65" s="1" customFormat="1" ht="28.8" customHeight="1">
      <c r="B376" s="42"/>
      <c r="C376" s="197" t="s">
        <v>525</v>
      </c>
      <c r="D376" s="197" t="s">
        <v>141</v>
      </c>
      <c r="E376" s="198" t="s">
        <v>526</v>
      </c>
      <c r="F376" s="199" t="s">
        <v>527</v>
      </c>
      <c r="G376" s="200" t="s">
        <v>528</v>
      </c>
      <c r="H376" s="201">
        <v>5</v>
      </c>
      <c r="I376" s="202"/>
      <c r="J376" s="203">
        <f>ROUND(I376*H376,2)</f>
        <v>0</v>
      </c>
      <c r="K376" s="199" t="s">
        <v>178</v>
      </c>
      <c r="L376" s="62"/>
      <c r="M376" s="204" t="s">
        <v>32</v>
      </c>
      <c r="N376" s="205" t="s">
        <v>47</v>
      </c>
      <c r="O376" s="43"/>
      <c r="P376" s="206">
        <f>O376*H376</f>
        <v>0</v>
      </c>
      <c r="Q376" s="206">
        <v>0</v>
      </c>
      <c r="R376" s="206">
        <f>Q376*H376</f>
        <v>0</v>
      </c>
      <c r="S376" s="206">
        <v>0</v>
      </c>
      <c r="T376" s="207">
        <f>S376*H376</f>
        <v>0</v>
      </c>
      <c r="AR376" s="24" t="s">
        <v>529</v>
      </c>
      <c r="AT376" s="24" t="s">
        <v>141</v>
      </c>
      <c r="AU376" s="24" t="s">
        <v>84</v>
      </c>
      <c r="AY376" s="24" t="s">
        <v>136</v>
      </c>
      <c r="BE376" s="208">
        <f>IF(N376="základní",J376,0)</f>
        <v>0</v>
      </c>
      <c r="BF376" s="208">
        <f>IF(N376="snížená",J376,0)</f>
        <v>0</v>
      </c>
      <c r="BG376" s="208">
        <f>IF(N376="zákl. přenesená",J376,0)</f>
        <v>0</v>
      </c>
      <c r="BH376" s="208">
        <f>IF(N376="sníž. přenesená",J376,0)</f>
        <v>0</v>
      </c>
      <c r="BI376" s="208">
        <f>IF(N376="nulová",J376,0)</f>
        <v>0</v>
      </c>
      <c r="BJ376" s="24" t="s">
        <v>84</v>
      </c>
      <c r="BK376" s="208">
        <f>ROUND(I376*H376,2)</f>
        <v>0</v>
      </c>
      <c r="BL376" s="24" t="s">
        <v>529</v>
      </c>
      <c r="BM376" s="24" t="s">
        <v>530</v>
      </c>
    </row>
    <row r="377" spans="2:51" s="14" customFormat="1" ht="13.5">
      <c r="B377" s="249"/>
      <c r="C377" s="250"/>
      <c r="D377" s="209" t="s">
        <v>150</v>
      </c>
      <c r="E377" s="251" t="s">
        <v>32</v>
      </c>
      <c r="F377" s="252" t="s">
        <v>531</v>
      </c>
      <c r="G377" s="250"/>
      <c r="H377" s="253" t="s">
        <v>32</v>
      </c>
      <c r="I377" s="254"/>
      <c r="J377" s="250"/>
      <c r="K377" s="250"/>
      <c r="L377" s="255"/>
      <c r="M377" s="256"/>
      <c r="N377" s="257"/>
      <c r="O377" s="257"/>
      <c r="P377" s="257"/>
      <c r="Q377" s="257"/>
      <c r="R377" s="257"/>
      <c r="S377" s="257"/>
      <c r="T377" s="258"/>
      <c r="AT377" s="259" t="s">
        <v>150</v>
      </c>
      <c r="AU377" s="259" t="s">
        <v>84</v>
      </c>
      <c r="AV377" s="14" t="s">
        <v>84</v>
      </c>
      <c r="AW377" s="14" t="s">
        <v>39</v>
      </c>
      <c r="AX377" s="14" t="s">
        <v>76</v>
      </c>
      <c r="AY377" s="259" t="s">
        <v>136</v>
      </c>
    </row>
    <row r="378" spans="2:51" s="11" customFormat="1" ht="13.5">
      <c r="B378" s="212"/>
      <c r="C378" s="213"/>
      <c r="D378" s="209" t="s">
        <v>150</v>
      </c>
      <c r="E378" s="214" t="s">
        <v>32</v>
      </c>
      <c r="F378" s="215" t="s">
        <v>188</v>
      </c>
      <c r="G378" s="213"/>
      <c r="H378" s="216">
        <v>5</v>
      </c>
      <c r="I378" s="217"/>
      <c r="J378" s="213"/>
      <c r="K378" s="213"/>
      <c r="L378" s="218"/>
      <c r="M378" s="277"/>
      <c r="N378" s="278"/>
      <c r="O378" s="278"/>
      <c r="P378" s="278"/>
      <c r="Q378" s="278"/>
      <c r="R378" s="278"/>
      <c r="S378" s="278"/>
      <c r="T378" s="279"/>
      <c r="AT378" s="222" t="s">
        <v>150</v>
      </c>
      <c r="AU378" s="222" t="s">
        <v>84</v>
      </c>
      <c r="AV378" s="11" t="s">
        <v>86</v>
      </c>
      <c r="AW378" s="11" t="s">
        <v>39</v>
      </c>
      <c r="AX378" s="11" t="s">
        <v>84</v>
      </c>
      <c r="AY378" s="222" t="s">
        <v>136</v>
      </c>
    </row>
    <row r="379" spans="2:12" s="1" customFormat="1" ht="6.9" customHeight="1">
      <c r="B379" s="57"/>
      <c r="C379" s="58"/>
      <c r="D379" s="58"/>
      <c r="E379" s="58"/>
      <c r="F379" s="58"/>
      <c r="G379" s="58"/>
      <c r="H379" s="58"/>
      <c r="I379" s="141"/>
      <c r="J379" s="58"/>
      <c r="K379" s="58"/>
      <c r="L379" s="62"/>
    </row>
  </sheetData>
  <sheetProtection algorithmName="SHA-512" hashValue="fTETyyya8TfDgk4eq2/FnohlGRaKs3MTqi/5wlj5H4XvuLfPkmGxZtRtbnb2iwLNOEjzjn0+G7iti06oodEfcg==" saltValue="yLd+YE36dsKBaVdscxGBFA==" spinCount="100000" sheet="1" objects="1" scenarios="1" formatCells="0" formatColumns="0" formatRows="0" sort="0" autoFilter="0"/>
  <autoFilter ref="C92:K378"/>
  <mergeCells count="9">
    <mergeCell ref="E83:H83"/>
    <mergeCell ref="E85:H8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65" activePane="bottomLeft" state="frozen"/>
      <selection pane="bottomLeft" activeCell="H80" sqref="H80"/>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70.16015625" style="0" customWidth="1"/>
    <col min="7" max="7" width="7.5" style="0" customWidth="1"/>
    <col min="8" max="8" width="16.5" style="0" customWidth="1"/>
    <col min="9" max="9" width="16.5" style="112" customWidth="1"/>
    <col min="10" max="10" width="20.16015625" style="0" customWidth="1"/>
    <col min="11" max="11" width="21"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3"/>
      <c r="C1" s="113"/>
      <c r="D1" s="114" t="s">
        <v>1</v>
      </c>
      <c r="E1" s="113"/>
      <c r="F1" s="115" t="s">
        <v>90</v>
      </c>
      <c r="G1" s="403" t="s">
        <v>91</v>
      </c>
      <c r="H1" s="403"/>
      <c r="I1" s="116"/>
      <c r="J1" s="115" t="s">
        <v>92</v>
      </c>
      <c r="K1" s="114" t="s">
        <v>93</v>
      </c>
      <c r="L1" s="115" t="s">
        <v>94</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4"/>
      <c r="M2" s="364"/>
      <c r="N2" s="364"/>
      <c r="O2" s="364"/>
      <c r="P2" s="364"/>
      <c r="Q2" s="364"/>
      <c r="R2" s="364"/>
      <c r="S2" s="364"/>
      <c r="T2" s="364"/>
      <c r="U2" s="364"/>
      <c r="V2" s="364"/>
      <c r="AT2" s="24" t="s">
        <v>89</v>
      </c>
    </row>
    <row r="3" spans="2:46" ht="6.9" customHeight="1">
      <c r="B3" s="25"/>
      <c r="C3" s="26"/>
      <c r="D3" s="26"/>
      <c r="E3" s="26"/>
      <c r="F3" s="26"/>
      <c r="G3" s="26"/>
      <c r="H3" s="26"/>
      <c r="I3" s="117"/>
      <c r="J3" s="26"/>
      <c r="K3" s="27"/>
      <c r="AT3" s="24" t="s">
        <v>86</v>
      </c>
    </row>
    <row r="4" spans="2:46" ht="36.9" customHeight="1">
      <c r="B4" s="28"/>
      <c r="C4" s="29"/>
      <c r="D4" s="30" t="s">
        <v>95</v>
      </c>
      <c r="E4" s="29"/>
      <c r="F4" s="29"/>
      <c r="G4" s="29"/>
      <c r="H4" s="29"/>
      <c r="I4" s="118"/>
      <c r="J4" s="29"/>
      <c r="K4" s="31"/>
      <c r="M4" s="32" t="s">
        <v>12</v>
      </c>
      <c r="AT4" s="24" t="s">
        <v>6</v>
      </c>
    </row>
    <row r="5" spans="2:11" ht="6.9" customHeight="1">
      <c r="B5" s="28"/>
      <c r="C5" s="29"/>
      <c r="D5" s="29"/>
      <c r="E5" s="29"/>
      <c r="F5" s="29"/>
      <c r="G5" s="29"/>
      <c r="H5" s="29"/>
      <c r="I5" s="118"/>
      <c r="J5" s="29"/>
      <c r="K5" s="31"/>
    </row>
    <row r="6" spans="2:11" ht="13.2">
      <c r="B6" s="28"/>
      <c r="C6" s="29"/>
      <c r="D6" s="37" t="s">
        <v>18</v>
      </c>
      <c r="E6" s="29"/>
      <c r="F6" s="29"/>
      <c r="G6" s="29"/>
      <c r="H6" s="29"/>
      <c r="I6" s="118"/>
      <c r="J6" s="29"/>
      <c r="K6" s="31"/>
    </row>
    <row r="7" spans="2:11" ht="20.4" customHeight="1">
      <c r="B7" s="28"/>
      <c r="C7" s="29"/>
      <c r="D7" s="29"/>
      <c r="E7" s="404" t="str">
        <f>'Rekapitulace stavby'!K6</f>
        <v>DŮM KULTURY-revitalizace obj. č.p. 321Šluknov-REVITALIZACE FASÁDY</v>
      </c>
      <c r="F7" s="405"/>
      <c r="G7" s="405"/>
      <c r="H7" s="405"/>
      <c r="I7" s="118"/>
      <c r="J7" s="29"/>
      <c r="K7" s="31"/>
    </row>
    <row r="8" spans="2:11" s="1" customFormat="1" ht="13.2">
      <c r="B8" s="42"/>
      <c r="C8" s="43"/>
      <c r="D8" s="37" t="s">
        <v>96</v>
      </c>
      <c r="E8" s="43"/>
      <c r="F8" s="43"/>
      <c r="G8" s="43"/>
      <c r="H8" s="43"/>
      <c r="I8" s="119"/>
      <c r="J8" s="43"/>
      <c r="K8" s="46"/>
    </row>
    <row r="9" spans="2:11" s="1" customFormat="1" ht="36.9" customHeight="1">
      <c r="B9" s="42"/>
      <c r="C9" s="43"/>
      <c r="D9" s="43"/>
      <c r="E9" s="406" t="s">
        <v>532</v>
      </c>
      <c r="F9" s="407"/>
      <c r="G9" s="407"/>
      <c r="H9" s="407"/>
      <c r="I9" s="119"/>
      <c r="J9" s="43"/>
      <c r="K9" s="46"/>
    </row>
    <row r="10" spans="2:11" s="1" customFormat="1" ht="13.5">
      <c r="B10" s="42"/>
      <c r="C10" s="43"/>
      <c r="D10" s="43"/>
      <c r="E10" s="43"/>
      <c r="F10" s="43"/>
      <c r="G10" s="43"/>
      <c r="H10" s="43"/>
      <c r="I10" s="119"/>
      <c r="J10" s="43"/>
      <c r="K10" s="46"/>
    </row>
    <row r="11" spans="2:11" s="1" customFormat="1" ht="14.4" customHeight="1">
      <c r="B11" s="42"/>
      <c r="C11" s="43"/>
      <c r="D11" s="37" t="s">
        <v>20</v>
      </c>
      <c r="E11" s="43"/>
      <c r="F11" s="35" t="s">
        <v>21</v>
      </c>
      <c r="G11" s="43"/>
      <c r="H11" s="43"/>
      <c r="I11" s="120" t="s">
        <v>22</v>
      </c>
      <c r="J11" s="35" t="s">
        <v>32</v>
      </c>
      <c r="K11" s="46"/>
    </row>
    <row r="12" spans="2:11" s="1" customFormat="1" ht="14.4" customHeight="1">
      <c r="B12" s="42"/>
      <c r="C12" s="43"/>
      <c r="D12" s="37" t="s">
        <v>24</v>
      </c>
      <c r="E12" s="43"/>
      <c r="F12" s="35" t="s">
        <v>25</v>
      </c>
      <c r="G12" s="43"/>
      <c r="H12" s="43"/>
      <c r="I12" s="120" t="s">
        <v>26</v>
      </c>
      <c r="J12" s="121" t="str">
        <f>'Rekapitulace stavby'!AN8</f>
        <v>29.1.2017</v>
      </c>
      <c r="K12" s="46"/>
    </row>
    <row r="13" spans="2:11" s="1" customFormat="1" ht="10.8" customHeight="1">
      <c r="B13" s="42"/>
      <c r="C13" s="43"/>
      <c r="D13" s="43"/>
      <c r="E13" s="43"/>
      <c r="F13" s="43"/>
      <c r="G13" s="43"/>
      <c r="H13" s="43"/>
      <c r="I13" s="119"/>
      <c r="J13" s="43"/>
      <c r="K13" s="46"/>
    </row>
    <row r="14" spans="2:11" s="1" customFormat="1" ht="14.4" customHeight="1">
      <c r="B14" s="42"/>
      <c r="C14" s="43"/>
      <c r="D14" s="37" t="s">
        <v>30</v>
      </c>
      <c r="E14" s="43"/>
      <c r="F14" s="43"/>
      <c r="G14" s="43"/>
      <c r="H14" s="43"/>
      <c r="I14" s="120" t="s">
        <v>31</v>
      </c>
      <c r="J14" s="35" t="s">
        <v>32</v>
      </c>
      <c r="K14" s="46"/>
    </row>
    <row r="15" spans="2:11" s="1" customFormat="1" ht="18" customHeight="1">
      <c r="B15" s="42"/>
      <c r="C15" s="43"/>
      <c r="D15" s="43"/>
      <c r="E15" s="35" t="s">
        <v>33</v>
      </c>
      <c r="F15" s="43"/>
      <c r="G15" s="43"/>
      <c r="H15" s="43"/>
      <c r="I15" s="120" t="s">
        <v>34</v>
      </c>
      <c r="J15" s="35" t="s">
        <v>32</v>
      </c>
      <c r="K15" s="46"/>
    </row>
    <row r="16" spans="2:11" s="1" customFormat="1" ht="6.9" customHeight="1">
      <c r="B16" s="42"/>
      <c r="C16" s="43"/>
      <c r="D16" s="43"/>
      <c r="E16" s="43"/>
      <c r="F16" s="43"/>
      <c r="G16" s="43"/>
      <c r="H16" s="43"/>
      <c r="I16" s="119"/>
      <c r="J16" s="43"/>
      <c r="K16" s="46"/>
    </row>
    <row r="17" spans="2:11" s="1" customFormat="1" ht="14.4" customHeight="1">
      <c r="B17" s="42"/>
      <c r="C17" s="43"/>
      <c r="D17" s="37" t="s">
        <v>35</v>
      </c>
      <c r="E17" s="43"/>
      <c r="F17" s="43"/>
      <c r="G17" s="43"/>
      <c r="H17" s="43"/>
      <c r="I17" s="120" t="s">
        <v>31</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34</v>
      </c>
      <c r="J18" s="35" t="str">
        <f>IF('Rekapitulace stavby'!AN14="Vyplň údaj","",IF('Rekapitulace stavby'!AN14="","",'Rekapitulace stavby'!AN14))</f>
        <v/>
      </c>
      <c r="K18" s="46"/>
    </row>
    <row r="19" spans="2:11" s="1" customFormat="1" ht="6.9" customHeight="1">
      <c r="B19" s="42"/>
      <c r="C19" s="43"/>
      <c r="D19" s="43"/>
      <c r="E19" s="43"/>
      <c r="F19" s="43"/>
      <c r="G19" s="43"/>
      <c r="H19" s="43"/>
      <c r="I19" s="119"/>
      <c r="J19" s="43"/>
      <c r="K19" s="46"/>
    </row>
    <row r="20" spans="2:11" s="1" customFormat="1" ht="14.4" customHeight="1">
      <c r="B20" s="42"/>
      <c r="C20" s="43"/>
      <c r="D20" s="37" t="s">
        <v>37</v>
      </c>
      <c r="E20" s="43"/>
      <c r="F20" s="43"/>
      <c r="G20" s="43"/>
      <c r="H20" s="43"/>
      <c r="I20" s="120" t="s">
        <v>31</v>
      </c>
      <c r="J20" s="35" t="s">
        <v>32</v>
      </c>
      <c r="K20" s="46"/>
    </row>
    <row r="21" spans="2:11" s="1" customFormat="1" ht="18" customHeight="1">
      <c r="B21" s="42"/>
      <c r="C21" s="43"/>
      <c r="D21" s="43"/>
      <c r="E21" s="35" t="s">
        <v>38</v>
      </c>
      <c r="F21" s="43"/>
      <c r="G21" s="43"/>
      <c r="H21" s="43"/>
      <c r="I21" s="120" t="s">
        <v>34</v>
      </c>
      <c r="J21" s="35" t="s">
        <v>32</v>
      </c>
      <c r="K21" s="46"/>
    </row>
    <row r="22" spans="2:11" s="1" customFormat="1" ht="6.9" customHeight="1">
      <c r="B22" s="42"/>
      <c r="C22" s="43"/>
      <c r="D22" s="43"/>
      <c r="E22" s="43"/>
      <c r="F22" s="43"/>
      <c r="G22" s="43"/>
      <c r="H22" s="43"/>
      <c r="I22" s="119"/>
      <c r="J22" s="43"/>
      <c r="K22" s="46"/>
    </row>
    <row r="23" spans="2:11" s="1" customFormat="1" ht="14.4" customHeight="1">
      <c r="B23" s="42"/>
      <c r="C23" s="43"/>
      <c r="D23" s="37" t="s">
        <v>40</v>
      </c>
      <c r="E23" s="43"/>
      <c r="F23" s="43"/>
      <c r="G23" s="43"/>
      <c r="H23" s="43"/>
      <c r="I23" s="119"/>
      <c r="J23" s="43"/>
      <c r="K23" s="46"/>
    </row>
    <row r="24" spans="2:11" s="6" customFormat="1" ht="20.4" customHeight="1">
      <c r="B24" s="123"/>
      <c r="C24" s="124"/>
      <c r="D24" s="124"/>
      <c r="E24" s="396" t="s">
        <v>32</v>
      </c>
      <c r="F24" s="396"/>
      <c r="G24" s="396"/>
      <c r="H24" s="396"/>
      <c r="I24" s="125"/>
      <c r="J24" s="124"/>
      <c r="K24" s="126"/>
    </row>
    <row r="25" spans="2:11" s="1" customFormat="1" ht="6.9" customHeight="1">
      <c r="B25" s="42"/>
      <c r="C25" s="43"/>
      <c r="D25" s="43"/>
      <c r="E25" s="43"/>
      <c r="F25" s="43"/>
      <c r="G25" s="43"/>
      <c r="H25" s="43"/>
      <c r="I25" s="119"/>
      <c r="J25" s="43"/>
      <c r="K25" s="46"/>
    </row>
    <row r="26" spans="2:11" s="1" customFormat="1" ht="6.9" customHeight="1">
      <c r="B26" s="42"/>
      <c r="C26" s="43"/>
      <c r="D26" s="86"/>
      <c r="E26" s="86"/>
      <c r="F26" s="86"/>
      <c r="G26" s="86"/>
      <c r="H26" s="86"/>
      <c r="I26" s="127"/>
      <c r="J26" s="86"/>
      <c r="K26" s="128"/>
    </row>
    <row r="27" spans="2:11" s="1" customFormat="1" ht="25.35" customHeight="1">
      <c r="B27" s="42"/>
      <c r="C27" s="43"/>
      <c r="D27" s="129" t="s">
        <v>42</v>
      </c>
      <c r="E27" s="43"/>
      <c r="F27" s="43"/>
      <c r="G27" s="43"/>
      <c r="H27" s="43"/>
      <c r="I27" s="119"/>
      <c r="J27" s="130">
        <f>ROUND(J79,2)</f>
        <v>0</v>
      </c>
      <c r="K27" s="46"/>
    </row>
    <row r="28" spans="2:11" s="1" customFormat="1" ht="6.9" customHeight="1">
      <c r="B28" s="42"/>
      <c r="C28" s="43"/>
      <c r="D28" s="86"/>
      <c r="E28" s="86"/>
      <c r="F28" s="86"/>
      <c r="G28" s="86"/>
      <c r="H28" s="86"/>
      <c r="I28" s="127"/>
      <c r="J28" s="86"/>
      <c r="K28" s="128"/>
    </row>
    <row r="29" spans="2:11" s="1" customFormat="1" ht="14.4" customHeight="1">
      <c r="B29" s="42"/>
      <c r="C29" s="43"/>
      <c r="D29" s="43"/>
      <c r="E29" s="43"/>
      <c r="F29" s="47" t="s">
        <v>44</v>
      </c>
      <c r="G29" s="43"/>
      <c r="H29" s="43"/>
      <c r="I29" s="131" t="s">
        <v>43</v>
      </c>
      <c r="J29" s="47" t="s">
        <v>45</v>
      </c>
      <c r="K29" s="46"/>
    </row>
    <row r="30" spans="2:11" s="1" customFormat="1" ht="14.4" customHeight="1">
      <c r="B30" s="42"/>
      <c r="C30" s="43"/>
      <c r="D30" s="50" t="s">
        <v>46</v>
      </c>
      <c r="E30" s="50" t="s">
        <v>47</v>
      </c>
      <c r="F30" s="132">
        <f>ROUND(SUM(BE79:BE84),2)</f>
        <v>0</v>
      </c>
      <c r="G30" s="43"/>
      <c r="H30" s="43"/>
      <c r="I30" s="133">
        <v>0.21</v>
      </c>
      <c r="J30" s="132">
        <f>ROUND(ROUND((SUM(BE79:BE84)),2)*I30,2)</f>
        <v>0</v>
      </c>
      <c r="K30" s="46"/>
    </row>
    <row r="31" spans="2:11" s="1" customFormat="1" ht="14.4" customHeight="1">
      <c r="B31" s="42"/>
      <c r="C31" s="43"/>
      <c r="D31" s="43"/>
      <c r="E31" s="50" t="s">
        <v>48</v>
      </c>
      <c r="F31" s="132">
        <f>ROUND(SUM(BF79:BF84),2)</f>
        <v>0</v>
      </c>
      <c r="G31" s="43"/>
      <c r="H31" s="43"/>
      <c r="I31" s="133">
        <v>0.15</v>
      </c>
      <c r="J31" s="132">
        <f>ROUND(ROUND((SUM(BF79:BF84)),2)*I31,2)</f>
        <v>0</v>
      </c>
      <c r="K31" s="46"/>
    </row>
    <row r="32" spans="2:11" s="1" customFormat="1" ht="14.4" customHeight="1" hidden="1">
      <c r="B32" s="42"/>
      <c r="C32" s="43"/>
      <c r="D32" s="43"/>
      <c r="E32" s="50" t="s">
        <v>49</v>
      </c>
      <c r="F32" s="132">
        <f>ROUND(SUM(BG79:BG84),2)</f>
        <v>0</v>
      </c>
      <c r="G32" s="43"/>
      <c r="H32" s="43"/>
      <c r="I32" s="133">
        <v>0.21</v>
      </c>
      <c r="J32" s="132">
        <v>0</v>
      </c>
      <c r="K32" s="46"/>
    </row>
    <row r="33" spans="2:11" s="1" customFormat="1" ht="14.4" customHeight="1" hidden="1">
      <c r="B33" s="42"/>
      <c r="C33" s="43"/>
      <c r="D33" s="43"/>
      <c r="E33" s="50" t="s">
        <v>50</v>
      </c>
      <c r="F33" s="132">
        <f>ROUND(SUM(BH79:BH84),2)</f>
        <v>0</v>
      </c>
      <c r="G33" s="43"/>
      <c r="H33" s="43"/>
      <c r="I33" s="133">
        <v>0.15</v>
      </c>
      <c r="J33" s="132">
        <v>0</v>
      </c>
      <c r="K33" s="46"/>
    </row>
    <row r="34" spans="2:11" s="1" customFormat="1" ht="14.4" customHeight="1" hidden="1">
      <c r="B34" s="42"/>
      <c r="C34" s="43"/>
      <c r="D34" s="43"/>
      <c r="E34" s="50" t="s">
        <v>51</v>
      </c>
      <c r="F34" s="132">
        <f>ROUND(SUM(BI79:BI84),2)</f>
        <v>0</v>
      </c>
      <c r="G34" s="43"/>
      <c r="H34" s="43"/>
      <c r="I34" s="133">
        <v>0</v>
      </c>
      <c r="J34" s="132">
        <v>0</v>
      </c>
      <c r="K34" s="46"/>
    </row>
    <row r="35" spans="2:11" s="1" customFormat="1" ht="6.9" customHeight="1">
      <c r="B35" s="42"/>
      <c r="C35" s="43"/>
      <c r="D35" s="43"/>
      <c r="E35" s="43"/>
      <c r="F35" s="43"/>
      <c r="G35" s="43"/>
      <c r="H35" s="43"/>
      <c r="I35" s="119"/>
      <c r="J35" s="43"/>
      <c r="K35" s="46"/>
    </row>
    <row r="36" spans="2:11" s="1" customFormat="1" ht="25.35" customHeight="1">
      <c r="B36" s="42"/>
      <c r="C36" s="134"/>
      <c r="D36" s="135" t="s">
        <v>52</v>
      </c>
      <c r="E36" s="80"/>
      <c r="F36" s="80"/>
      <c r="G36" s="136" t="s">
        <v>53</v>
      </c>
      <c r="H36" s="137" t="s">
        <v>54</v>
      </c>
      <c r="I36" s="138"/>
      <c r="J36" s="139">
        <f>SUM(J27:J34)</f>
        <v>0</v>
      </c>
      <c r="K36" s="140"/>
    </row>
    <row r="37" spans="2:11" s="1" customFormat="1" ht="14.4" customHeight="1">
      <c r="B37" s="57"/>
      <c r="C37" s="58"/>
      <c r="D37" s="58"/>
      <c r="E37" s="58"/>
      <c r="F37" s="58"/>
      <c r="G37" s="58"/>
      <c r="H37" s="58"/>
      <c r="I37" s="141"/>
      <c r="J37" s="58"/>
      <c r="K37" s="59"/>
    </row>
    <row r="41" spans="2:11" s="1" customFormat="1" ht="6.9" customHeight="1">
      <c r="B41" s="142"/>
      <c r="C41" s="143"/>
      <c r="D41" s="143"/>
      <c r="E41" s="143"/>
      <c r="F41" s="143"/>
      <c r="G41" s="143"/>
      <c r="H41" s="143"/>
      <c r="I41" s="144"/>
      <c r="J41" s="143"/>
      <c r="K41" s="145"/>
    </row>
    <row r="42" spans="2:11" s="1" customFormat="1" ht="36.9" customHeight="1">
      <c r="B42" s="42"/>
      <c r="C42" s="30" t="s">
        <v>98</v>
      </c>
      <c r="D42" s="43"/>
      <c r="E42" s="43"/>
      <c r="F42" s="43"/>
      <c r="G42" s="43"/>
      <c r="H42" s="43"/>
      <c r="I42" s="119"/>
      <c r="J42" s="43"/>
      <c r="K42" s="46"/>
    </row>
    <row r="43" spans="2:11" s="1" customFormat="1" ht="6.9" customHeight="1">
      <c r="B43" s="42"/>
      <c r="C43" s="43"/>
      <c r="D43" s="43"/>
      <c r="E43" s="43"/>
      <c r="F43" s="43"/>
      <c r="G43" s="43"/>
      <c r="H43" s="43"/>
      <c r="I43" s="119"/>
      <c r="J43" s="43"/>
      <c r="K43" s="46"/>
    </row>
    <row r="44" spans="2:11" s="1" customFormat="1" ht="14.4" customHeight="1">
      <c r="B44" s="42"/>
      <c r="C44" s="37" t="s">
        <v>18</v>
      </c>
      <c r="D44" s="43"/>
      <c r="E44" s="43"/>
      <c r="F44" s="43"/>
      <c r="G44" s="43"/>
      <c r="H44" s="43"/>
      <c r="I44" s="119"/>
      <c r="J44" s="43"/>
      <c r="K44" s="46"/>
    </row>
    <row r="45" spans="2:11" s="1" customFormat="1" ht="20.4" customHeight="1">
      <c r="B45" s="42"/>
      <c r="C45" s="43"/>
      <c r="D45" s="43"/>
      <c r="E45" s="404" t="str">
        <f>E7</f>
        <v>DŮM KULTURY-revitalizace obj. č.p. 321Šluknov-REVITALIZACE FASÁDY</v>
      </c>
      <c r="F45" s="405"/>
      <c r="G45" s="405"/>
      <c r="H45" s="405"/>
      <c r="I45" s="119"/>
      <c r="J45" s="43"/>
      <c r="K45" s="46"/>
    </row>
    <row r="46" spans="2:11" s="1" customFormat="1" ht="14.4" customHeight="1">
      <c r="B46" s="42"/>
      <c r="C46" s="37" t="s">
        <v>96</v>
      </c>
      <c r="D46" s="43"/>
      <c r="E46" s="43"/>
      <c r="F46" s="43"/>
      <c r="G46" s="43"/>
      <c r="H46" s="43"/>
      <c r="I46" s="119"/>
      <c r="J46" s="43"/>
      <c r="K46" s="46"/>
    </row>
    <row r="47" spans="2:11" s="1" customFormat="1" ht="22.2" customHeight="1">
      <c r="B47" s="42"/>
      <c r="C47" s="43"/>
      <c r="D47" s="43"/>
      <c r="E47" s="406" t="str">
        <f>E9</f>
        <v>VRN - VEDLEJŠÍ ROZPOČTOVÉ NÁKLADY</v>
      </c>
      <c r="F47" s="407"/>
      <c r="G47" s="407"/>
      <c r="H47" s="407"/>
      <c r="I47" s="119"/>
      <c r="J47" s="43"/>
      <c r="K47" s="46"/>
    </row>
    <row r="48" spans="2:11" s="1" customFormat="1" ht="6.9" customHeight="1">
      <c r="B48" s="42"/>
      <c r="C48" s="43"/>
      <c r="D48" s="43"/>
      <c r="E48" s="43"/>
      <c r="F48" s="43"/>
      <c r="G48" s="43"/>
      <c r="H48" s="43"/>
      <c r="I48" s="119"/>
      <c r="J48" s="43"/>
      <c r="K48" s="46"/>
    </row>
    <row r="49" spans="2:11" s="1" customFormat="1" ht="18" customHeight="1">
      <c r="B49" s="42"/>
      <c r="C49" s="37" t="s">
        <v>24</v>
      </c>
      <c r="D49" s="43"/>
      <c r="E49" s="43"/>
      <c r="F49" s="35" t="str">
        <f>F12</f>
        <v>ul.T.G.MASARYKA, ŠLUKNOV</v>
      </c>
      <c r="G49" s="43"/>
      <c r="H49" s="43"/>
      <c r="I49" s="120" t="s">
        <v>26</v>
      </c>
      <c r="J49" s="121" t="str">
        <f>IF(J12="","",J12)</f>
        <v>29.1.2017</v>
      </c>
      <c r="K49" s="46"/>
    </row>
    <row r="50" spans="2:11" s="1" customFormat="1" ht="6.9" customHeight="1">
      <c r="B50" s="42"/>
      <c r="C50" s="43"/>
      <c r="D50" s="43"/>
      <c r="E50" s="43"/>
      <c r="F50" s="43"/>
      <c r="G50" s="43"/>
      <c r="H50" s="43"/>
      <c r="I50" s="119"/>
      <c r="J50" s="43"/>
      <c r="K50" s="46"/>
    </row>
    <row r="51" spans="2:11" s="1" customFormat="1" ht="13.2">
      <c r="B51" s="42"/>
      <c r="C51" s="37" t="s">
        <v>30</v>
      </c>
      <c r="D51" s="43"/>
      <c r="E51" s="43"/>
      <c r="F51" s="35" t="str">
        <f>E15</f>
        <v>MĚSTO ŠLUKNOV, Nám.Míru 1, Šluknov</v>
      </c>
      <c r="G51" s="43"/>
      <c r="H51" s="43"/>
      <c r="I51" s="120" t="s">
        <v>37</v>
      </c>
      <c r="J51" s="35" t="str">
        <f>E21</f>
        <v xml:space="preserve">Ing.Milan Zezula, Rumburk </v>
      </c>
      <c r="K51" s="46"/>
    </row>
    <row r="52" spans="2:11" s="1" customFormat="1" ht="14.4" customHeight="1">
      <c r="B52" s="42"/>
      <c r="C52" s="37" t="s">
        <v>35</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99</v>
      </c>
      <c r="D54" s="134"/>
      <c r="E54" s="134"/>
      <c r="F54" s="134"/>
      <c r="G54" s="134"/>
      <c r="H54" s="134"/>
      <c r="I54" s="147"/>
      <c r="J54" s="148" t="s">
        <v>100</v>
      </c>
      <c r="K54" s="149"/>
    </row>
    <row r="55" spans="2:11" s="1" customFormat="1" ht="10.35" customHeight="1">
      <c r="B55" s="42"/>
      <c r="C55" s="43"/>
      <c r="D55" s="43"/>
      <c r="E55" s="43"/>
      <c r="F55" s="43"/>
      <c r="G55" s="43"/>
      <c r="H55" s="43"/>
      <c r="I55" s="119"/>
      <c r="J55" s="43"/>
      <c r="K55" s="46"/>
    </row>
    <row r="56" spans="2:47" s="1" customFormat="1" ht="29.25" customHeight="1">
      <c r="B56" s="42"/>
      <c r="C56" s="150" t="s">
        <v>101</v>
      </c>
      <c r="D56" s="43"/>
      <c r="E56" s="43"/>
      <c r="F56" s="43"/>
      <c r="G56" s="43"/>
      <c r="H56" s="43"/>
      <c r="I56" s="119"/>
      <c r="J56" s="130">
        <f>J79</f>
        <v>0</v>
      </c>
      <c r="K56" s="46"/>
      <c r="AU56" s="24" t="s">
        <v>102</v>
      </c>
    </row>
    <row r="57" spans="2:11" s="7" customFormat="1" ht="24.9" customHeight="1">
      <c r="B57" s="151"/>
      <c r="C57" s="152"/>
      <c r="D57" s="153" t="s">
        <v>533</v>
      </c>
      <c r="E57" s="154"/>
      <c r="F57" s="154"/>
      <c r="G57" s="154"/>
      <c r="H57" s="154"/>
      <c r="I57" s="155"/>
      <c r="J57" s="156">
        <f>J80</f>
        <v>0</v>
      </c>
      <c r="K57" s="157"/>
    </row>
    <row r="58" spans="2:11" s="8" customFormat="1" ht="19.95" customHeight="1">
      <c r="B58" s="158"/>
      <c r="C58" s="159"/>
      <c r="D58" s="160" t="s">
        <v>534</v>
      </c>
      <c r="E58" s="161"/>
      <c r="F58" s="161"/>
      <c r="G58" s="161"/>
      <c r="H58" s="161"/>
      <c r="I58" s="162"/>
      <c r="J58" s="163">
        <f>J81</f>
        <v>0</v>
      </c>
      <c r="K58" s="164"/>
    </row>
    <row r="59" spans="2:11" s="8" customFormat="1" ht="19.95" customHeight="1">
      <c r="B59" s="158"/>
      <c r="C59" s="159"/>
      <c r="D59" s="160" t="s">
        <v>535</v>
      </c>
      <c r="E59" s="161"/>
      <c r="F59" s="161"/>
      <c r="G59" s="161"/>
      <c r="H59" s="161"/>
      <c r="I59" s="162"/>
      <c r="J59" s="163">
        <f>J83</f>
        <v>0</v>
      </c>
      <c r="K59" s="164"/>
    </row>
    <row r="60" spans="2:11" s="1" customFormat="1" ht="21.75" customHeight="1">
      <c r="B60" s="42"/>
      <c r="C60" s="43"/>
      <c r="D60" s="43"/>
      <c r="E60" s="43"/>
      <c r="F60" s="43"/>
      <c r="G60" s="43"/>
      <c r="H60" s="43"/>
      <c r="I60" s="119"/>
      <c r="J60" s="43"/>
      <c r="K60" s="46"/>
    </row>
    <row r="61" spans="2:11" s="1" customFormat="1" ht="6.9" customHeight="1">
      <c r="B61" s="57"/>
      <c r="C61" s="58"/>
      <c r="D61" s="58"/>
      <c r="E61" s="58"/>
      <c r="F61" s="58"/>
      <c r="G61" s="58"/>
      <c r="H61" s="58"/>
      <c r="I61" s="141"/>
      <c r="J61" s="58"/>
      <c r="K61" s="59"/>
    </row>
    <row r="65" spans="2:12" s="1" customFormat="1" ht="6.9" customHeight="1">
      <c r="B65" s="60"/>
      <c r="C65" s="61"/>
      <c r="D65" s="61"/>
      <c r="E65" s="61"/>
      <c r="F65" s="61"/>
      <c r="G65" s="61"/>
      <c r="H65" s="61"/>
      <c r="I65" s="144"/>
      <c r="J65" s="61"/>
      <c r="K65" s="61"/>
      <c r="L65" s="62"/>
    </row>
    <row r="66" spans="2:12" s="1" customFormat="1" ht="36.9" customHeight="1">
      <c r="B66" s="42"/>
      <c r="C66" s="63" t="s">
        <v>120</v>
      </c>
      <c r="D66" s="64"/>
      <c r="E66" s="64"/>
      <c r="F66" s="64"/>
      <c r="G66" s="64"/>
      <c r="H66" s="64"/>
      <c r="I66" s="165"/>
      <c r="J66" s="64"/>
      <c r="K66" s="64"/>
      <c r="L66" s="62"/>
    </row>
    <row r="67" spans="2:12" s="1" customFormat="1" ht="6.9" customHeight="1">
      <c r="B67" s="42"/>
      <c r="C67" s="64"/>
      <c r="D67" s="64"/>
      <c r="E67" s="64"/>
      <c r="F67" s="64"/>
      <c r="G67" s="64"/>
      <c r="H67" s="64"/>
      <c r="I67" s="165"/>
      <c r="J67" s="64"/>
      <c r="K67" s="64"/>
      <c r="L67" s="62"/>
    </row>
    <row r="68" spans="2:12" s="1" customFormat="1" ht="14.4" customHeight="1">
      <c r="B68" s="42"/>
      <c r="C68" s="66" t="s">
        <v>18</v>
      </c>
      <c r="D68" s="64"/>
      <c r="E68" s="64"/>
      <c r="F68" s="64"/>
      <c r="G68" s="64"/>
      <c r="H68" s="64"/>
      <c r="I68" s="165"/>
      <c r="J68" s="64"/>
      <c r="K68" s="64"/>
      <c r="L68" s="62"/>
    </row>
    <row r="69" spans="2:12" s="1" customFormat="1" ht="20.4" customHeight="1">
      <c r="B69" s="42"/>
      <c r="C69" s="64"/>
      <c r="D69" s="64"/>
      <c r="E69" s="400" t="str">
        <f>E7</f>
        <v>DŮM KULTURY-revitalizace obj. č.p. 321Šluknov-REVITALIZACE FASÁDY</v>
      </c>
      <c r="F69" s="401"/>
      <c r="G69" s="401"/>
      <c r="H69" s="401"/>
      <c r="I69" s="165"/>
      <c r="J69" s="64"/>
      <c r="K69" s="64"/>
      <c r="L69" s="62"/>
    </row>
    <row r="70" spans="2:12" s="1" customFormat="1" ht="14.4" customHeight="1">
      <c r="B70" s="42"/>
      <c r="C70" s="66" t="s">
        <v>96</v>
      </c>
      <c r="D70" s="64"/>
      <c r="E70" s="64"/>
      <c r="F70" s="64"/>
      <c r="G70" s="64"/>
      <c r="H70" s="64"/>
      <c r="I70" s="165"/>
      <c r="J70" s="64"/>
      <c r="K70" s="64"/>
      <c r="L70" s="62"/>
    </row>
    <row r="71" spans="2:12" s="1" customFormat="1" ht="22.2" customHeight="1">
      <c r="B71" s="42"/>
      <c r="C71" s="64"/>
      <c r="D71" s="64"/>
      <c r="E71" s="368" t="str">
        <f>E9</f>
        <v>VRN - VEDLEJŠÍ ROZPOČTOVÉ NÁKLADY</v>
      </c>
      <c r="F71" s="402"/>
      <c r="G71" s="402"/>
      <c r="H71" s="402"/>
      <c r="I71" s="165"/>
      <c r="J71" s="64"/>
      <c r="K71" s="64"/>
      <c r="L71" s="62"/>
    </row>
    <row r="72" spans="2:12" s="1" customFormat="1" ht="6.9" customHeight="1">
      <c r="B72" s="42"/>
      <c r="C72" s="64"/>
      <c r="D72" s="64"/>
      <c r="E72" s="64"/>
      <c r="F72" s="64"/>
      <c r="G72" s="64"/>
      <c r="H72" s="64"/>
      <c r="I72" s="165"/>
      <c r="J72" s="64"/>
      <c r="K72" s="64"/>
      <c r="L72" s="62"/>
    </row>
    <row r="73" spans="2:12" s="1" customFormat="1" ht="18" customHeight="1">
      <c r="B73" s="42"/>
      <c r="C73" s="66" t="s">
        <v>24</v>
      </c>
      <c r="D73" s="64"/>
      <c r="E73" s="64"/>
      <c r="F73" s="166" t="str">
        <f>F12</f>
        <v>ul.T.G.MASARYKA, ŠLUKNOV</v>
      </c>
      <c r="G73" s="64"/>
      <c r="H73" s="64"/>
      <c r="I73" s="167" t="s">
        <v>26</v>
      </c>
      <c r="J73" s="74" t="str">
        <f>IF(J12="","",J12)</f>
        <v>29.1.2017</v>
      </c>
      <c r="K73" s="64"/>
      <c r="L73" s="62"/>
    </row>
    <row r="74" spans="2:12" s="1" customFormat="1" ht="6.9" customHeight="1">
      <c r="B74" s="42"/>
      <c r="C74" s="64"/>
      <c r="D74" s="64"/>
      <c r="E74" s="64"/>
      <c r="F74" s="64"/>
      <c r="G74" s="64"/>
      <c r="H74" s="64"/>
      <c r="I74" s="165"/>
      <c r="J74" s="64"/>
      <c r="K74" s="64"/>
      <c r="L74" s="62"/>
    </row>
    <row r="75" spans="2:12" s="1" customFormat="1" ht="13.2">
      <c r="B75" s="42"/>
      <c r="C75" s="66" t="s">
        <v>30</v>
      </c>
      <c r="D75" s="64"/>
      <c r="E75" s="64"/>
      <c r="F75" s="166" t="str">
        <f>E15</f>
        <v>MĚSTO ŠLUKNOV, Nám.Míru 1, Šluknov</v>
      </c>
      <c r="G75" s="64"/>
      <c r="H75" s="64"/>
      <c r="I75" s="167" t="s">
        <v>37</v>
      </c>
      <c r="J75" s="166" t="str">
        <f>E21</f>
        <v xml:space="preserve">Ing.Milan Zezula, Rumburk </v>
      </c>
      <c r="K75" s="64"/>
      <c r="L75" s="62"/>
    </row>
    <row r="76" spans="2:12" s="1" customFormat="1" ht="14.4" customHeight="1">
      <c r="B76" s="42"/>
      <c r="C76" s="66" t="s">
        <v>35</v>
      </c>
      <c r="D76" s="64"/>
      <c r="E76" s="64"/>
      <c r="F76" s="166" t="str">
        <f>IF(E18="","",E18)</f>
        <v/>
      </c>
      <c r="G76" s="64"/>
      <c r="H76" s="64"/>
      <c r="I76" s="165"/>
      <c r="J76" s="64"/>
      <c r="K76" s="64"/>
      <c r="L76" s="62"/>
    </row>
    <row r="77" spans="2:12" s="1" customFormat="1" ht="10.35" customHeight="1">
      <c r="B77" s="42"/>
      <c r="C77" s="64"/>
      <c r="D77" s="64"/>
      <c r="E77" s="64"/>
      <c r="F77" s="64"/>
      <c r="G77" s="64"/>
      <c r="H77" s="64"/>
      <c r="I77" s="165"/>
      <c r="J77" s="64"/>
      <c r="K77" s="64"/>
      <c r="L77" s="62"/>
    </row>
    <row r="78" spans="2:20" s="9" customFormat="1" ht="29.25" customHeight="1">
      <c r="B78" s="168"/>
      <c r="C78" s="169" t="s">
        <v>121</v>
      </c>
      <c r="D78" s="170" t="s">
        <v>61</v>
      </c>
      <c r="E78" s="170" t="s">
        <v>57</v>
      </c>
      <c r="F78" s="170" t="s">
        <v>122</v>
      </c>
      <c r="G78" s="170" t="s">
        <v>123</v>
      </c>
      <c r="H78" s="170" t="s">
        <v>124</v>
      </c>
      <c r="I78" s="171" t="s">
        <v>125</v>
      </c>
      <c r="J78" s="170" t="s">
        <v>100</v>
      </c>
      <c r="K78" s="172" t="s">
        <v>126</v>
      </c>
      <c r="L78" s="173"/>
      <c r="M78" s="82" t="s">
        <v>127</v>
      </c>
      <c r="N78" s="83" t="s">
        <v>46</v>
      </c>
      <c r="O78" s="83" t="s">
        <v>128</v>
      </c>
      <c r="P78" s="83" t="s">
        <v>129</v>
      </c>
      <c r="Q78" s="83" t="s">
        <v>130</v>
      </c>
      <c r="R78" s="83" t="s">
        <v>131</v>
      </c>
      <c r="S78" s="83" t="s">
        <v>132</v>
      </c>
      <c r="T78" s="84" t="s">
        <v>133</v>
      </c>
    </row>
    <row r="79" spans="2:63" s="1" customFormat="1" ht="29.25" customHeight="1">
      <c r="B79" s="42"/>
      <c r="C79" s="88" t="s">
        <v>101</v>
      </c>
      <c r="D79" s="64"/>
      <c r="E79" s="64"/>
      <c r="F79" s="64"/>
      <c r="G79" s="64"/>
      <c r="H79" s="64"/>
      <c r="I79" s="165"/>
      <c r="J79" s="174">
        <f>BK79</f>
        <v>0</v>
      </c>
      <c r="K79" s="64"/>
      <c r="L79" s="62"/>
      <c r="M79" s="85"/>
      <c r="N79" s="86"/>
      <c r="O79" s="86"/>
      <c r="P79" s="175">
        <f>P80</f>
        <v>0</v>
      </c>
      <c r="Q79" s="86"/>
      <c r="R79" s="175">
        <f>R80</f>
        <v>0</v>
      </c>
      <c r="S79" s="86"/>
      <c r="T79" s="176">
        <f>T80</f>
        <v>0</v>
      </c>
      <c r="AT79" s="24" t="s">
        <v>75</v>
      </c>
      <c r="AU79" s="24" t="s">
        <v>102</v>
      </c>
      <c r="BK79" s="177">
        <f>BK80</f>
        <v>0</v>
      </c>
    </row>
    <row r="80" spans="2:63" s="10" customFormat="1" ht="37.35" customHeight="1">
      <c r="B80" s="178"/>
      <c r="C80" s="179"/>
      <c r="D80" s="180" t="s">
        <v>75</v>
      </c>
      <c r="E80" s="181" t="s">
        <v>87</v>
      </c>
      <c r="F80" s="181" t="s">
        <v>536</v>
      </c>
      <c r="G80" s="179"/>
      <c r="H80" s="179"/>
      <c r="I80" s="182"/>
      <c r="J80" s="183">
        <f>BK80</f>
        <v>0</v>
      </c>
      <c r="K80" s="179"/>
      <c r="L80" s="184"/>
      <c r="M80" s="185"/>
      <c r="N80" s="186"/>
      <c r="O80" s="186"/>
      <c r="P80" s="187">
        <f>P81+P83</f>
        <v>0</v>
      </c>
      <c r="Q80" s="186"/>
      <c r="R80" s="187">
        <f>R81+R83</f>
        <v>0</v>
      </c>
      <c r="S80" s="186"/>
      <c r="T80" s="188">
        <f>T81+T83</f>
        <v>0</v>
      </c>
      <c r="AR80" s="189" t="s">
        <v>188</v>
      </c>
      <c r="AT80" s="190" t="s">
        <v>75</v>
      </c>
      <c r="AU80" s="190" t="s">
        <v>76</v>
      </c>
      <c r="AY80" s="189" t="s">
        <v>136</v>
      </c>
      <c r="BK80" s="191">
        <f>BK81+BK83</f>
        <v>0</v>
      </c>
    </row>
    <row r="81" spans="2:63" s="10" customFormat="1" ht="19.95" customHeight="1">
      <c r="B81" s="178"/>
      <c r="C81" s="179"/>
      <c r="D81" s="194" t="s">
        <v>75</v>
      </c>
      <c r="E81" s="195" t="s">
        <v>537</v>
      </c>
      <c r="F81" s="195" t="s">
        <v>538</v>
      </c>
      <c r="G81" s="179"/>
      <c r="H81" s="179"/>
      <c r="I81" s="182"/>
      <c r="J81" s="196">
        <f>BK81</f>
        <v>0</v>
      </c>
      <c r="K81" s="179"/>
      <c r="L81" s="184"/>
      <c r="M81" s="185"/>
      <c r="N81" s="186"/>
      <c r="O81" s="186"/>
      <c r="P81" s="187">
        <f>P82</f>
        <v>0</v>
      </c>
      <c r="Q81" s="186"/>
      <c r="R81" s="187">
        <f>R82</f>
        <v>0</v>
      </c>
      <c r="S81" s="186"/>
      <c r="T81" s="188">
        <f>T82</f>
        <v>0</v>
      </c>
      <c r="AR81" s="189" t="s">
        <v>188</v>
      </c>
      <c r="AT81" s="190" t="s">
        <v>75</v>
      </c>
      <c r="AU81" s="190" t="s">
        <v>84</v>
      </c>
      <c r="AY81" s="189" t="s">
        <v>136</v>
      </c>
      <c r="BK81" s="191">
        <f>BK82</f>
        <v>0</v>
      </c>
    </row>
    <row r="82" spans="2:65" s="1" customFormat="1" ht="20.4" customHeight="1">
      <c r="B82" s="42"/>
      <c r="C82" s="197" t="s">
        <v>84</v>
      </c>
      <c r="D82" s="197" t="s">
        <v>141</v>
      </c>
      <c r="E82" s="198" t="s">
        <v>539</v>
      </c>
      <c r="F82" s="199" t="s">
        <v>540</v>
      </c>
      <c r="G82" s="200" t="s">
        <v>413</v>
      </c>
      <c r="H82" s="274">
        <v>5</v>
      </c>
      <c r="I82" s="202"/>
      <c r="J82" s="203">
        <f>ROUND(I82*H82,2)</f>
        <v>0</v>
      </c>
      <c r="K82" s="199" t="s">
        <v>178</v>
      </c>
      <c r="L82" s="62"/>
      <c r="M82" s="204" t="s">
        <v>32</v>
      </c>
      <c r="N82" s="205" t="s">
        <v>47</v>
      </c>
      <c r="O82" s="43"/>
      <c r="P82" s="206">
        <f>O82*H82</f>
        <v>0</v>
      </c>
      <c r="Q82" s="206">
        <v>0</v>
      </c>
      <c r="R82" s="206">
        <f>Q82*H82</f>
        <v>0</v>
      </c>
      <c r="S82" s="206">
        <v>0</v>
      </c>
      <c r="T82" s="207">
        <f>S82*H82</f>
        <v>0</v>
      </c>
      <c r="AR82" s="24" t="s">
        <v>541</v>
      </c>
      <c r="AT82" s="24" t="s">
        <v>141</v>
      </c>
      <c r="AU82" s="24" t="s">
        <v>86</v>
      </c>
      <c r="AY82" s="24" t="s">
        <v>136</v>
      </c>
      <c r="BE82" s="208">
        <f>IF(N82="základní",J82,0)</f>
        <v>0</v>
      </c>
      <c r="BF82" s="208">
        <f>IF(N82="snížená",J82,0)</f>
        <v>0</v>
      </c>
      <c r="BG82" s="208">
        <f>IF(N82="zákl. přenesená",J82,0)</f>
        <v>0</v>
      </c>
      <c r="BH82" s="208">
        <f>IF(N82="sníž. přenesená",J82,0)</f>
        <v>0</v>
      </c>
      <c r="BI82" s="208">
        <f>IF(N82="nulová",J82,0)</f>
        <v>0</v>
      </c>
      <c r="BJ82" s="24" t="s">
        <v>84</v>
      </c>
      <c r="BK82" s="208">
        <f>ROUND(I82*H82,2)</f>
        <v>0</v>
      </c>
      <c r="BL82" s="24" t="s">
        <v>541</v>
      </c>
      <c r="BM82" s="24" t="s">
        <v>542</v>
      </c>
    </row>
    <row r="83" spans="2:63" s="10" customFormat="1" ht="29.85" customHeight="1">
      <c r="B83" s="178"/>
      <c r="C83" s="179"/>
      <c r="D83" s="194" t="s">
        <v>75</v>
      </c>
      <c r="E83" s="195" t="s">
        <v>543</v>
      </c>
      <c r="F83" s="195" t="s">
        <v>544</v>
      </c>
      <c r="G83" s="179"/>
      <c r="H83" s="179"/>
      <c r="I83" s="182"/>
      <c r="J83" s="196">
        <f>BK83</f>
        <v>0</v>
      </c>
      <c r="K83" s="179"/>
      <c r="L83" s="184"/>
      <c r="M83" s="185"/>
      <c r="N83" s="186"/>
      <c r="O83" s="186"/>
      <c r="P83" s="187">
        <f>P84</f>
        <v>0</v>
      </c>
      <c r="Q83" s="186"/>
      <c r="R83" s="187">
        <f>R84</f>
        <v>0</v>
      </c>
      <c r="S83" s="186"/>
      <c r="T83" s="188">
        <f>T84</f>
        <v>0</v>
      </c>
      <c r="AR83" s="189" t="s">
        <v>188</v>
      </c>
      <c r="AT83" s="190" t="s">
        <v>75</v>
      </c>
      <c r="AU83" s="190" t="s">
        <v>84</v>
      </c>
      <c r="AY83" s="189" t="s">
        <v>136</v>
      </c>
      <c r="BK83" s="191">
        <f>BK84</f>
        <v>0</v>
      </c>
    </row>
    <row r="84" spans="2:65" s="1" customFormat="1" ht="20.4" customHeight="1">
      <c r="B84" s="42"/>
      <c r="C84" s="197" t="s">
        <v>86</v>
      </c>
      <c r="D84" s="197" t="s">
        <v>141</v>
      </c>
      <c r="E84" s="198" t="s">
        <v>545</v>
      </c>
      <c r="F84" s="199" t="s">
        <v>546</v>
      </c>
      <c r="G84" s="200" t="s">
        <v>413</v>
      </c>
      <c r="H84" s="274">
        <v>10</v>
      </c>
      <c r="I84" s="202"/>
      <c r="J84" s="203">
        <f>ROUND(I84*H84,2)</f>
        <v>0</v>
      </c>
      <c r="K84" s="199" t="s">
        <v>178</v>
      </c>
      <c r="L84" s="62"/>
      <c r="M84" s="204" t="s">
        <v>32</v>
      </c>
      <c r="N84" s="280" t="s">
        <v>47</v>
      </c>
      <c r="O84" s="281"/>
      <c r="P84" s="282">
        <f>O84*H84</f>
        <v>0</v>
      </c>
      <c r="Q84" s="282">
        <v>0</v>
      </c>
      <c r="R84" s="282">
        <f>Q84*H84</f>
        <v>0</v>
      </c>
      <c r="S84" s="282">
        <v>0</v>
      </c>
      <c r="T84" s="283">
        <f>S84*H84</f>
        <v>0</v>
      </c>
      <c r="AR84" s="24" t="s">
        <v>541</v>
      </c>
      <c r="AT84" s="24" t="s">
        <v>141</v>
      </c>
      <c r="AU84" s="24" t="s">
        <v>86</v>
      </c>
      <c r="AY84" s="24" t="s">
        <v>136</v>
      </c>
      <c r="BE84" s="208">
        <f>IF(N84="základní",J84,0)</f>
        <v>0</v>
      </c>
      <c r="BF84" s="208">
        <f>IF(N84="snížená",J84,0)</f>
        <v>0</v>
      </c>
      <c r="BG84" s="208">
        <f>IF(N84="zákl. přenesená",J84,0)</f>
        <v>0</v>
      </c>
      <c r="BH84" s="208">
        <f>IF(N84="sníž. přenesená",J84,0)</f>
        <v>0</v>
      </c>
      <c r="BI84" s="208">
        <f>IF(N84="nulová",J84,0)</f>
        <v>0</v>
      </c>
      <c r="BJ84" s="24" t="s">
        <v>84</v>
      </c>
      <c r="BK84" s="208">
        <f>ROUND(I84*H84,2)</f>
        <v>0</v>
      </c>
      <c r="BL84" s="24" t="s">
        <v>541</v>
      </c>
      <c r="BM84" s="24" t="s">
        <v>547</v>
      </c>
    </row>
    <row r="85" spans="2:12" s="1" customFormat="1" ht="6.9" customHeight="1">
      <c r="B85" s="57"/>
      <c r="C85" s="58"/>
      <c r="D85" s="58"/>
      <c r="E85" s="58"/>
      <c r="F85" s="58"/>
      <c r="G85" s="58"/>
      <c r="H85" s="58"/>
      <c r="I85" s="141"/>
      <c r="J85" s="58"/>
      <c r="K85" s="58"/>
      <c r="L85" s="62"/>
    </row>
  </sheetData>
  <sheetProtection algorithmName="SHA-512" hashValue="BiGVzmVqVqfRa0KST7uSM7zAtq/CWpcY4me4112shUJFYj1qrsRfkgy6FCupwYYD98O0iTyFSAbdJBZgC0UJJg==" saltValue="zkmZpdVuWuCYIUEcrxukGQ==" spinCount="100000" sheet="1" objects="1" scenarios="1" formatCells="0" formatColumns="0" formatRows="0" sort="0" autoFilter="0"/>
  <autoFilter ref="C78:K84"/>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409" t="s">
        <v>548</v>
      </c>
      <c r="D3" s="409"/>
      <c r="E3" s="409"/>
      <c r="F3" s="409"/>
      <c r="G3" s="409"/>
      <c r="H3" s="409"/>
      <c r="I3" s="409"/>
      <c r="J3" s="409"/>
      <c r="K3" s="289"/>
    </row>
    <row r="4" spans="2:11" ht="25.5" customHeight="1">
      <c r="B4" s="290"/>
      <c r="C4" s="410" t="s">
        <v>549</v>
      </c>
      <c r="D4" s="410"/>
      <c r="E4" s="410"/>
      <c r="F4" s="410"/>
      <c r="G4" s="410"/>
      <c r="H4" s="410"/>
      <c r="I4" s="410"/>
      <c r="J4" s="410"/>
      <c r="K4" s="291"/>
    </row>
    <row r="5" spans="2:11" ht="5.25" customHeight="1">
      <c r="B5" s="290"/>
      <c r="C5" s="292"/>
      <c r="D5" s="292"/>
      <c r="E5" s="292"/>
      <c r="F5" s="292"/>
      <c r="G5" s="292"/>
      <c r="H5" s="292"/>
      <c r="I5" s="292"/>
      <c r="J5" s="292"/>
      <c r="K5" s="291"/>
    </row>
    <row r="6" spans="2:11" ht="15" customHeight="1">
      <c r="B6" s="290"/>
      <c r="C6" s="408" t="s">
        <v>550</v>
      </c>
      <c r="D6" s="408"/>
      <c r="E6" s="408"/>
      <c r="F6" s="408"/>
      <c r="G6" s="408"/>
      <c r="H6" s="408"/>
      <c r="I6" s="408"/>
      <c r="J6" s="408"/>
      <c r="K6" s="291"/>
    </row>
    <row r="7" spans="2:11" ht="15" customHeight="1">
      <c r="B7" s="294"/>
      <c r="C7" s="408" t="s">
        <v>551</v>
      </c>
      <c r="D7" s="408"/>
      <c r="E7" s="408"/>
      <c r="F7" s="408"/>
      <c r="G7" s="408"/>
      <c r="H7" s="408"/>
      <c r="I7" s="408"/>
      <c r="J7" s="408"/>
      <c r="K7" s="291"/>
    </row>
    <row r="8" spans="2:11" ht="12.75" customHeight="1">
      <c r="B8" s="294"/>
      <c r="C8" s="293"/>
      <c r="D8" s="293"/>
      <c r="E8" s="293"/>
      <c r="F8" s="293"/>
      <c r="G8" s="293"/>
      <c r="H8" s="293"/>
      <c r="I8" s="293"/>
      <c r="J8" s="293"/>
      <c r="K8" s="291"/>
    </row>
    <row r="9" spans="2:11" ht="15" customHeight="1">
      <c r="B9" s="294"/>
      <c r="C9" s="408" t="s">
        <v>552</v>
      </c>
      <c r="D9" s="408"/>
      <c r="E9" s="408"/>
      <c r="F9" s="408"/>
      <c r="G9" s="408"/>
      <c r="H9" s="408"/>
      <c r="I9" s="408"/>
      <c r="J9" s="408"/>
      <c r="K9" s="291"/>
    </row>
    <row r="10" spans="2:11" ht="15" customHeight="1">
      <c r="B10" s="294"/>
      <c r="C10" s="293"/>
      <c r="D10" s="408" t="s">
        <v>553</v>
      </c>
      <c r="E10" s="408"/>
      <c r="F10" s="408"/>
      <c r="G10" s="408"/>
      <c r="H10" s="408"/>
      <c r="I10" s="408"/>
      <c r="J10" s="408"/>
      <c r="K10" s="291"/>
    </row>
    <row r="11" spans="2:11" ht="15" customHeight="1">
      <c r="B11" s="294"/>
      <c r="C11" s="295"/>
      <c r="D11" s="408" t="s">
        <v>554</v>
      </c>
      <c r="E11" s="408"/>
      <c r="F11" s="408"/>
      <c r="G11" s="408"/>
      <c r="H11" s="408"/>
      <c r="I11" s="408"/>
      <c r="J11" s="408"/>
      <c r="K11" s="291"/>
    </row>
    <row r="12" spans="2:11" ht="12.75" customHeight="1">
      <c r="B12" s="294"/>
      <c r="C12" s="295"/>
      <c r="D12" s="295"/>
      <c r="E12" s="295"/>
      <c r="F12" s="295"/>
      <c r="G12" s="295"/>
      <c r="H12" s="295"/>
      <c r="I12" s="295"/>
      <c r="J12" s="295"/>
      <c r="K12" s="291"/>
    </row>
    <row r="13" spans="2:11" ht="15" customHeight="1">
      <c r="B13" s="294"/>
      <c r="C13" s="295"/>
      <c r="D13" s="408" t="s">
        <v>555</v>
      </c>
      <c r="E13" s="408"/>
      <c r="F13" s="408"/>
      <c r="G13" s="408"/>
      <c r="H13" s="408"/>
      <c r="I13" s="408"/>
      <c r="J13" s="408"/>
      <c r="K13" s="291"/>
    </row>
    <row r="14" spans="2:11" ht="15" customHeight="1">
      <c r="B14" s="294"/>
      <c r="C14" s="295"/>
      <c r="D14" s="408" t="s">
        <v>556</v>
      </c>
      <c r="E14" s="408"/>
      <c r="F14" s="408"/>
      <c r="G14" s="408"/>
      <c r="H14" s="408"/>
      <c r="I14" s="408"/>
      <c r="J14" s="408"/>
      <c r="K14" s="291"/>
    </row>
    <row r="15" spans="2:11" ht="15" customHeight="1">
      <c r="B15" s="294"/>
      <c r="C15" s="295"/>
      <c r="D15" s="408" t="s">
        <v>557</v>
      </c>
      <c r="E15" s="408"/>
      <c r="F15" s="408"/>
      <c r="G15" s="408"/>
      <c r="H15" s="408"/>
      <c r="I15" s="408"/>
      <c r="J15" s="408"/>
      <c r="K15" s="291"/>
    </row>
    <row r="16" spans="2:11" ht="15" customHeight="1">
      <c r="B16" s="294"/>
      <c r="C16" s="295"/>
      <c r="D16" s="295"/>
      <c r="E16" s="296" t="s">
        <v>83</v>
      </c>
      <c r="F16" s="408" t="s">
        <v>558</v>
      </c>
      <c r="G16" s="408"/>
      <c r="H16" s="408"/>
      <c r="I16" s="408"/>
      <c r="J16" s="408"/>
      <c r="K16" s="291"/>
    </row>
    <row r="17" spans="2:11" ht="15" customHeight="1">
      <c r="B17" s="294"/>
      <c r="C17" s="295"/>
      <c r="D17" s="295"/>
      <c r="E17" s="296" t="s">
        <v>559</v>
      </c>
      <c r="F17" s="408" t="s">
        <v>560</v>
      </c>
      <c r="G17" s="408"/>
      <c r="H17" s="408"/>
      <c r="I17" s="408"/>
      <c r="J17" s="408"/>
      <c r="K17" s="291"/>
    </row>
    <row r="18" spans="2:11" ht="15" customHeight="1">
      <c r="B18" s="294"/>
      <c r="C18" s="295"/>
      <c r="D18" s="295"/>
      <c r="E18" s="296" t="s">
        <v>561</v>
      </c>
      <c r="F18" s="408" t="s">
        <v>562</v>
      </c>
      <c r="G18" s="408"/>
      <c r="H18" s="408"/>
      <c r="I18" s="408"/>
      <c r="J18" s="408"/>
      <c r="K18" s="291"/>
    </row>
    <row r="19" spans="2:11" ht="15" customHeight="1">
      <c r="B19" s="294"/>
      <c r="C19" s="295"/>
      <c r="D19" s="295"/>
      <c r="E19" s="296" t="s">
        <v>563</v>
      </c>
      <c r="F19" s="408" t="s">
        <v>564</v>
      </c>
      <c r="G19" s="408"/>
      <c r="H19" s="408"/>
      <c r="I19" s="408"/>
      <c r="J19" s="408"/>
      <c r="K19" s="291"/>
    </row>
    <row r="20" spans="2:11" ht="15" customHeight="1">
      <c r="B20" s="294"/>
      <c r="C20" s="295"/>
      <c r="D20" s="295"/>
      <c r="E20" s="296" t="s">
        <v>565</v>
      </c>
      <c r="F20" s="408" t="s">
        <v>566</v>
      </c>
      <c r="G20" s="408"/>
      <c r="H20" s="408"/>
      <c r="I20" s="408"/>
      <c r="J20" s="408"/>
      <c r="K20" s="291"/>
    </row>
    <row r="21" spans="2:11" ht="15" customHeight="1">
      <c r="B21" s="294"/>
      <c r="C21" s="295"/>
      <c r="D21" s="295"/>
      <c r="E21" s="296" t="s">
        <v>567</v>
      </c>
      <c r="F21" s="408" t="s">
        <v>568</v>
      </c>
      <c r="G21" s="408"/>
      <c r="H21" s="408"/>
      <c r="I21" s="408"/>
      <c r="J21" s="408"/>
      <c r="K21" s="291"/>
    </row>
    <row r="22" spans="2:11" ht="12.75" customHeight="1">
      <c r="B22" s="294"/>
      <c r="C22" s="295"/>
      <c r="D22" s="295"/>
      <c r="E22" s="295"/>
      <c r="F22" s="295"/>
      <c r="G22" s="295"/>
      <c r="H22" s="295"/>
      <c r="I22" s="295"/>
      <c r="J22" s="295"/>
      <c r="K22" s="291"/>
    </row>
    <row r="23" spans="2:11" ht="15" customHeight="1">
      <c r="B23" s="294"/>
      <c r="C23" s="408" t="s">
        <v>569</v>
      </c>
      <c r="D23" s="408"/>
      <c r="E23" s="408"/>
      <c r="F23" s="408"/>
      <c r="G23" s="408"/>
      <c r="H23" s="408"/>
      <c r="I23" s="408"/>
      <c r="J23" s="408"/>
      <c r="K23" s="291"/>
    </row>
    <row r="24" spans="2:11" ht="15" customHeight="1">
      <c r="B24" s="294"/>
      <c r="C24" s="408" t="s">
        <v>570</v>
      </c>
      <c r="D24" s="408"/>
      <c r="E24" s="408"/>
      <c r="F24" s="408"/>
      <c r="G24" s="408"/>
      <c r="H24" s="408"/>
      <c r="I24" s="408"/>
      <c r="J24" s="408"/>
      <c r="K24" s="291"/>
    </row>
    <row r="25" spans="2:11" ht="15" customHeight="1">
      <c r="B25" s="294"/>
      <c r="C25" s="293"/>
      <c r="D25" s="408" t="s">
        <v>571</v>
      </c>
      <c r="E25" s="408"/>
      <c r="F25" s="408"/>
      <c r="G25" s="408"/>
      <c r="H25" s="408"/>
      <c r="I25" s="408"/>
      <c r="J25" s="408"/>
      <c r="K25" s="291"/>
    </row>
    <row r="26" spans="2:11" ht="15" customHeight="1">
      <c r="B26" s="294"/>
      <c r="C26" s="295"/>
      <c r="D26" s="408" t="s">
        <v>572</v>
      </c>
      <c r="E26" s="408"/>
      <c r="F26" s="408"/>
      <c r="G26" s="408"/>
      <c r="H26" s="408"/>
      <c r="I26" s="408"/>
      <c r="J26" s="408"/>
      <c r="K26" s="291"/>
    </row>
    <row r="27" spans="2:11" ht="12.75" customHeight="1">
      <c r="B27" s="294"/>
      <c r="C27" s="295"/>
      <c r="D27" s="295"/>
      <c r="E27" s="295"/>
      <c r="F27" s="295"/>
      <c r="G27" s="295"/>
      <c r="H27" s="295"/>
      <c r="I27" s="295"/>
      <c r="J27" s="295"/>
      <c r="K27" s="291"/>
    </row>
    <row r="28" spans="2:11" ht="15" customHeight="1">
      <c r="B28" s="294"/>
      <c r="C28" s="295"/>
      <c r="D28" s="408" t="s">
        <v>573</v>
      </c>
      <c r="E28" s="408"/>
      <c r="F28" s="408"/>
      <c r="G28" s="408"/>
      <c r="H28" s="408"/>
      <c r="I28" s="408"/>
      <c r="J28" s="408"/>
      <c r="K28" s="291"/>
    </row>
    <row r="29" spans="2:11" ht="15" customHeight="1">
      <c r="B29" s="294"/>
      <c r="C29" s="295"/>
      <c r="D29" s="408" t="s">
        <v>574</v>
      </c>
      <c r="E29" s="408"/>
      <c r="F29" s="408"/>
      <c r="G29" s="408"/>
      <c r="H29" s="408"/>
      <c r="I29" s="408"/>
      <c r="J29" s="408"/>
      <c r="K29" s="291"/>
    </row>
    <row r="30" spans="2:11" ht="12.75" customHeight="1">
      <c r="B30" s="294"/>
      <c r="C30" s="295"/>
      <c r="D30" s="295"/>
      <c r="E30" s="295"/>
      <c r="F30" s="295"/>
      <c r="G30" s="295"/>
      <c r="H30" s="295"/>
      <c r="I30" s="295"/>
      <c r="J30" s="295"/>
      <c r="K30" s="291"/>
    </row>
    <row r="31" spans="2:11" ht="15" customHeight="1">
      <c r="B31" s="294"/>
      <c r="C31" s="295"/>
      <c r="D31" s="408" t="s">
        <v>575</v>
      </c>
      <c r="E31" s="408"/>
      <c r="F31" s="408"/>
      <c r="G31" s="408"/>
      <c r="H31" s="408"/>
      <c r="I31" s="408"/>
      <c r="J31" s="408"/>
      <c r="K31" s="291"/>
    </row>
    <row r="32" spans="2:11" ht="15" customHeight="1">
      <c r="B32" s="294"/>
      <c r="C32" s="295"/>
      <c r="D32" s="408" t="s">
        <v>576</v>
      </c>
      <c r="E32" s="408"/>
      <c r="F32" s="408"/>
      <c r="G32" s="408"/>
      <c r="H32" s="408"/>
      <c r="I32" s="408"/>
      <c r="J32" s="408"/>
      <c r="K32" s="291"/>
    </row>
    <row r="33" spans="2:11" ht="15" customHeight="1">
      <c r="B33" s="294"/>
      <c r="C33" s="295"/>
      <c r="D33" s="408" t="s">
        <v>577</v>
      </c>
      <c r="E33" s="408"/>
      <c r="F33" s="408"/>
      <c r="G33" s="408"/>
      <c r="H33" s="408"/>
      <c r="I33" s="408"/>
      <c r="J33" s="408"/>
      <c r="K33" s="291"/>
    </row>
    <row r="34" spans="2:11" ht="15" customHeight="1">
      <c r="B34" s="294"/>
      <c r="C34" s="295"/>
      <c r="D34" s="293"/>
      <c r="E34" s="297" t="s">
        <v>121</v>
      </c>
      <c r="F34" s="293"/>
      <c r="G34" s="408" t="s">
        <v>578</v>
      </c>
      <c r="H34" s="408"/>
      <c r="I34" s="408"/>
      <c r="J34" s="408"/>
      <c r="K34" s="291"/>
    </row>
    <row r="35" spans="2:11" ht="30.75" customHeight="1">
      <c r="B35" s="294"/>
      <c r="C35" s="295"/>
      <c r="D35" s="293"/>
      <c r="E35" s="297" t="s">
        <v>579</v>
      </c>
      <c r="F35" s="293"/>
      <c r="G35" s="408" t="s">
        <v>580</v>
      </c>
      <c r="H35" s="408"/>
      <c r="I35" s="408"/>
      <c r="J35" s="408"/>
      <c r="K35" s="291"/>
    </row>
    <row r="36" spans="2:11" ht="15" customHeight="1">
      <c r="B36" s="294"/>
      <c r="C36" s="295"/>
      <c r="D36" s="293"/>
      <c r="E36" s="297" t="s">
        <v>57</v>
      </c>
      <c r="F36" s="293"/>
      <c r="G36" s="408" t="s">
        <v>581</v>
      </c>
      <c r="H36" s="408"/>
      <c r="I36" s="408"/>
      <c r="J36" s="408"/>
      <c r="K36" s="291"/>
    </row>
    <row r="37" spans="2:11" ht="15" customHeight="1">
      <c r="B37" s="294"/>
      <c r="C37" s="295"/>
      <c r="D37" s="293"/>
      <c r="E37" s="297" t="s">
        <v>122</v>
      </c>
      <c r="F37" s="293"/>
      <c r="G37" s="408" t="s">
        <v>582</v>
      </c>
      <c r="H37" s="408"/>
      <c r="I37" s="408"/>
      <c r="J37" s="408"/>
      <c r="K37" s="291"/>
    </row>
    <row r="38" spans="2:11" ht="15" customHeight="1">
      <c r="B38" s="294"/>
      <c r="C38" s="295"/>
      <c r="D38" s="293"/>
      <c r="E38" s="297" t="s">
        <v>123</v>
      </c>
      <c r="F38" s="293"/>
      <c r="G38" s="408" t="s">
        <v>583</v>
      </c>
      <c r="H38" s="408"/>
      <c r="I38" s="408"/>
      <c r="J38" s="408"/>
      <c r="K38" s="291"/>
    </row>
    <row r="39" spans="2:11" ht="15" customHeight="1">
      <c r="B39" s="294"/>
      <c r="C39" s="295"/>
      <c r="D39" s="293"/>
      <c r="E39" s="297" t="s">
        <v>124</v>
      </c>
      <c r="F39" s="293"/>
      <c r="G39" s="408" t="s">
        <v>584</v>
      </c>
      <c r="H39" s="408"/>
      <c r="I39" s="408"/>
      <c r="J39" s="408"/>
      <c r="K39" s="291"/>
    </row>
    <row r="40" spans="2:11" ht="15" customHeight="1">
      <c r="B40" s="294"/>
      <c r="C40" s="295"/>
      <c r="D40" s="293"/>
      <c r="E40" s="297" t="s">
        <v>585</v>
      </c>
      <c r="F40" s="293"/>
      <c r="G40" s="408" t="s">
        <v>586</v>
      </c>
      <c r="H40" s="408"/>
      <c r="I40" s="408"/>
      <c r="J40" s="408"/>
      <c r="K40" s="291"/>
    </row>
    <row r="41" spans="2:11" ht="15" customHeight="1">
      <c r="B41" s="294"/>
      <c r="C41" s="295"/>
      <c r="D41" s="293"/>
      <c r="E41" s="297"/>
      <c r="F41" s="293"/>
      <c r="G41" s="408" t="s">
        <v>587</v>
      </c>
      <c r="H41" s="408"/>
      <c r="I41" s="408"/>
      <c r="J41" s="408"/>
      <c r="K41" s="291"/>
    </row>
    <row r="42" spans="2:11" ht="15" customHeight="1">
      <c r="B42" s="294"/>
      <c r="C42" s="295"/>
      <c r="D42" s="293"/>
      <c r="E42" s="297" t="s">
        <v>588</v>
      </c>
      <c r="F42" s="293"/>
      <c r="G42" s="408" t="s">
        <v>589</v>
      </c>
      <c r="H42" s="408"/>
      <c r="I42" s="408"/>
      <c r="J42" s="408"/>
      <c r="K42" s="291"/>
    </row>
    <row r="43" spans="2:11" ht="15" customHeight="1">
      <c r="B43" s="294"/>
      <c r="C43" s="295"/>
      <c r="D43" s="293"/>
      <c r="E43" s="297" t="s">
        <v>126</v>
      </c>
      <c r="F43" s="293"/>
      <c r="G43" s="408" t="s">
        <v>590</v>
      </c>
      <c r="H43" s="408"/>
      <c r="I43" s="408"/>
      <c r="J43" s="408"/>
      <c r="K43" s="291"/>
    </row>
    <row r="44" spans="2:11" ht="12.75" customHeight="1">
      <c r="B44" s="294"/>
      <c r="C44" s="295"/>
      <c r="D44" s="293"/>
      <c r="E44" s="293"/>
      <c r="F44" s="293"/>
      <c r="G44" s="293"/>
      <c r="H44" s="293"/>
      <c r="I44" s="293"/>
      <c r="J44" s="293"/>
      <c r="K44" s="291"/>
    </row>
    <row r="45" spans="2:11" ht="15" customHeight="1">
      <c r="B45" s="294"/>
      <c r="C45" s="295"/>
      <c r="D45" s="408" t="s">
        <v>591</v>
      </c>
      <c r="E45" s="408"/>
      <c r="F45" s="408"/>
      <c r="G45" s="408"/>
      <c r="H45" s="408"/>
      <c r="I45" s="408"/>
      <c r="J45" s="408"/>
      <c r="K45" s="291"/>
    </row>
    <row r="46" spans="2:11" ht="15" customHeight="1">
      <c r="B46" s="294"/>
      <c r="C46" s="295"/>
      <c r="D46" s="295"/>
      <c r="E46" s="408" t="s">
        <v>592</v>
      </c>
      <c r="F46" s="408"/>
      <c r="G46" s="408"/>
      <c r="H46" s="408"/>
      <c r="I46" s="408"/>
      <c r="J46" s="408"/>
      <c r="K46" s="291"/>
    </row>
    <row r="47" spans="2:11" ht="15" customHeight="1">
      <c r="B47" s="294"/>
      <c r="C47" s="295"/>
      <c r="D47" s="295"/>
      <c r="E47" s="408" t="s">
        <v>593</v>
      </c>
      <c r="F47" s="408"/>
      <c r="G47" s="408"/>
      <c r="H47" s="408"/>
      <c r="I47" s="408"/>
      <c r="J47" s="408"/>
      <c r="K47" s="291"/>
    </row>
    <row r="48" spans="2:11" ht="15" customHeight="1">
      <c r="B48" s="294"/>
      <c r="C48" s="295"/>
      <c r="D48" s="295"/>
      <c r="E48" s="408" t="s">
        <v>594</v>
      </c>
      <c r="F48" s="408"/>
      <c r="G48" s="408"/>
      <c r="H48" s="408"/>
      <c r="I48" s="408"/>
      <c r="J48" s="408"/>
      <c r="K48" s="291"/>
    </row>
    <row r="49" spans="2:11" ht="15" customHeight="1">
      <c r="B49" s="294"/>
      <c r="C49" s="295"/>
      <c r="D49" s="408" t="s">
        <v>595</v>
      </c>
      <c r="E49" s="408"/>
      <c r="F49" s="408"/>
      <c r="G49" s="408"/>
      <c r="H49" s="408"/>
      <c r="I49" s="408"/>
      <c r="J49" s="408"/>
      <c r="K49" s="291"/>
    </row>
    <row r="50" spans="2:11" ht="25.5" customHeight="1">
      <c r="B50" s="290"/>
      <c r="C50" s="410" t="s">
        <v>596</v>
      </c>
      <c r="D50" s="410"/>
      <c r="E50" s="410"/>
      <c r="F50" s="410"/>
      <c r="G50" s="410"/>
      <c r="H50" s="410"/>
      <c r="I50" s="410"/>
      <c r="J50" s="410"/>
      <c r="K50" s="291"/>
    </row>
    <row r="51" spans="2:11" ht="5.25" customHeight="1">
      <c r="B51" s="290"/>
      <c r="C51" s="292"/>
      <c r="D51" s="292"/>
      <c r="E51" s="292"/>
      <c r="F51" s="292"/>
      <c r="G51" s="292"/>
      <c r="H51" s="292"/>
      <c r="I51" s="292"/>
      <c r="J51" s="292"/>
      <c r="K51" s="291"/>
    </row>
    <row r="52" spans="2:11" ht="15" customHeight="1">
      <c r="B52" s="290"/>
      <c r="C52" s="408" t="s">
        <v>597</v>
      </c>
      <c r="D52" s="408"/>
      <c r="E52" s="408"/>
      <c r="F52" s="408"/>
      <c r="G52" s="408"/>
      <c r="H52" s="408"/>
      <c r="I52" s="408"/>
      <c r="J52" s="408"/>
      <c r="K52" s="291"/>
    </row>
    <row r="53" spans="2:11" ht="15" customHeight="1">
      <c r="B53" s="290"/>
      <c r="C53" s="408" t="s">
        <v>598</v>
      </c>
      <c r="D53" s="408"/>
      <c r="E53" s="408"/>
      <c r="F53" s="408"/>
      <c r="G53" s="408"/>
      <c r="H53" s="408"/>
      <c r="I53" s="408"/>
      <c r="J53" s="408"/>
      <c r="K53" s="291"/>
    </row>
    <row r="54" spans="2:11" ht="12.75" customHeight="1">
      <c r="B54" s="290"/>
      <c r="C54" s="293"/>
      <c r="D54" s="293"/>
      <c r="E54" s="293"/>
      <c r="F54" s="293"/>
      <c r="G54" s="293"/>
      <c r="H54" s="293"/>
      <c r="I54" s="293"/>
      <c r="J54" s="293"/>
      <c r="K54" s="291"/>
    </row>
    <row r="55" spans="2:11" ht="15" customHeight="1">
      <c r="B55" s="290"/>
      <c r="C55" s="408" t="s">
        <v>599</v>
      </c>
      <c r="D55" s="408"/>
      <c r="E55" s="408"/>
      <c r="F55" s="408"/>
      <c r="G55" s="408"/>
      <c r="H55" s="408"/>
      <c r="I55" s="408"/>
      <c r="J55" s="408"/>
      <c r="K55" s="291"/>
    </row>
    <row r="56" spans="2:11" ht="15" customHeight="1">
      <c r="B56" s="290"/>
      <c r="C56" s="295"/>
      <c r="D56" s="408" t="s">
        <v>600</v>
      </c>
      <c r="E56" s="408"/>
      <c r="F56" s="408"/>
      <c r="G56" s="408"/>
      <c r="H56" s="408"/>
      <c r="I56" s="408"/>
      <c r="J56" s="408"/>
      <c r="K56" s="291"/>
    </row>
    <row r="57" spans="2:11" ht="15" customHeight="1">
      <c r="B57" s="290"/>
      <c r="C57" s="295"/>
      <c r="D57" s="408" t="s">
        <v>601</v>
      </c>
      <c r="E57" s="408"/>
      <c r="F57" s="408"/>
      <c r="G57" s="408"/>
      <c r="H57" s="408"/>
      <c r="I57" s="408"/>
      <c r="J57" s="408"/>
      <c r="K57" s="291"/>
    </row>
    <row r="58" spans="2:11" ht="15" customHeight="1">
      <c r="B58" s="290"/>
      <c r="C58" s="295"/>
      <c r="D58" s="408" t="s">
        <v>602</v>
      </c>
      <c r="E58" s="408"/>
      <c r="F58" s="408"/>
      <c r="G58" s="408"/>
      <c r="H58" s="408"/>
      <c r="I58" s="408"/>
      <c r="J58" s="408"/>
      <c r="K58" s="291"/>
    </row>
    <row r="59" spans="2:11" ht="15" customHeight="1">
      <c r="B59" s="290"/>
      <c r="C59" s="295"/>
      <c r="D59" s="408" t="s">
        <v>603</v>
      </c>
      <c r="E59" s="408"/>
      <c r="F59" s="408"/>
      <c r="G59" s="408"/>
      <c r="H59" s="408"/>
      <c r="I59" s="408"/>
      <c r="J59" s="408"/>
      <c r="K59" s="291"/>
    </row>
    <row r="60" spans="2:11" ht="15" customHeight="1">
      <c r="B60" s="290"/>
      <c r="C60" s="295"/>
      <c r="D60" s="412" t="s">
        <v>604</v>
      </c>
      <c r="E60" s="412"/>
      <c r="F60" s="412"/>
      <c r="G60" s="412"/>
      <c r="H60" s="412"/>
      <c r="I60" s="412"/>
      <c r="J60" s="412"/>
      <c r="K60" s="291"/>
    </row>
    <row r="61" spans="2:11" ht="15" customHeight="1">
      <c r="B61" s="290"/>
      <c r="C61" s="295"/>
      <c r="D61" s="408" t="s">
        <v>605</v>
      </c>
      <c r="E61" s="408"/>
      <c r="F61" s="408"/>
      <c r="G61" s="408"/>
      <c r="H61" s="408"/>
      <c r="I61" s="408"/>
      <c r="J61" s="408"/>
      <c r="K61" s="291"/>
    </row>
    <row r="62" spans="2:11" ht="12.75" customHeight="1">
      <c r="B62" s="290"/>
      <c r="C62" s="295"/>
      <c r="D62" s="295"/>
      <c r="E62" s="298"/>
      <c r="F62" s="295"/>
      <c r="G62" s="295"/>
      <c r="H62" s="295"/>
      <c r="I62" s="295"/>
      <c r="J62" s="295"/>
      <c r="K62" s="291"/>
    </row>
    <row r="63" spans="2:11" ht="15" customHeight="1">
      <c r="B63" s="290"/>
      <c r="C63" s="295"/>
      <c r="D63" s="408" t="s">
        <v>606</v>
      </c>
      <c r="E63" s="408"/>
      <c r="F63" s="408"/>
      <c r="G63" s="408"/>
      <c r="H63" s="408"/>
      <c r="I63" s="408"/>
      <c r="J63" s="408"/>
      <c r="K63" s="291"/>
    </row>
    <row r="64" spans="2:11" ht="15" customHeight="1">
      <c r="B64" s="290"/>
      <c r="C64" s="295"/>
      <c r="D64" s="412" t="s">
        <v>607</v>
      </c>
      <c r="E64" s="412"/>
      <c r="F64" s="412"/>
      <c r="G64" s="412"/>
      <c r="H64" s="412"/>
      <c r="I64" s="412"/>
      <c r="J64" s="412"/>
      <c r="K64" s="291"/>
    </row>
    <row r="65" spans="2:11" ht="15" customHeight="1">
      <c r="B65" s="290"/>
      <c r="C65" s="295"/>
      <c r="D65" s="408" t="s">
        <v>608</v>
      </c>
      <c r="E65" s="408"/>
      <c r="F65" s="408"/>
      <c r="G65" s="408"/>
      <c r="H65" s="408"/>
      <c r="I65" s="408"/>
      <c r="J65" s="408"/>
      <c r="K65" s="291"/>
    </row>
    <row r="66" spans="2:11" ht="15" customHeight="1">
      <c r="B66" s="290"/>
      <c r="C66" s="295"/>
      <c r="D66" s="408" t="s">
        <v>609</v>
      </c>
      <c r="E66" s="408"/>
      <c r="F66" s="408"/>
      <c r="G66" s="408"/>
      <c r="H66" s="408"/>
      <c r="I66" s="408"/>
      <c r="J66" s="408"/>
      <c r="K66" s="291"/>
    </row>
    <row r="67" spans="2:11" ht="15" customHeight="1">
      <c r="B67" s="290"/>
      <c r="C67" s="295"/>
      <c r="D67" s="408" t="s">
        <v>610</v>
      </c>
      <c r="E67" s="408"/>
      <c r="F67" s="408"/>
      <c r="G67" s="408"/>
      <c r="H67" s="408"/>
      <c r="I67" s="408"/>
      <c r="J67" s="408"/>
      <c r="K67" s="291"/>
    </row>
    <row r="68" spans="2:11" ht="15" customHeight="1">
      <c r="B68" s="290"/>
      <c r="C68" s="295"/>
      <c r="D68" s="408" t="s">
        <v>611</v>
      </c>
      <c r="E68" s="408"/>
      <c r="F68" s="408"/>
      <c r="G68" s="408"/>
      <c r="H68" s="408"/>
      <c r="I68" s="408"/>
      <c r="J68" s="408"/>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3" t="s">
        <v>94</v>
      </c>
      <c r="D73" s="413"/>
      <c r="E73" s="413"/>
      <c r="F73" s="413"/>
      <c r="G73" s="413"/>
      <c r="H73" s="413"/>
      <c r="I73" s="413"/>
      <c r="J73" s="413"/>
      <c r="K73" s="308"/>
    </row>
    <row r="74" spans="2:11" ht="17.25" customHeight="1">
      <c r="B74" s="307"/>
      <c r="C74" s="309" t="s">
        <v>612</v>
      </c>
      <c r="D74" s="309"/>
      <c r="E74" s="309"/>
      <c r="F74" s="309" t="s">
        <v>613</v>
      </c>
      <c r="G74" s="310"/>
      <c r="H74" s="309" t="s">
        <v>122</v>
      </c>
      <c r="I74" s="309" t="s">
        <v>61</v>
      </c>
      <c r="J74" s="309" t="s">
        <v>614</v>
      </c>
      <c r="K74" s="308"/>
    </row>
    <row r="75" spans="2:11" ht="17.25" customHeight="1">
      <c r="B75" s="307"/>
      <c r="C75" s="311" t="s">
        <v>615</v>
      </c>
      <c r="D75" s="311"/>
      <c r="E75" s="311"/>
      <c r="F75" s="312" t="s">
        <v>616</v>
      </c>
      <c r="G75" s="313"/>
      <c r="H75" s="311"/>
      <c r="I75" s="311"/>
      <c r="J75" s="311" t="s">
        <v>617</v>
      </c>
      <c r="K75" s="308"/>
    </row>
    <row r="76" spans="2:11" ht="5.25" customHeight="1">
      <c r="B76" s="307"/>
      <c r="C76" s="314"/>
      <c r="D76" s="314"/>
      <c r="E76" s="314"/>
      <c r="F76" s="314"/>
      <c r="G76" s="315"/>
      <c r="H76" s="314"/>
      <c r="I76" s="314"/>
      <c r="J76" s="314"/>
      <c r="K76" s="308"/>
    </row>
    <row r="77" spans="2:11" ht="15" customHeight="1">
      <c r="B77" s="307"/>
      <c r="C77" s="297" t="s">
        <v>57</v>
      </c>
      <c r="D77" s="314"/>
      <c r="E77" s="314"/>
      <c r="F77" s="316" t="s">
        <v>618</v>
      </c>
      <c r="G77" s="315"/>
      <c r="H77" s="297" t="s">
        <v>619</v>
      </c>
      <c r="I77" s="297" t="s">
        <v>620</v>
      </c>
      <c r="J77" s="297">
        <v>20</v>
      </c>
      <c r="K77" s="308"/>
    </row>
    <row r="78" spans="2:11" ht="15" customHeight="1">
      <c r="B78" s="307"/>
      <c r="C78" s="297" t="s">
        <v>621</v>
      </c>
      <c r="D78" s="297"/>
      <c r="E78" s="297"/>
      <c r="F78" s="316" t="s">
        <v>618</v>
      </c>
      <c r="G78" s="315"/>
      <c r="H78" s="297" t="s">
        <v>622</v>
      </c>
      <c r="I78" s="297" t="s">
        <v>620</v>
      </c>
      <c r="J78" s="297">
        <v>120</v>
      </c>
      <c r="K78" s="308"/>
    </row>
    <row r="79" spans="2:11" ht="15" customHeight="1">
      <c r="B79" s="317"/>
      <c r="C79" s="297" t="s">
        <v>623</v>
      </c>
      <c r="D79" s="297"/>
      <c r="E79" s="297"/>
      <c r="F79" s="316" t="s">
        <v>624</v>
      </c>
      <c r="G79" s="315"/>
      <c r="H79" s="297" t="s">
        <v>625</v>
      </c>
      <c r="I79" s="297" t="s">
        <v>620</v>
      </c>
      <c r="J79" s="297">
        <v>50</v>
      </c>
      <c r="K79" s="308"/>
    </row>
    <row r="80" spans="2:11" ht="15" customHeight="1">
      <c r="B80" s="317"/>
      <c r="C80" s="297" t="s">
        <v>626</v>
      </c>
      <c r="D80" s="297"/>
      <c r="E80" s="297"/>
      <c r="F80" s="316" t="s">
        <v>618</v>
      </c>
      <c r="G80" s="315"/>
      <c r="H80" s="297" t="s">
        <v>627</v>
      </c>
      <c r="I80" s="297" t="s">
        <v>628</v>
      </c>
      <c r="J80" s="297"/>
      <c r="K80" s="308"/>
    </row>
    <row r="81" spans="2:11" ht="15" customHeight="1">
      <c r="B81" s="317"/>
      <c r="C81" s="318" t="s">
        <v>629</v>
      </c>
      <c r="D81" s="318"/>
      <c r="E81" s="318"/>
      <c r="F81" s="319" t="s">
        <v>624</v>
      </c>
      <c r="G81" s="318"/>
      <c r="H81" s="318" t="s">
        <v>630</v>
      </c>
      <c r="I81" s="318" t="s">
        <v>620</v>
      </c>
      <c r="J81" s="318">
        <v>15</v>
      </c>
      <c r="K81" s="308"/>
    </row>
    <row r="82" spans="2:11" ht="15" customHeight="1">
      <c r="B82" s="317"/>
      <c r="C82" s="318" t="s">
        <v>631</v>
      </c>
      <c r="D82" s="318"/>
      <c r="E82" s="318"/>
      <c r="F82" s="319" t="s">
        <v>624</v>
      </c>
      <c r="G82" s="318"/>
      <c r="H82" s="318" t="s">
        <v>632</v>
      </c>
      <c r="I82" s="318" t="s">
        <v>620</v>
      </c>
      <c r="J82" s="318">
        <v>15</v>
      </c>
      <c r="K82" s="308"/>
    </row>
    <row r="83" spans="2:11" ht="15" customHeight="1">
      <c r="B83" s="317"/>
      <c r="C83" s="318" t="s">
        <v>633</v>
      </c>
      <c r="D83" s="318"/>
      <c r="E83" s="318"/>
      <c r="F83" s="319" t="s">
        <v>624</v>
      </c>
      <c r="G83" s="318"/>
      <c r="H83" s="318" t="s">
        <v>634</v>
      </c>
      <c r="I83" s="318" t="s">
        <v>620</v>
      </c>
      <c r="J83" s="318">
        <v>20</v>
      </c>
      <c r="K83" s="308"/>
    </row>
    <row r="84" spans="2:11" ht="15" customHeight="1">
      <c r="B84" s="317"/>
      <c r="C84" s="318" t="s">
        <v>635</v>
      </c>
      <c r="D84" s="318"/>
      <c r="E84" s="318"/>
      <c r="F84" s="319" t="s">
        <v>624</v>
      </c>
      <c r="G84" s="318"/>
      <c r="H84" s="318" t="s">
        <v>636</v>
      </c>
      <c r="I84" s="318" t="s">
        <v>620</v>
      </c>
      <c r="J84" s="318">
        <v>20</v>
      </c>
      <c r="K84" s="308"/>
    </row>
    <row r="85" spans="2:11" ht="15" customHeight="1">
      <c r="B85" s="317"/>
      <c r="C85" s="297" t="s">
        <v>637</v>
      </c>
      <c r="D85" s="297"/>
      <c r="E85" s="297"/>
      <c r="F85" s="316" t="s">
        <v>624</v>
      </c>
      <c r="G85" s="315"/>
      <c r="H85" s="297" t="s">
        <v>638</v>
      </c>
      <c r="I85" s="297" t="s">
        <v>620</v>
      </c>
      <c r="J85" s="297">
        <v>50</v>
      </c>
      <c r="K85" s="308"/>
    </row>
    <row r="86" spans="2:11" ht="15" customHeight="1">
      <c r="B86" s="317"/>
      <c r="C86" s="297" t="s">
        <v>639</v>
      </c>
      <c r="D86" s="297"/>
      <c r="E86" s="297"/>
      <c r="F86" s="316" t="s">
        <v>624</v>
      </c>
      <c r="G86" s="315"/>
      <c r="H86" s="297" t="s">
        <v>640</v>
      </c>
      <c r="I86" s="297" t="s">
        <v>620</v>
      </c>
      <c r="J86" s="297">
        <v>20</v>
      </c>
      <c r="K86" s="308"/>
    </row>
    <row r="87" spans="2:11" ht="15" customHeight="1">
      <c r="B87" s="317"/>
      <c r="C87" s="297" t="s">
        <v>641</v>
      </c>
      <c r="D87" s="297"/>
      <c r="E87" s="297"/>
      <c r="F87" s="316" t="s">
        <v>624</v>
      </c>
      <c r="G87" s="315"/>
      <c r="H87" s="297" t="s">
        <v>642</v>
      </c>
      <c r="I87" s="297" t="s">
        <v>620</v>
      </c>
      <c r="J87" s="297">
        <v>20</v>
      </c>
      <c r="K87" s="308"/>
    </row>
    <row r="88" spans="2:11" ht="15" customHeight="1">
      <c r="B88" s="317"/>
      <c r="C88" s="297" t="s">
        <v>643</v>
      </c>
      <c r="D88" s="297"/>
      <c r="E88" s="297"/>
      <c r="F88" s="316" t="s">
        <v>624</v>
      </c>
      <c r="G88" s="315"/>
      <c r="H88" s="297" t="s">
        <v>644</v>
      </c>
      <c r="I88" s="297" t="s">
        <v>620</v>
      </c>
      <c r="J88" s="297">
        <v>50</v>
      </c>
      <c r="K88" s="308"/>
    </row>
    <row r="89" spans="2:11" ht="15" customHeight="1">
      <c r="B89" s="317"/>
      <c r="C89" s="297" t="s">
        <v>645</v>
      </c>
      <c r="D89" s="297"/>
      <c r="E89" s="297"/>
      <c r="F89" s="316" t="s">
        <v>624</v>
      </c>
      <c r="G89" s="315"/>
      <c r="H89" s="297" t="s">
        <v>645</v>
      </c>
      <c r="I89" s="297" t="s">
        <v>620</v>
      </c>
      <c r="J89" s="297">
        <v>50</v>
      </c>
      <c r="K89" s="308"/>
    </row>
    <row r="90" spans="2:11" ht="15" customHeight="1">
      <c r="B90" s="317"/>
      <c r="C90" s="297" t="s">
        <v>127</v>
      </c>
      <c r="D90" s="297"/>
      <c r="E90" s="297"/>
      <c r="F90" s="316" t="s">
        <v>624</v>
      </c>
      <c r="G90" s="315"/>
      <c r="H90" s="297" t="s">
        <v>646</v>
      </c>
      <c r="I90" s="297" t="s">
        <v>620</v>
      </c>
      <c r="J90" s="297">
        <v>255</v>
      </c>
      <c r="K90" s="308"/>
    </row>
    <row r="91" spans="2:11" ht="15" customHeight="1">
      <c r="B91" s="317"/>
      <c r="C91" s="297" t="s">
        <v>647</v>
      </c>
      <c r="D91" s="297"/>
      <c r="E91" s="297"/>
      <c r="F91" s="316" t="s">
        <v>618</v>
      </c>
      <c r="G91" s="315"/>
      <c r="H91" s="297" t="s">
        <v>648</v>
      </c>
      <c r="I91" s="297" t="s">
        <v>649</v>
      </c>
      <c r="J91" s="297"/>
      <c r="K91" s="308"/>
    </row>
    <row r="92" spans="2:11" ht="15" customHeight="1">
      <c r="B92" s="317"/>
      <c r="C92" s="297" t="s">
        <v>650</v>
      </c>
      <c r="D92" s="297"/>
      <c r="E92" s="297"/>
      <c r="F92" s="316" t="s">
        <v>618</v>
      </c>
      <c r="G92" s="315"/>
      <c r="H92" s="297" t="s">
        <v>651</v>
      </c>
      <c r="I92" s="297" t="s">
        <v>652</v>
      </c>
      <c r="J92" s="297"/>
      <c r="K92" s="308"/>
    </row>
    <row r="93" spans="2:11" ht="15" customHeight="1">
      <c r="B93" s="317"/>
      <c r="C93" s="297" t="s">
        <v>653</v>
      </c>
      <c r="D93" s="297"/>
      <c r="E93" s="297"/>
      <c r="F93" s="316" t="s">
        <v>618</v>
      </c>
      <c r="G93" s="315"/>
      <c r="H93" s="297" t="s">
        <v>653</v>
      </c>
      <c r="I93" s="297" t="s">
        <v>652</v>
      </c>
      <c r="J93" s="297"/>
      <c r="K93" s="308"/>
    </row>
    <row r="94" spans="2:11" ht="15" customHeight="1">
      <c r="B94" s="317"/>
      <c r="C94" s="297" t="s">
        <v>42</v>
      </c>
      <c r="D94" s="297"/>
      <c r="E94" s="297"/>
      <c r="F94" s="316" t="s">
        <v>618</v>
      </c>
      <c r="G94" s="315"/>
      <c r="H94" s="297" t="s">
        <v>654</v>
      </c>
      <c r="I94" s="297" t="s">
        <v>652</v>
      </c>
      <c r="J94" s="297"/>
      <c r="K94" s="308"/>
    </row>
    <row r="95" spans="2:11" ht="15" customHeight="1">
      <c r="B95" s="317"/>
      <c r="C95" s="297" t="s">
        <v>52</v>
      </c>
      <c r="D95" s="297"/>
      <c r="E95" s="297"/>
      <c r="F95" s="316" t="s">
        <v>618</v>
      </c>
      <c r="G95" s="315"/>
      <c r="H95" s="297" t="s">
        <v>655</v>
      </c>
      <c r="I95" s="297" t="s">
        <v>652</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3" t="s">
        <v>656</v>
      </c>
      <c r="D100" s="413"/>
      <c r="E100" s="413"/>
      <c r="F100" s="413"/>
      <c r="G100" s="413"/>
      <c r="H100" s="413"/>
      <c r="I100" s="413"/>
      <c r="J100" s="413"/>
      <c r="K100" s="308"/>
    </row>
    <row r="101" spans="2:11" ht="17.25" customHeight="1">
      <c r="B101" s="307"/>
      <c r="C101" s="309" t="s">
        <v>612</v>
      </c>
      <c r="D101" s="309"/>
      <c r="E101" s="309"/>
      <c r="F101" s="309" t="s">
        <v>613</v>
      </c>
      <c r="G101" s="310"/>
      <c r="H101" s="309" t="s">
        <v>122</v>
      </c>
      <c r="I101" s="309" t="s">
        <v>61</v>
      </c>
      <c r="J101" s="309" t="s">
        <v>614</v>
      </c>
      <c r="K101" s="308"/>
    </row>
    <row r="102" spans="2:11" ht="17.25" customHeight="1">
      <c r="B102" s="307"/>
      <c r="C102" s="311" t="s">
        <v>615</v>
      </c>
      <c r="D102" s="311"/>
      <c r="E102" s="311"/>
      <c r="F102" s="312" t="s">
        <v>616</v>
      </c>
      <c r="G102" s="313"/>
      <c r="H102" s="311"/>
      <c r="I102" s="311"/>
      <c r="J102" s="311" t="s">
        <v>617</v>
      </c>
      <c r="K102" s="308"/>
    </row>
    <row r="103" spans="2:11" ht="5.25" customHeight="1">
      <c r="B103" s="307"/>
      <c r="C103" s="309"/>
      <c r="D103" s="309"/>
      <c r="E103" s="309"/>
      <c r="F103" s="309"/>
      <c r="G103" s="325"/>
      <c r="H103" s="309"/>
      <c r="I103" s="309"/>
      <c r="J103" s="309"/>
      <c r="K103" s="308"/>
    </row>
    <row r="104" spans="2:11" ht="15" customHeight="1">
      <c r="B104" s="307"/>
      <c r="C104" s="297" t="s">
        <v>57</v>
      </c>
      <c r="D104" s="314"/>
      <c r="E104" s="314"/>
      <c r="F104" s="316" t="s">
        <v>618</v>
      </c>
      <c r="G104" s="325"/>
      <c r="H104" s="297" t="s">
        <v>657</v>
      </c>
      <c r="I104" s="297" t="s">
        <v>620</v>
      </c>
      <c r="J104" s="297">
        <v>20</v>
      </c>
      <c r="K104" s="308"/>
    </row>
    <row r="105" spans="2:11" ht="15" customHeight="1">
      <c r="B105" s="307"/>
      <c r="C105" s="297" t="s">
        <v>621</v>
      </c>
      <c r="D105" s="297"/>
      <c r="E105" s="297"/>
      <c r="F105" s="316" t="s">
        <v>618</v>
      </c>
      <c r="G105" s="297"/>
      <c r="H105" s="297" t="s">
        <v>657</v>
      </c>
      <c r="I105" s="297" t="s">
        <v>620</v>
      </c>
      <c r="J105" s="297">
        <v>120</v>
      </c>
      <c r="K105" s="308"/>
    </row>
    <row r="106" spans="2:11" ht="15" customHeight="1">
      <c r="B106" s="317"/>
      <c r="C106" s="297" t="s">
        <v>623</v>
      </c>
      <c r="D106" s="297"/>
      <c r="E106" s="297"/>
      <c r="F106" s="316" t="s">
        <v>624</v>
      </c>
      <c r="G106" s="297"/>
      <c r="H106" s="297" t="s">
        <v>657</v>
      </c>
      <c r="I106" s="297" t="s">
        <v>620</v>
      </c>
      <c r="J106" s="297">
        <v>50</v>
      </c>
      <c r="K106" s="308"/>
    </row>
    <row r="107" spans="2:11" ht="15" customHeight="1">
      <c r="B107" s="317"/>
      <c r="C107" s="297" t="s">
        <v>626</v>
      </c>
      <c r="D107" s="297"/>
      <c r="E107" s="297"/>
      <c r="F107" s="316" t="s">
        <v>618</v>
      </c>
      <c r="G107" s="297"/>
      <c r="H107" s="297" t="s">
        <v>657</v>
      </c>
      <c r="I107" s="297" t="s">
        <v>628</v>
      </c>
      <c r="J107" s="297"/>
      <c r="K107" s="308"/>
    </row>
    <row r="108" spans="2:11" ht="15" customHeight="1">
      <c r="B108" s="317"/>
      <c r="C108" s="297" t="s">
        <v>637</v>
      </c>
      <c r="D108" s="297"/>
      <c r="E108" s="297"/>
      <c r="F108" s="316" t="s">
        <v>624</v>
      </c>
      <c r="G108" s="297"/>
      <c r="H108" s="297" t="s">
        <v>657</v>
      </c>
      <c r="I108" s="297" t="s">
        <v>620</v>
      </c>
      <c r="J108" s="297">
        <v>50</v>
      </c>
      <c r="K108" s="308"/>
    </row>
    <row r="109" spans="2:11" ht="15" customHeight="1">
      <c r="B109" s="317"/>
      <c r="C109" s="297" t="s">
        <v>645</v>
      </c>
      <c r="D109" s="297"/>
      <c r="E109" s="297"/>
      <c r="F109" s="316" t="s">
        <v>624</v>
      </c>
      <c r="G109" s="297"/>
      <c r="H109" s="297" t="s">
        <v>657</v>
      </c>
      <c r="I109" s="297" t="s">
        <v>620</v>
      </c>
      <c r="J109" s="297">
        <v>50</v>
      </c>
      <c r="K109" s="308"/>
    </row>
    <row r="110" spans="2:11" ht="15" customHeight="1">
      <c r="B110" s="317"/>
      <c r="C110" s="297" t="s">
        <v>643</v>
      </c>
      <c r="D110" s="297"/>
      <c r="E110" s="297"/>
      <c r="F110" s="316" t="s">
        <v>624</v>
      </c>
      <c r="G110" s="297"/>
      <c r="H110" s="297" t="s">
        <v>657</v>
      </c>
      <c r="I110" s="297" t="s">
        <v>620</v>
      </c>
      <c r="J110" s="297">
        <v>50</v>
      </c>
      <c r="K110" s="308"/>
    </row>
    <row r="111" spans="2:11" ht="15" customHeight="1">
      <c r="B111" s="317"/>
      <c r="C111" s="297" t="s">
        <v>57</v>
      </c>
      <c r="D111" s="297"/>
      <c r="E111" s="297"/>
      <c r="F111" s="316" t="s">
        <v>618</v>
      </c>
      <c r="G111" s="297"/>
      <c r="H111" s="297" t="s">
        <v>658</v>
      </c>
      <c r="I111" s="297" t="s">
        <v>620</v>
      </c>
      <c r="J111" s="297">
        <v>20</v>
      </c>
      <c r="K111" s="308"/>
    </row>
    <row r="112" spans="2:11" ht="15" customHeight="1">
      <c r="B112" s="317"/>
      <c r="C112" s="297" t="s">
        <v>659</v>
      </c>
      <c r="D112" s="297"/>
      <c r="E112" s="297"/>
      <c r="F112" s="316" t="s">
        <v>618</v>
      </c>
      <c r="G112" s="297"/>
      <c r="H112" s="297" t="s">
        <v>660</v>
      </c>
      <c r="I112" s="297" t="s">
        <v>620</v>
      </c>
      <c r="J112" s="297">
        <v>120</v>
      </c>
      <c r="K112" s="308"/>
    </row>
    <row r="113" spans="2:11" ht="15" customHeight="1">
      <c r="B113" s="317"/>
      <c r="C113" s="297" t="s">
        <v>42</v>
      </c>
      <c r="D113" s="297"/>
      <c r="E113" s="297"/>
      <c r="F113" s="316" t="s">
        <v>618</v>
      </c>
      <c r="G113" s="297"/>
      <c r="H113" s="297" t="s">
        <v>661</v>
      </c>
      <c r="I113" s="297" t="s">
        <v>652</v>
      </c>
      <c r="J113" s="297"/>
      <c r="K113" s="308"/>
    </row>
    <row r="114" spans="2:11" ht="15" customHeight="1">
      <c r="B114" s="317"/>
      <c r="C114" s="297" t="s">
        <v>52</v>
      </c>
      <c r="D114" s="297"/>
      <c r="E114" s="297"/>
      <c r="F114" s="316" t="s">
        <v>618</v>
      </c>
      <c r="G114" s="297"/>
      <c r="H114" s="297" t="s">
        <v>662</v>
      </c>
      <c r="I114" s="297" t="s">
        <v>652</v>
      </c>
      <c r="J114" s="297"/>
      <c r="K114" s="308"/>
    </row>
    <row r="115" spans="2:11" ht="15" customHeight="1">
      <c r="B115" s="317"/>
      <c r="C115" s="297" t="s">
        <v>61</v>
      </c>
      <c r="D115" s="297"/>
      <c r="E115" s="297"/>
      <c r="F115" s="316" t="s">
        <v>618</v>
      </c>
      <c r="G115" s="297"/>
      <c r="H115" s="297" t="s">
        <v>663</v>
      </c>
      <c r="I115" s="297" t="s">
        <v>664</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09" t="s">
        <v>665</v>
      </c>
      <c r="D120" s="409"/>
      <c r="E120" s="409"/>
      <c r="F120" s="409"/>
      <c r="G120" s="409"/>
      <c r="H120" s="409"/>
      <c r="I120" s="409"/>
      <c r="J120" s="409"/>
      <c r="K120" s="333"/>
    </row>
    <row r="121" spans="2:11" ht="17.25" customHeight="1">
      <c r="B121" s="334"/>
      <c r="C121" s="309" t="s">
        <v>612</v>
      </c>
      <c r="D121" s="309"/>
      <c r="E121" s="309"/>
      <c r="F121" s="309" t="s">
        <v>613</v>
      </c>
      <c r="G121" s="310"/>
      <c r="H121" s="309" t="s">
        <v>122</v>
      </c>
      <c r="I121" s="309" t="s">
        <v>61</v>
      </c>
      <c r="J121" s="309" t="s">
        <v>614</v>
      </c>
      <c r="K121" s="335"/>
    </row>
    <row r="122" spans="2:11" ht="17.25" customHeight="1">
      <c r="B122" s="334"/>
      <c r="C122" s="311" t="s">
        <v>615</v>
      </c>
      <c r="D122" s="311"/>
      <c r="E122" s="311"/>
      <c r="F122" s="312" t="s">
        <v>616</v>
      </c>
      <c r="G122" s="313"/>
      <c r="H122" s="311"/>
      <c r="I122" s="311"/>
      <c r="J122" s="311" t="s">
        <v>617</v>
      </c>
      <c r="K122" s="335"/>
    </row>
    <row r="123" spans="2:11" ht="5.25" customHeight="1">
      <c r="B123" s="336"/>
      <c r="C123" s="314"/>
      <c r="D123" s="314"/>
      <c r="E123" s="314"/>
      <c r="F123" s="314"/>
      <c r="G123" s="297"/>
      <c r="H123" s="314"/>
      <c r="I123" s="314"/>
      <c r="J123" s="314"/>
      <c r="K123" s="337"/>
    </row>
    <row r="124" spans="2:11" ht="15" customHeight="1">
      <c r="B124" s="336"/>
      <c r="C124" s="297" t="s">
        <v>621</v>
      </c>
      <c r="D124" s="314"/>
      <c r="E124" s="314"/>
      <c r="F124" s="316" t="s">
        <v>618</v>
      </c>
      <c r="G124" s="297"/>
      <c r="H124" s="297" t="s">
        <v>657</v>
      </c>
      <c r="I124" s="297" t="s">
        <v>620</v>
      </c>
      <c r="J124" s="297">
        <v>120</v>
      </c>
      <c r="K124" s="338"/>
    </row>
    <row r="125" spans="2:11" ht="15" customHeight="1">
      <c r="B125" s="336"/>
      <c r="C125" s="297" t="s">
        <v>666</v>
      </c>
      <c r="D125" s="297"/>
      <c r="E125" s="297"/>
      <c r="F125" s="316" t="s">
        <v>618</v>
      </c>
      <c r="G125" s="297"/>
      <c r="H125" s="297" t="s">
        <v>667</v>
      </c>
      <c r="I125" s="297" t="s">
        <v>620</v>
      </c>
      <c r="J125" s="297" t="s">
        <v>668</v>
      </c>
      <c r="K125" s="338"/>
    </row>
    <row r="126" spans="2:11" ht="15" customHeight="1">
      <c r="B126" s="336"/>
      <c r="C126" s="297" t="s">
        <v>567</v>
      </c>
      <c r="D126" s="297"/>
      <c r="E126" s="297"/>
      <c r="F126" s="316" t="s">
        <v>618</v>
      </c>
      <c r="G126" s="297"/>
      <c r="H126" s="297" t="s">
        <v>669</v>
      </c>
      <c r="I126" s="297" t="s">
        <v>620</v>
      </c>
      <c r="J126" s="297" t="s">
        <v>668</v>
      </c>
      <c r="K126" s="338"/>
    </row>
    <row r="127" spans="2:11" ht="15" customHeight="1">
      <c r="B127" s="336"/>
      <c r="C127" s="297" t="s">
        <v>629</v>
      </c>
      <c r="D127" s="297"/>
      <c r="E127" s="297"/>
      <c r="F127" s="316" t="s">
        <v>624</v>
      </c>
      <c r="G127" s="297"/>
      <c r="H127" s="297" t="s">
        <v>630</v>
      </c>
      <c r="I127" s="297" t="s">
        <v>620</v>
      </c>
      <c r="J127" s="297">
        <v>15</v>
      </c>
      <c r="K127" s="338"/>
    </row>
    <row r="128" spans="2:11" ht="15" customHeight="1">
      <c r="B128" s="336"/>
      <c r="C128" s="318" t="s">
        <v>631</v>
      </c>
      <c r="D128" s="318"/>
      <c r="E128" s="318"/>
      <c r="F128" s="319" t="s">
        <v>624</v>
      </c>
      <c r="G128" s="318"/>
      <c r="H128" s="318" t="s">
        <v>632</v>
      </c>
      <c r="I128" s="318" t="s">
        <v>620</v>
      </c>
      <c r="J128" s="318">
        <v>15</v>
      </c>
      <c r="K128" s="338"/>
    </row>
    <row r="129" spans="2:11" ht="15" customHeight="1">
      <c r="B129" s="336"/>
      <c r="C129" s="318" t="s">
        <v>633</v>
      </c>
      <c r="D129" s="318"/>
      <c r="E129" s="318"/>
      <c r="F129" s="319" t="s">
        <v>624</v>
      </c>
      <c r="G129" s="318"/>
      <c r="H129" s="318" t="s">
        <v>634</v>
      </c>
      <c r="I129" s="318" t="s">
        <v>620</v>
      </c>
      <c r="J129" s="318">
        <v>20</v>
      </c>
      <c r="K129" s="338"/>
    </row>
    <row r="130" spans="2:11" ht="15" customHeight="1">
      <c r="B130" s="336"/>
      <c r="C130" s="318" t="s">
        <v>635</v>
      </c>
      <c r="D130" s="318"/>
      <c r="E130" s="318"/>
      <c r="F130" s="319" t="s">
        <v>624</v>
      </c>
      <c r="G130" s="318"/>
      <c r="H130" s="318" t="s">
        <v>636</v>
      </c>
      <c r="I130" s="318" t="s">
        <v>620</v>
      </c>
      <c r="J130" s="318">
        <v>20</v>
      </c>
      <c r="K130" s="338"/>
    </row>
    <row r="131" spans="2:11" ht="15" customHeight="1">
      <c r="B131" s="336"/>
      <c r="C131" s="297" t="s">
        <v>623</v>
      </c>
      <c r="D131" s="297"/>
      <c r="E131" s="297"/>
      <c r="F131" s="316" t="s">
        <v>624</v>
      </c>
      <c r="G131" s="297"/>
      <c r="H131" s="297" t="s">
        <v>657</v>
      </c>
      <c r="I131" s="297" t="s">
        <v>620</v>
      </c>
      <c r="J131" s="297">
        <v>50</v>
      </c>
      <c r="K131" s="338"/>
    </row>
    <row r="132" spans="2:11" ht="15" customHeight="1">
      <c r="B132" s="336"/>
      <c r="C132" s="297" t="s">
        <v>637</v>
      </c>
      <c r="D132" s="297"/>
      <c r="E132" s="297"/>
      <c r="F132" s="316" t="s">
        <v>624</v>
      </c>
      <c r="G132" s="297"/>
      <c r="H132" s="297" t="s">
        <v>657</v>
      </c>
      <c r="I132" s="297" t="s">
        <v>620</v>
      </c>
      <c r="J132" s="297">
        <v>50</v>
      </c>
      <c r="K132" s="338"/>
    </row>
    <row r="133" spans="2:11" ht="15" customHeight="1">
      <c r="B133" s="336"/>
      <c r="C133" s="297" t="s">
        <v>643</v>
      </c>
      <c r="D133" s="297"/>
      <c r="E133" s="297"/>
      <c r="F133" s="316" t="s">
        <v>624</v>
      </c>
      <c r="G133" s="297"/>
      <c r="H133" s="297" t="s">
        <v>657</v>
      </c>
      <c r="I133" s="297" t="s">
        <v>620</v>
      </c>
      <c r="J133" s="297">
        <v>50</v>
      </c>
      <c r="K133" s="338"/>
    </row>
    <row r="134" spans="2:11" ht="15" customHeight="1">
      <c r="B134" s="336"/>
      <c r="C134" s="297" t="s">
        <v>645</v>
      </c>
      <c r="D134" s="297"/>
      <c r="E134" s="297"/>
      <c r="F134" s="316" t="s">
        <v>624</v>
      </c>
      <c r="G134" s="297"/>
      <c r="H134" s="297" t="s">
        <v>657</v>
      </c>
      <c r="I134" s="297" t="s">
        <v>620</v>
      </c>
      <c r="J134" s="297">
        <v>50</v>
      </c>
      <c r="K134" s="338"/>
    </row>
    <row r="135" spans="2:11" ht="15" customHeight="1">
      <c r="B135" s="336"/>
      <c r="C135" s="297" t="s">
        <v>127</v>
      </c>
      <c r="D135" s="297"/>
      <c r="E135" s="297"/>
      <c r="F135" s="316" t="s">
        <v>624</v>
      </c>
      <c r="G135" s="297"/>
      <c r="H135" s="297" t="s">
        <v>670</v>
      </c>
      <c r="I135" s="297" t="s">
        <v>620</v>
      </c>
      <c r="J135" s="297">
        <v>255</v>
      </c>
      <c r="K135" s="338"/>
    </row>
    <row r="136" spans="2:11" ht="15" customHeight="1">
      <c r="B136" s="336"/>
      <c r="C136" s="297" t="s">
        <v>647</v>
      </c>
      <c r="D136" s="297"/>
      <c r="E136" s="297"/>
      <c r="F136" s="316" t="s">
        <v>618</v>
      </c>
      <c r="G136" s="297"/>
      <c r="H136" s="297" t="s">
        <v>671</v>
      </c>
      <c r="I136" s="297" t="s">
        <v>649</v>
      </c>
      <c r="J136" s="297"/>
      <c r="K136" s="338"/>
    </row>
    <row r="137" spans="2:11" ht="15" customHeight="1">
      <c r="B137" s="336"/>
      <c r="C137" s="297" t="s">
        <v>650</v>
      </c>
      <c r="D137" s="297"/>
      <c r="E137" s="297"/>
      <c r="F137" s="316" t="s">
        <v>618</v>
      </c>
      <c r="G137" s="297"/>
      <c r="H137" s="297" t="s">
        <v>672</v>
      </c>
      <c r="I137" s="297" t="s">
        <v>652</v>
      </c>
      <c r="J137" s="297"/>
      <c r="K137" s="338"/>
    </row>
    <row r="138" spans="2:11" ht="15" customHeight="1">
      <c r="B138" s="336"/>
      <c r="C138" s="297" t="s">
        <v>653</v>
      </c>
      <c r="D138" s="297"/>
      <c r="E138" s="297"/>
      <c r="F138" s="316" t="s">
        <v>618</v>
      </c>
      <c r="G138" s="297"/>
      <c r="H138" s="297" t="s">
        <v>653</v>
      </c>
      <c r="I138" s="297" t="s">
        <v>652</v>
      </c>
      <c r="J138" s="297"/>
      <c r="K138" s="338"/>
    </row>
    <row r="139" spans="2:11" ht="15" customHeight="1">
      <c r="B139" s="336"/>
      <c r="C139" s="297" t="s">
        <v>42</v>
      </c>
      <c r="D139" s="297"/>
      <c r="E139" s="297"/>
      <c r="F139" s="316" t="s">
        <v>618</v>
      </c>
      <c r="G139" s="297"/>
      <c r="H139" s="297" t="s">
        <v>673</v>
      </c>
      <c r="I139" s="297" t="s">
        <v>652</v>
      </c>
      <c r="J139" s="297"/>
      <c r="K139" s="338"/>
    </row>
    <row r="140" spans="2:11" ht="15" customHeight="1">
      <c r="B140" s="336"/>
      <c r="C140" s="297" t="s">
        <v>674</v>
      </c>
      <c r="D140" s="297"/>
      <c r="E140" s="297"/>
      <c r="F140" s="316" t="s">
        <v>618</v>
      </c>
      <c r="G140" s="297"/>
      <c r="H140" s="297" t="s">
        <v>675</v>
      </c>
      <c r="I140" s="297" t="s">
        <v>652</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3" t="s">
        <v>676</v>
      </c>
      <c r="D145" s="413"/>
      <c r="E145" s="413"/>
      <c r="F145" s="413"/>
      <c r="G145" s="413"/>
      <c r="H145" s="413"/>
      <c r="I145" s="413"/>
      <c r="J145" s="413"/>
      <c r="K145" s="308"/>
    </row>
    <row r="146" spans="2:11" ht="17.25" customHeight="1">
      <c r="B146" s="307"/>
      <c r="C146" s="309" t="s">
        <v>612</v>
      </c>
      <c r="D146" s="309"/>
      <c r="E146" s="309"/>
      <c r="F146" s="309" t="s">
        <v>613</v>
      </c>
      <c r="G146" s="310"/>
      <c r="H146" s="309" t="s">
        <v>122</v>
      </c>
      <c r="I146" s="309" t="s">
        <v>61</v>
      </c>
      <c r="J146" s="309" t="s">
        <v>614</v>
      </c>
      <c r="K146" s="308"/>
    </row>
    <row r="147" spans="2:11" ht="17.25" customHeight="1">
      <c r="B147" s="307"/>
      <c r="C147" s="311" t="s">
        <v>615</v>
      </c>
      <c r="D147" s="311"/>
      <c r="E147" s="311"/>
      <c r="F147" s="312" t="s">
        <v>616</v>
      </c>
      <c r="G147" s="313"/>
      <c r="H147" s="311"/>
      <c r="I147" s="311"/>
      <c r="J147" s="311" t="s">
        <v>617</v>
      </c>
      <c r="K147" s="308"/>
    </row>
    <row r="148" spans="2:11" ht="5.25" customHeight="1">
      <c r="B148" s="317"/>
      <c r="C148" s="314"/>
      <c r="D148" s="314"/>
      <c r="E148" s="314"/>
      <c r="F148" s="314"/>
      <c r="G148" s="315"/>
      <c r="H148" s="314"/>
      <c r="I148" s="314"/>
      <c r="J148" s="314"/>
      <c r="K148" s="338"/>
    </row>
    <row r="149" spans="2:11" ht="15" customHeight="1">
      <c r="B149" s="317"/>
      <c r="C149" s="342" t="s">
        <v>621</v>
      </c>
      <c r="D149" s="297"/>
      <c r="E149" s="297"/>
      <c r="F149" s="343" t="s">
        <v>618</v>
      </c>
      <c r="G149" s="297"/>
      <c r="H149" s="342" t="s">
        <v>657</v>
      </c>
      <c r="I149" s="342" t="s">
        <v>620</v>
      </c>
      <c r="J149" s="342">
        <v>120</v>
      </c>
      <c r="K149" s="338"/>
    </row>
    <row r="150" spans="2:11" ht="15" customHeight="1">
      <c r="B150" s="317"/>
      <c r="C150" s="342" t="s">
        <v>666</v>
      </c>
      <c r="D150" s="297"/>
      <c r="E150" s="297"/>
      <c r="F150" s="343" t="s">
        <v>618</v>
      </c>
      <c r="G150" s="297"/>
      <c r="H150" s="342" t="s">
        <v>677</v>
      </c>
      <c r="I150" s="342" t="s">
        <v>620</v>
      </c>
      <c r="J150" s="342" t="s">
        <v>668</v>
      </c>
      <c r="K150" s="338"/>
    </row>
    <row r="151" spans="2:11" ht="15" customHeight="1">
      <c r="B151" s="317"/>
      <c r="C151" s="342" t="s">
        <v>567</v>
      </c>
      <c r="D151" s="297"/>
      <c r="E151" s="297"/>
      <c r="F151" s="343" t="s">
        <v>618</v>
      </c>
      <c r="G151" s="297"/>
      <c r="H151" s="342" t="s">
        <v>678</v>
      </c>
      <c r="I151" s="342" t="s">
        <v>620</v>
      </c>
      <c r="J151" s="342" t="s">
        <v>668</v>
      </c>
      <c r="K151" s="338"/>
    </row>
    <row r="152" spans="2:11" ht="15" customHeight="1">
      <c r="B152" s="317"/>
      <c r="C152" s="342" t="s">
        <v>623</v>
      </c>
      <c r="D152" s="297"/>
      <c r="E152" s="297"/>
      <c r="F152" s="343" t="s">
        <v>624</v>
      </c>
      <c r="G152" s="297"/>
      <c r="H152" s="342" t="s">
        <v>657</v>
      </c>
      <c r="I152" s="342" t="s">
        <v>620</v>
      </c>
      <c r="J152" s="342">
        <v>50</v>
      </c>
      <c r="K152" s="338"/>
    </row>
    <row r="153" spans="2:11" ht="15" customHeight="1">
      <c r="B153" s="317"/>
      <c r="C153" s="342" t="s">
        <v>626</v>
      </c>
      <c r="D153" s="297"/>
      <c r="E153" s="297"/>
      <c r="F153" s="343" t="s">
        <v>618</v>
      </c>
      <c r="G153" s="297"/>
      <c r="H153" s="342" t="s">
        <v>657</v>
      </c>
      <c r="I153" s="342" t="s">
        <v>628</v>
      </c>
      <c r="J153" s="342"/>
      <c r="K153" s="338"/>
    </row>
    <row r="154" spans="2:11" ht="15" customHeight="1">
      <c r="B154" s="317"/>
      <c r="C154" s="342" t="s">
        <v>637</v>
      </c>
      <c r="D154" s="297"/>
      <c r="E154" s="297"/>
      <c r="F154" s="343" t="s">
        <v>624</v>
      </c>
      <c r="G154" s="297"/>
      <c r="H154" s="342" t="s">
        <v>657</v>
      </c>
      <c r="I154" s="342" t="s">
        <v>620</v>
      </c>
      <c r="J154" s="342">
        <v>50</v>
      </c>
      <c r="K154" s="338"/>
    </row>
    <row r="155" spans="2:11" ht="15" customHeight="1">
      <c r="B155" s="317"/>
      <c r="C155" s="342" t="s">
        <v>645</v>
      </c>
      <c r="D155" s="297"/>
      <c r="E155" s="297"/>
      <c r="F155" s="343" t="s">
        <v>624</v>
      </c>
      <c r="G155" s="297"/>
      <c r="H155" s="342" t="s">
        <v>657</v>
      </c>
      <c r="I155" s="342" t="s">
        <v>620</v>
      </c>
      <c r="J155" s="342">
        <v>50</v>
      </c>
      <c r="K155" s="338"/>
    </row>
    <row r="156" spans="2:11" ht="15" customHeight="1">
      <c r="B156" s="317"/>
      <c r="C156" s="342" t="s">
        <v>643</v>
      </c>
      <c r="D156" s="297"/>
      <c r="E156" s="297"/>
      <c r="F156" s="343" t="s">
        <v>624</v>
      </c>
      <c r="G156" s="297"/>
      <c r="H156" s="342" t="s">
        <v>657</v>
      </c>
      <c r="I156" s="342" t="s">
        <v>620</v>
      </c>
      <c r="J156" s="342">
        <v>50</v>
      </c>
      <c r="K156" s="338"/>
    </row>
    <row r="157" spans="2:11" ht="15" customHeight="1">
      <c r="B157" s="317"/>
      <c r="C157" s="342" t="s">
        <v>99</v>
      </c>
      <c r="D157" s="297"/>
      <c r="E157" s="297"/>
      <c r="F157" s="343" t="s">
        <v>618</v>
      </c>
      <c r="G157" s="297"/>
      <c r="H157" s="342" t="s">
        <v>679</v>
      </c>
      <c r="I157" s="342" t="s">
        <v>620</v>
      </c>
      <c r="J157" s="342" t="s">
        <v>680</v>
      </c>
      <c r="K157" s="338"/>
    </row>
    <row r="158" spans="2:11" ht="15" customHeight="1">
      <c r="B158" s="317"/>
      <c r="C158" s="342" t="s">
        <v>681</v>
      </c>
      <c r="D158" s="297"/>
      <c r="E158" s="297"/>
      <c r="F158" s="343" t="s">
        <v>618</v>
      </c>
      <c r="G158" s="297"/>
      <c r="H158" s="342" t="s">
        <v>682</v>
      </c>
      <c r="I158" s="342" t="s">
        <v>652</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09" t="s">
        <v>683</v>
      </c>
      <c r="D163" s="409"/>
      <c r="E163" s="409"/>
      <c r="F163" s="409"/>
      <c r="G163" s="409"/>
      <c r="H163" s="409"/>
      <c r="I163" s="409"/>
      <c r="J163" s="409"/>
      <c r="K163" s="289"/>
    </row>
    <row r="164" spans="2:11" ht="17.25" customHeight="1">
      <c r="B164" s="288"/>
      <c r="C164" s="309" t="s">
        <v>612</v>
      </c>
      <c r="D164" s="309"/>
      <c r="E164" s="309"/>
      <c r="F164" s="309" t="s">
        <v>613</v>
      </c>
      <c r="G164" s="346"/>
      <c r="H164" s="347" t="s">
        <v>122</v>
      </c>
      <c r="I164" s="347" t="s">
        <v>61</v>
      </c>
      <c r="J164" s="309" t="s">
        <v>614</v>
      </c>
      <c r="K164" s="289"/>
    </row>
    <row r="165" spans="2:11" ht="17.25" customHeight="1">
      <c r="B165" s="290"/>
      <c r="C165" s="311" t="s">
        <v>615</v>
      </c>
      <c r="D165" s="311"/>
      <c r="E165" s="311"/>
      <c r="F165" s="312" t="s">
        <v>616</v>
      </c>
      <c r="G165" s="348"/>
      <c r="H165" s="349"/>
      <c r="I165" s="349"/>
      <c r="J165" s="311" t="s">
        <v>617</v>
      </c>
      <c r="K165" s="291"/>
    </row>
    <row r="166" spans="2:11" ht="5.25" customHeight="1">
      <c r="B166" s="317"/>
      <c r="C166" s="314"/>
      <c r="D166" s="314"/>
      <c r="E166" s="314"/>
      <c r="F166" s="314"/>
      <c r="G166" s="315"/>
      <c r="H166" s="314"/>
      <c r="I166" s="314"/>
      <c r="J166" s="314"/>
      <c r="K166" s="338"/>
    </row>
    <row r="167" spans="2:11" ht="15" customHeight="1">
      <c r="B167" s="317"/>
      <c r="C167" s="297" t="s">
        <v>621</v>
      </c>
      <c r="D167" s="297"/>
      <c r="E167" s="297"/>
      <c r="F167" s="316" t="s">
        <v>618</v>
      </c>
      <c r="G167" s="297"/>
      <c r="H167" s="297" t="s">
        <v>657</v>
      </c>
      <c r="I167" s="297" t="s">
        <v>620</v>
      </c>
      <c r="J167" s="297">
        <v>120</v>
      </c>
      <c r="K167" s="338"/>
    </row>
    <row r="168" spans="2:11" ht="15" customHeight="1">
      <c r="B168" s="317"/>
      <c r="C168" s="297" t="s">
        <v>666</v>
      </c>
      <c r="D168" s="297"/>
      <c r="E168" s="297"/>
      <c r="F168" s="316" t="s">
        <v>618</v>
      </c>
      <c r="G168" s="297"/>
      <c r="H168" s="297" t="s">
        <v>667</v>
      </c>
      <c r="I168" s="297" t="s">
        <v>620</v>
      </c>
      <c r="J168" s="297" t="s">
        <v>668</v>
      </c>
      <c r="K168" s="338"/>
    </row>
    <row r="169" spans="2:11" ht="15" customHeight="1">
      <c r="B169" s="317"/>
      <c r="C169" s="297" t="s">
        <v>567</v>
      </c>
      <c r="D169" s="297"/>
      <c r="E169" s="297"/>
      <c r="F169" s="316" t="s">
        <v>618</v>
      </c>
      <c r="G169" s="297"/>
      <c r="H169" s="297" t="s">
        <v>684</v>
      </c>
      <c r="I169" s="297" t="s">
        <v>620</v>
      </c>
      <c r="J169" s="297" t="s">
        <v>668</v>
      </c>
      <c r="K169" s="338"/>
    </row>
    <row r="170" spans="2:11" ht="15" customHeight="1">
      <c r="B170" s="317"/>
      <c r="C170" s="297" t="s">
        <v>623</v>
      </c>
      <c r="D170" s="297"/>
      <c r="E170" s="297"/>
      <c r="F170" s="316" t="s">
        <v>624</v>
      </c>
      <c r="G170" s="297"/>
      <c r="H170" s="297" t="s">
        <v>684</v>
      </c>
      <c r="I170" s="297" t="s">
        <v>620</v>
      </c>
      <c r="J170" s="297">
        <v>50</v>
      </c>
      <c r="K170" s="338"/>
    </row>
    <row r="171" spans="2:11" ht="15" customHeight="1">
      <c r="B171" s="317"/>
      <c r="C171" s="297" t="s">
        <v>626</v>
      </c>
      <c r="D171" s="297"/>
      <c r="E171" s="297"/>
      <c r="F171" s="316" t="s">
        <v>618</v>
      </c>
      <c r="G171" s="297"/>
      <c r="H171" s="297" t="s">
        <v>684</v>
      </c>
      <c r="I171" s="297" t="s">
        <v>628</v>
      </c>
      <c r="J171" s="297"/>
      <c r="K171" s="338"/>
    </row>
    <row r="172" spans="2:11" ht="15" customHeight="1">
      <c r="B172" s="317"/>
      <c r="C172" s="297" t="s">
        <v>637</v>
      </c>
      <c r="D172" s="297"/>
      <c r="E172" s="297"/>
      <c r="F172" s="316" t="s">
        <v>624</v>
      </c>
      <c r="G172" s="297"/>
      <c r="H172" s="297" t="s">
        <v>684</v>
      </c>
      <c r="I172" s="297" t="s">
        <v>620</v>
      </c>
      <c r="J172" s="297">
        <v>50</v>
      </c>
      <c r="K172" s="338"/>
    </row>
    <row r="173" spans="2:11" ht="15" customHeight="1">
      <c r="B173" s="317"/>
      <c r="C173" s="297" t="s">
        <v>645</v>
      </c>
      <c r="D173" s="297"/>
      <c r="E173" s="297"/>
      <c r="F173" s="316" t="s">
        <v>624</v>
      </c>
      <c r="G173" s="297"/>
      <c r="H173" s="297" t="s">
        <v>684</v>
      </c>
      <c r="I173" s="297" t="s">
        <v>620</v>
      </c>
      <c r="J173" s="297">
        <v>50</v>
      </c>
      <c r="K173" s="338"/>
    </row>
    <row r="174" spans="2:11" ht="15" customHeight="1">
      <c r="B174" s="317"/>
      <c r="C174" s="297" t="s">
        <v>643</v>
      </c>
      <c r="D174" s="297"/>
      <c r="E174" s="297"/>
      <c r="F174" s="316" t="s">
        <v>624</v>
      </c>
      <c r="G174" s="297"/>
      <c r="H174" s="297" t="s">
        <v>684</v>
      </c>
      <c r="I174" s="297" t="s">
        <v>620</v>
      </c>
      <c r="J174" s="297">
        <v>50</v>
      </c>
      <c r="K174" s="338"/>
    </row>
    <row r="175" spans="2:11" ht="15" customHeight="1">
      <c r="B175" s="317"/>
      <c r="C175" s="297" t="s">
        <v>121</v>
      </c>
      <c r="D175" s="297"/>
      <c r="E175" s="297"/>
      <c r="F175" s="316" t="s">
        <v>618</v>
      </c>
      <c r="G175" s="297"/>
      <c r="H175" s="297" t="s">
        <v>685</v>
      </c>
      <c r="I175" s="297" t="s">
        <v>686</v>
      </c>
      <c r="J175" s="297"/>
      <c r="K175" s="338"/>
    </row>
    <row r="176" spans="2:11" ht="15" customHeight="1">
      <c r="B176" s="317"/>
      <c r="C176" s="297" t="s">
        <v>61</v>
      </c>
      <c r="D176" s="297"/>
      <c r="E176" s="297"/>
      <c r="F176" s="316" t="s">
        <v>618</v>
      </c>
      <c r="G176" s="297"/>
      <c r="H176" s="297" t="s">
        <v>687</v>
      </c>
      <c r="I176" s="297" t="s">
        <v>688</v>
      </c>
      <c r="J176" s="297">
        <v>1</v>
      </c>
      <c r="K176" s="338"/>
    </row>
    <row r="177" spans="2:11" ht="15" customHeight="1">
      <c r="B177" s="317"/>
      <c r="C177" s="297" t="s">
        <v>57</v>
      </c>
      <c r="D177" s="297"/>
      <c r="E177" s="297"/>
      <c r="F177" s="316" t="s">
        <v>618</v>
      </c>
      <c r="G177" s="297"/>
      <c r="H177" s="297" t="s">
        <v>689</v>
      </c>
      <c r="I177" s="297" t="s">
        <v>620</v>
      </c>
      <c r="J177" s="297">
        <v>20</v>
      </c>
      <c r="K177" s="338"/>
    </row>
    <row r="178" spans="2:11" ht="15" customHeight="1">
      <c r="B178" s="317"/>
      <c r="C178" s="297" t="s">
        <v>122</v>
      </c>
      <c r="D178" s="297"/>
      <c r="E178" s="297"/>
      <c r="F178" s="316" t="s">
        <v>618</v>
      </c>
      <c r="G178" s="297"/>
      <c r="H178" s="297" t="s">
        <v>690</v>
      </c>
      <c r="I178" s="297" t="s">
        <v>620</v>
      </c>
      <c r="J178" s="297">
        <v>255</v>
      </c>
      <c r="K178" s="338"/>
    </row>
    <row r="179" spans="2:11" ht="15" customHeight="1">
      <c r="B179" s="317"/>
      <c r="C179" s="297" t="s">
        <v>123</v>
      </c>
      <c r="D179" s="297"/>
      <c r="E179" s="297"/>
      <c r="F179" s="316" t="s">
        <v>618</v>
      </c>
      <c r="G179" s="297"/>
      <c r="H179" s="297" t="s">
        <v>583</v>
      </c>
      <c r="I179" s="297" t="s">
        <v>620</v>
      </c>
      <c r="J179" s="297">
        <v>10</v>
      </c>
      <c r="K179" s="338"/>
    </row>
    <row r="180" spans="2:11" ht="15" customHeight="1">
      <c r="B180" s="317"/>
      <c r="C180" s="297" t="s">
        <v>124</v>
      </c>
      <c r="D180" s="297"/>
      <c r="E180" s="297"/>
      <c r="F180" s="316" t="s">
        <v>618</v>
      </c>
      <c r="G180" s="297"/>
      <c r="H180" s="297" t="s">
        <v>691</v>
      </c>
      <c r="I180" s="297" t="s">
        <v>652</v>
      </c>
      <c r="J180" s="297"/>
      <c r="K180" s="338"/>
    </row>
    <row r="181" spans="2:11" ht="15" customHeight="1">
      <c r="B181" s="317"/>
      <c r="C181" s="297" t="s">
        <v>692</v>
      </c>
      <c r="D181" s="297"/>
      <c r="E181" s="297"/>
      <c r="F181" s="316" t="s">
        <v>618</v>
      </c>
      <c r="G181" s="297"/>
      <c r="H181" s="297" t="s">
        <v>693</v>
      </c>
      <c r="I181" s="297" t="s">
        <v>652</v>
      </c>
      <c r="J181" s="297"/>
      <c r="K181" s="338"/>
    </row>
    <row r="182" spans="2:11" ht="15" customHeight="1">
      <c r="B182" s="317"/>
      <c r="C182" s="297" t="s">
        <v>681</v>
      </c>
      <c r="D182" s="297"/>
      <c r="E182" s="297"/>
      <c r="F182" s="316" t="s">
        <v>618</v>
      </c>
      <c r="G182" s="297"/>
      <c r="H182" s="297" t="s">
        <v>694</v>
      </c>
      <c r="I182" s="297" t="s">
        <v>652</v>
      </c>
      <c r="J182" s="297"/>
      <c r="K182" s="338"/>
    </row>
    <row r="183" spans="2:11" ht="15" customHeight="1">
      <c r="B183" s="317"/>
      <c r="C183" s="297" t="s">
        <v>126</v>
      </c>
      <c r="D183" s="297"/>
      <c r="E183" s="297"/>
      <c r="F183" s="316" t="s">
        <v>624</v>
      </c>
      <c r="G183" s="297"/>
      <c r="H183" s="297" t="s">
        <v>695</v>
      </c>
      <c r="I183" s="297" t="s">
        <v>620</v>
      </c>
      <c r="J183" s="297">
        <v>50</v>
      </c>
      <c r="K183" s="338"/>
    </row>
    <row r="184" spans="2:11" ht="15" customHeight="1">
      <c r="B184" s="317"/>
      <c r="C184" s="297" t="s">
        <v>696</v>
      </c>
      <c r="D184" s="297"/>
      <c r="E184" s="297"/>
      <c r="F184" s="316" t="s">
        <v>624</v>
      </c>
      <c r="G184" s="297"/>
      <c r="H184" s="297" t="s">
        <v>697</v>
      </c>
      <c r="I184" s="297" t="s">
        <v>698</v>
      </c>
      <c r="J184" s="297"/>
      <c r="K184" s="338"/>
    </row>
    <row r="185" spans="2:11" ht="15" customHeight="1">
      <c r="B185" s="317"/>
      <c r="C185" s="297" t="s">
        <v>699</v>
      </c>
      <c r="D185" s="297"/>
      <c r="E185" s="297"/>
      <c r="F185" s="316" t="s">
        <v>624</v>
      </c>
      <c r="G185" s="297"/>
      <c r="H185" s="297" t="s">
        <v>700</v>
      </c>
      <c r="I185" s="297" t="s">
        <v>698</v>
      </c>
      <c r="J185" s="297"/>
      <c r="K185" s="338"/>
    </row>
    <row r="186" spans="2:11" ht="15" customHeight="1">
      <c r="B186" s="317"/>
      <c r="C186" s="297" t="s">
        <v>701</v>
      </c>
      <c r="D186" s="297"/>
      <c r="E186" s="297"/>
      <c r="F186" s="316" t="s">
        <v>624</v>
      </c>
      <c r="G186" s="297"/>
      <c r="H186" s="297" t="s">
        <v>702</v>
      </c>
      <c r="I186" s="297" t="s">
        <v>698</v>
      </c>
      <c r="J186" s="297"/>
      <c r="K186" s="338"/>
    </row>
    <row r="187" spans="2:11" ht="15" customHeight="1">
      <c r="B187" s="317"/>
      <c r="C187" s="350" t="s">
        <v>703</v>
      </c>
      <c r="D187" s="297"/>
      <c r="E187" s="297"/>
      <c r="F187" s="316" t="s">
        <v>624</v>
      </c>
      <c r="G187" s="297"/>
      <c r="H187" s="297" t="s">
        <v>704</v>
      </c>
      <c r="I187" s="297" t="s">
        <v>705</v>
      </c>
      <c r="J187" s="351" t="s">
        <v>706</v>
      </c>
      <c r="K187" s="338"/>
    </row>
    <row r="188" spans="2:11" ht="15" customHeight="1">
      <c r="B188" s="317"/>
      <c r="C188" s="302" t="s">
        <v>46</v>
      </c>
      <c r="D188" s="297"/>
      <c r="E188" s="297"/>
      <c r="F188" s="316" t="s">
        <v>618</v>
      </c>
      <c r="G188" s="297"/>
      <c r="H188" s="293" t="s">
        <v>707</v>
      </c>
      <c r="I188" s="297" t="s">
        <v>708</v>
      </c>
      <c r="J188" s="297"/>
      <c r="K188" s="338"/>
    </row>
    <row r="189" spans="2:11" ht="15" customHeight="1">
      <c r="B189" s="317"/>
      <c r="C189" s="302" t="s">
        <v>709</v>
      </c>
      <c r="D189" s="297"/>
      <c r="E189" s="297"/>
      <c r="F189" s="316" t="s">
        <v>618</v>
      </c>
      <c r="G189" s="297"/>
      <c r="H189" s="297" t="s">
        <v>710</v>
      </c>
      <c r="I189" s="297" t="s">
        <v>652</v>
      </c>
      <c r="J189" s="297"/>
      <c r="K189" s="338"/>
    </row>
    <row r="190" spans="2:11" ht="15" customHeight="1">
      <c r="B190" s="317"/>
      <c r="C190" s="302" t="s">
        <v>711</v>
      </c>
      <c r="D190" s="297"/>
      <c r="E190" s="297"/>
      <c r="F190" s="316" t="s">
        <v>618</v>
      </c>
      <c r="G190" s="297"/>
      <c r="H190" s="297" t="s">
        <v>712</v>
      </c>
      <c r="I190" s="297" t="s">
        <v>652</v>
      </c>
      <c r="J190" s="297"/>
      <c r="K190" s="338"/>
    </row>
    <row r="191" spans="2:11" ht="15" customHeight="1">
      <c r="B191" s="317"/>
      <c r="C191" s="302" t="s">
        <v>713</v>
      </c>
      <c r="D191" s="297"/>
      <c r="E191" s="297"/>
      <c r="F191" s="316" t="s">
        <v>624</v>
      </c>
      <c r="G191" s="297"/>
      <c r="H191" s="297" t="s">
        <v>714</v>
      </c>
      <c r="I191" s="297" t="s">
        <v>652</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3.5">
      <c r="B196" s="285"/>
      <c r="C196" s="286"/>
      <c r="D196" s="286"/>
      <c r="E196" s="286"/>
      <c r="F196" s="286"/>
      <c r="G196" s="286"/>
      <c r="H196" s="286"/>
      <c r="I196" s="286"/>
      <c r="J196" s="286"/>
      <c r="K196" s="287"/>
    </row>
    <row r="197" spans="2:11" ht="22.2">
      <c r="B197" s="288"/>
      <c r="C197" s="409" t="s">
        <v>715</v>
      </c>
      <c r="D197" s="409"/>
      <c r="E197" s="409"/>
      <c r="F197" s="409"/>
      <c r="G197" s="409"/>
      <c r="H197" s="409"/>
      <c r="I197" s="409"/>
      <c r="J197" s="409"/>
      <c r="K197" s="289"/>
    </row>
    <row r="198" spans="2:11" ht="25.5" customHeight="1">
      <c r="B198" s="288"/>
      <c r="C198" s="353" t="s">
        <v>716</v>
      </c>
      <c r="D198" s="353"/>
      <c r="E198" s="353"/>
      <c r="F198" s="353" t="s">
        <v>717</v>
      </c>
      <c r="G198" s="354"/>
      <c r="H198" s="414" t="s">
        <v>718</v>
      </c>
      <c r="I198" s="414"/>
      <c r="J198" s="414"/>
      <c r="K198" s="289"/>
    </row>
    <row r="199" spans="2:11" ht="5.25" customHeight="1">
      <c r="B199" s="317"/>
      <c r="C199" s="314"/>
      <c r="D199" s="314"/>
      <c r="E199" s="314"/>
      <c r="F199" s="314"/>
      <c r="G199" s="297"/>
      <c r="H199" s="314"/>
      <c r="I199" s="314"/>
      <c r="J199" s="314"/>
      <c r="K199" s="338"/>
    </row>
    <row r="200" spans="2:11" ht="15" customHeight="1">
      <c r="B200" s="317"/>
      <c r="C200" s="297" t="s">
        <v>708</v>
      </c>
      <c r="D200" s="297"/>
      <c r="E200" s="297"/>
      <c r="F200" s="316" t="s">
        <v>47</v>
      </c>
      <c r="G200" s="297"/>
      <c r="H200" s="411" t="s">
        <v>719</v>
      </c>
      <c r="I200" s="411"/>
      <c r="J200" s="411"/>
      <c r="K200" s="338"/>
    </row>
    <row r="201" spans="2:11" ht="15" customHeight="1">
      <c r="B201" s="317"/>
      <c r="C201" s="323"/>
      <c r="D201" s="297"/>
      <c r="E201" s="297"/>
      <c r="F201" s="316" t="s">
        <v>48</v>
      </c>
      <c r="G201" s="297"/>
      <c r="H201" s="411" t="s">
        <v>720</v>
      </c>
      <c r="I201" s="411"/>
      <c r="J201" s="411"/>
      <c r="K201" s="338"/>
    </row>
    <row r="202" spans="2:11" ht="15" customHeight="1">
      <c r="B202" s="317"/>
      <c r="C202" s="323"/>
      <c r="D202" s="297"/>
      <c r="E202" s="297"/>
      <c r="F202" s="316" t="s">
        <v>51</v>
      </c>
      <c r="G202" s="297"/>
      <c r="H202" s="411" t="s">
        <v>721</v>
      </c>
      <c r="I202" s="411"/>
      <c r="J202" s="411"/>
      <c r="K202" s="338"/>
    </row>
    <row r="203" spans="2:11" ht="15" customHeight="1">
      <c r="B203" s="317"/>
      <c r="C203" s="297"/>
      <c r="D203" s="297"/>
      <c r="E203" s="297"/>
      <c r="F203" s="316" t="s">
        <v>49</v>
      </c>
      <c r="G203" s="297"/>
      <c r="H203" s="411" t="s">
        <v>722</v>
      </c>
      <c r="I203" s="411"/>
      <c r="J203" s="411"/>
      <c r="K203" s="338"/>
    </row>
    <row r="204" spans="2:11" ht="15" customHeight="1">
      <c r="B204" s="317"/>
      <c r="C204" s="297"/>
      <c r="D204" s="297"/>
      <c r="E204" s="297"/>
      <c r="F204" s="316" t="s">
        <v>50</v>
      </c>
      <c r="G204" s="297"/>
      <c r="H204" s="411" t="s">
        <v>723</v>
      </c>
      <c r="I204" s="411"/>
      <c r="J204" s="411"/>
      <c r="K204" s="338"/>
    </row>
    <row r="205" spans="2:11" ht="15" customHeight="1">
      <c r="B205" s="317"/>
      <c r="C205" s="297"/>
      <c r="D205" s="297"/>
      <c r="E205" s="297"/>
      <c r="F205" s="316"/>
      <c r="G205" s="297"/>
      <c r="H205" s="297"/>
      <c r="I205" s="297"/>
      <c r="J205" s="297"/>
      <c r="K205" s="338"/>
    </row>
    <row r="206" spans="2:11" ht="15" customHeight="1">
      <c r="B206" s="317"/>
      <c r="C206" s="297" t="s">
        <v>664</v>
      </c>
      <c r="D206" s="297"/>
      <c r="E206" s="297"/>
      <c r="F206" s="316" t="s">
        <v>83</v>
      </c>
      <c r="G206" s="297"/>
      <c r="H206" s="411" t="s">
        <v>724</v>
      </c>
      <c r="I206" s="411"/>
      <c r="J206" s="411"/>
      <c r="K206" s="338"/>
    </row>
    <row r="207" spans="2:11" ht="15" customHeight="1">
      <c r="B207" s="317"/>
      <c r="C207" s="323"/>
      <c r="D207" s="297"/>
      <c r="E207" s="297"/>
      <c r="F207" s="316" t="s">
        <v>561</v>
      </c>
      <c r="G207" s="297"/>
      <c r="H207" s="411" t="s">
        <v>562</v>
      </c>
      <c r="I207" s="411"/>
      <c r="J207" s="411"/>
      <c r="K207" s="338"/>
    </row>
    <row r="208" spans="2:11" ht="15" customHeight="1">
      <c r="B208" s="317"/>
      <c r="C208" s="297"/>
      <c r="D208" s="297"/>
      <c r="E208" s="297"/>
      <c r="F208" s="316" t="s">
        <v>559</v>
      </c>
      <c r="G208" s="297"/>
      <c r="H208" s="411" t="s">
        <v>725</v>
      </c>
      <c r="I208" s="411"/>
      <c r="J208" s="411"/>
      <c r="K208" s="338"/>
    </row>
    <row r="209" spans="2:11" ht="15" customHeight="1">
      <c r="B209" s="355"/>
      <c r="C209" s="323"/>
      <c r="D209" s="323"/>
      <c r="E209" s="323"/>
      <c r="F209" s="316" t="s">
        <v>563</v>
      </c>
      <c r="G209" s="302"/>
      <c r="H209" s="415" t="s">
        <v>564</v>
      </c>
      <c r="I209" s="415"/>
      <c r="J209" s="415"/>
      <c r="K209" s="356"/>
    </row>
    <row r="210" spans="2:11" ht="15" customHeight="1">
      <c r="B210" s="355"/>
      <c r="C210" s="323"/>
      <c r="D210" s="323"/>
      <c r="E210" s="323"/>
      <c r="F210" s="316" t="s">
        <v>565</v>
      </c>
      <c r="G210" s="302"/>
      <c r="H210" s="415" t="s">
        <v>544</v>
      </c>
      <c r="I210" s="415"/>
      <c r="J210" s="415"/>
      <c r="K210" s="356"/>
    </row>
    <row r="211" spans="2:11" ht="15" customHeight="1">
      <c r="B211" s="355"/>
      <c r="C211" s="323"/>
      <c r="D211" s="323"/>
      <c r="E211" s="323"/>
      <c r="F211" s="357"/>
      <c r="G211" s="302"/>
      <c r="H211" s="358"/>
      <c r="I211" s="358"/>
      <c r="J211" s="358"/>
      <c r="K211" s="356"/>
    </row>
    <row r="212" spans="2:11" ht="15" customHeight="1">
      <c r="B212" s="355"/>
      <c r="C212" s="297" t="s">
        <v>688</v>
      </c>
      <c r="D212" s="323"/>
      <c r="E212" s="323"/>
      <c r="F212" s="316">
        <v>1</v>
      </c>
      <c r="G212" s="302"/>
      <c r="H212" s="415" t="s">
        <v>726</v>
      </c>
      <c r="I212" s="415"/>
      <c r="J212" s="415"/>
      <c r="K212" s="356"/>
    </row>
    <row r="213" spans="2:11" ht="15" customHeight="1">
      <c r="B213" s="355"/>
      <c r="C213" s="323"/>
      <c r="D213" s="323"/>
      <c r="E213" s="323"/>
      <c r="F213" s="316">
        <v>2</v>
      </c>
      <c r="G213" s="302"/>
      <c r="H213" s="415" t="s">
        <v>727</v>
      </c>
      <c r="I213" s="415"/>
      <c r="J213" s="415"/>
      <c r="K213" s="356"/>
    </row>
    <row r="214" spans="2:11" ht="15" customHeight="1">
      <c r="B214" s="355"/>
      <c r="C214" s="323"/>
      <c r="D214" s="323"/>
      <c r="E214" s="323"/>
      <c r="F214" s="316">
        <v>3</v>
      </c>
      <c r="G214" s="302"/>
      <c r="H214" s="415" t="s">
        <v>728</v>
      </c>
      <c r="I214" s="415"/>
      <c r="J214" s="415"/>
      <c r="K214" s="356"/>
    </row>
    <row r="215" spans="2:11" ht="15" customHeight="1">
      <c r="B215" s="355"/>
      <c r="C215" s="323"/>
      <c r="D215" s="323"/>
      <c r="E215" s="323"/>
      <c r="F215" s="316">
        <v>4</v>
      </c>
      <c r="G215" s="302"/>
      <c r="H215" s="415" t="s">
        <v>729</v>
      </c>
      <c r="I215" s="415"/>
      <c r="J215" s="415"/>
      <c r="K215" s="356"/>
    </row>
    <row r="216" spans="2:11" ht="12.75" customHeight="1">
      <c r="B216" s="359"/>
      <c r="C216" s="360"/>
      <c r="D216" s="360"/>
      <c r="E216" s="360"/>
      <c r="F216" s="360"/>
      <c r="G216" s="360"/>
      <c r="H216" s="360"/>
      <c r="I216" s="360"/>
      <c r="J216" s="360"/>
      <c r="K216" s="361"/>
    </row>
  </sheetData>
  <sheetProtection algorithmName="SHA-512" hashValue="Kgc5P16jo0dIWYa2+zxpxhVNYTJcMzkH5ZAsl35WV1rKyqcv070N2ftyoRuKyG2bmkjy4mlzRvkvQtdQiY4GIw==" saltValue="e4AhhQ8tVEGp1kj9UVgbfA=="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Blavková</dc:creator>
  <cp:keywords/>
  <dc:description/>
  <cp:lastModifiedBy>Nina Blavková</cp:lastModifiedBy>
  <cp:lastPrinted>2017-01-29T14:10:20Z</cp:lastPrinted>
  <dcterms:created xsi:type="dcterms:W3CDTF">2017-01-29T14:09:05Z</dcterms:created>
  <dcterms:modified xsi:type="dcterms:W3CDTF">2017-01-29T14:12:27Z</dcterms:modified>
  <cp:category/>
  <cp:version/>
  <cp:contentType/>
  <cp:contentStatus/>
</cp:coreProperties>
</file>